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2.bin" ContentType="application/vnd.openxmlformats-officedocument.spreadsheetml.customProperty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ustomProperty3.bin" ContentType="application/vnd.openxmlformats-officedocument.spreadsheetml.customProperty"/>
  <Override PartName="/xl/drawings/drawing6.xml" ContentType="application/vnd.openxmlformats-officedocument.drawing+xml"/>
  <Override PartName="/xl/customProperty4.bin" ContentType="application/vnd.openxmlformats-officedocument.spreadsheetml.customProperty"/>
  <Override PartName="/xl/drawings/drawing7.xml" ContentType="application/vnd.openxmlformats-officedocument.drawing+xml"/>
  <Override PartName="/xl/customProperty5.bin" ContentType="application/vnd.openxmlformats-officedocument.spreadsheetml.customProperty"/>
  <Override PartName="/xl/drawings/drawing8.xml" ContentType="application/vnd.openxmlformats-officedocument.drawing+xml"/>
  <Override PartName="/xl/customProperty6.bin" ContentType="application/vnd.openxmlformats-officedocument.spreadsheetml.customProperty"/>
  <Override PartName="/xl/drawings/drawing9.xml" ContentType="application/vnd.openxmlformats-officedocument.drawing+xml"/>
  <Override PartName="/xl/customProperty7.bin" ContentType="application/vnd.openxmlformats-officedocument.spreadsheetml.customProperty"/>
  <Override PartName="/xl/drawings/drawing10.xml" ContentType="application/vnd.openxmlformats-officedocument.drawing+xml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JFW\Desktop\단가표\25.09월 단가표\"/>
    </mc:Choice>
  </mc:AlternateContent>
  <xr:revisionPtr revIDLastSave="0" documentId="13_ncr:1_{F24B749A-9E7C-408E-8C77-FBC821BC2E3E}" xr6:coauthVersionLast="47" xr6:coauthVersionMax="47" xr10:uidLastSave="{00000000-0000-0000-0000-000000000000}"/>
  <bookViews>
    <workbookView xWindow="-108" yWindow="-108" windowWidth="23256" windowHeight="12720" tabRatio="812" activeTab="1" xr2:uid="{00000000-000D-0000-FFFF-FFFF00000000}"/>
  </bookViews>
  <sheets>
    <sheet name="중단공지" sheetId="54" r:id="rId1"/>
    <sheet name="25년2학기 신상품" sheetId="83" r:id="rId2"/>
    <sheet name="냉동,냉장,두부,묵,어묵,치즈,면,떡 등" sheetId="78" r:id="rId3"/>
    <sheet name="소스" sheetId="84" r:id="rId4"/>
    <sheet name="FC(프렌차이즈 브랜드)" sheetId="85" r:id="rId5"/>
    <sheet name="밀키트(세트)" sheetId="73" r:id="rId6"/>
    <sheet name="수산물" sheetId="57" r:id="rId7"/>
    <sheet name="후식류" sheetId="59" r:id="rId8"/>
    <sheet name="자연드림" sheetId="67" r:id="rId9"/>
    <sheet name="상온(당면,분가공,장류,유지류)" sheetId="69" r:id="rId10"/>
    <sheet name="25년09월 학교가" sheetId="82" state="hidden" r:id="rId11"/>
  </sheets>
  <externalReferences>
    <externalReference r:id="rId12"/>
    <externalReference r:id="rId13"/>
  </externalReferences>
  <definedNames>
    <definedName name="_xlnm._FilterDatabase" localSheetId="10" hidden="1">'25년09월 학교가'!$A$1:$C$1814</definedName>
    <definedName name="_xlnm._FilterDatabase" localSheetId="1" hidden="1">'25년2학기 신상품'!$A$4:$P$252</definedName>
    <definedName name="_xlnm._FilterDatabase" localSheetId="4" hidden="1">'FC(프렌차이즈 브랜드)'!$A$4:$S$69</definedName>
    <definedName name="_xlnm._FilterDatabase" localSheetId="2" hidden="1">'냉동,냉장,두부,묵,어묵,치즈,면,떡 등'!$A$4:$S$655</definedName>
    <definedName name="_xlnm._FilterDatabase" localSheetId="5" hidden="1">'밀키트(세트)'!$A$4:$P$437</definedName>
    <definedName name="_xlnm._FilterDatabase" localSheetId="9" hidden="1">'상온(당면,분가공,장류,유지류)'!$A$4:$P$203</definedName>
    <definedName name="_xlnm._FilterDatabase" localSheetId="3" hidden="1">소스!$A$4:$S$127</definedName>
    <definedName name="_xlnm._FilterDatabase" localSheetId="6" hidden="1">수산물!$A$4:$P$61</definedName>
    <definedName name="_xlnm._FilterDatabase" localSheetId="8" hidden="1">자연드림!$A$4:$P$149</definedName>
    <definedName name="_xlnm._FilterDatabase" localSheetId="0" hidden="1">중단공지!$A$4:$M$431</definedName>
    <definedName name="_xlnm._FilterDatabase" localSheetId="7" hidden="1">후식류!$A$4:$S$410</definedName>
    <definedName name="_xlnm.Print_Area" localSheetId="1">'25년2학기 신상품'!$A$1:$P$275</definedName>
    <definedName name="_xlnm.Print_Area" localSheetId="4">'FC(프렌차이즈 브랜드)'!$A$1:$P$69</definedName>
    <definedName name="_xlnm.Print_Area" localSheetId="2">'냉동,냉장,두부,묵,어묵,치즈,면,떡 등'!$A$1:$P$655</definedName>
    <definedName name="_xlnm.Print_Area" localSheetId="5">'밀키트(세트)'!$A$1:$P$43</definedName>
    <definedName name="_xlnm.Print_Area" localSheetId="9">'상온(당면,분가공,장류,유지류)'!$A$1:$P$209</definedName>
    <definedName name="_xlnm.Print_Area" localSheetId="3">소스!$A$1:$P$227</definedName>
    <definedName name="_xlnm.Print_Area" localSheetId="6">수산물!$A$1:$P$62</definedName>
    <definedName name="_xlnm.Print_Area" localSheetId="8">자연드림!$A$1:$P$151</definedName>
    <definedName name="_xlnm.Print_Area" localSheetId="0">중단공지!$A$1:$M$540</definedName>
    <definedName name="_xlnm.Print_Area" localSheetId="7">후식류!$A$1:$P$434</definedName>
    <definedName name="SAPCrosstab1">[1]Sheet2!$A$1:$J$11</definedName>
    <definedName name="SAPCrosstab2">#REF!</definedName>
    <definedName name="기준매입가월">#REF!</definedName>
    <definedName name="신상품">#REF!</definedName>
    <definedName name="신상품2">#REF!</definedName>
    <definedName name="ㅇㄹㄴㄹㄴ">#REF!</definedName>
    <definedName name="연습">#REF!</definedName>
    <definedName name="영">#REF!</definedName>
    <definedName name="요청정리본">#REF!</definedName>
    <definedName name="요청정리본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2" i="54" l="1"/>
  <c r="G532" i="54" s="1"/>
  <c r="I531" i="54"/>
  <c r="H531" i="54"/>
  <c r="G531" i="54"/>
  <c r="I530" i="54"/>
  <c r="H530" i="54"/>
  <c r="G530" i="54"/>
  <c r="H529" i="54"/>
  <c r="I529" i="54" s="1"/>
  <c r="H528" i="54"/>
  <c r="I528" i="54" s="1"/>
  <c r="H527" i="54"/>
  <c r="I527" i="54" s="1"/>
  <c r="H526" i="54"/>
  <c r="I526" i="54" s="1"/>
  <c r="I532" i="54" l="1"/>
  <c r="I524" i="54" l="1"/>
  <c r="H524" i="54"/>
  <c r="I525" i="54"/>
  <c r="H525" i="54"/>
  <c r="H523" i="54"/>
  <c r="I523" i="54" s="1"/>
  <c r="H522" i="54"/>
  <c r="G522" i="54" s="1"/>
  <c r="H521" i="54"/>
  <c r="I521" i="54" s="1"/>
  <c r="G521" i="54"/>
  <c r="I520" i="54"/>
  <c r="H520" i="54"/>
  <c r="I519" i="54"/>
  <c r="H519" i="54"/>
  <c r="I518" i="54"/>
  <c r="H518" i="54"/>
  <c r="I517" i="54"/>
  <c r="H517" i="54"/>
  <c r="I516" i="54"/>
  <c r="H516" i="54"/>
  <c r="I515" i="54"/>
  <c r="H515" i="54"/>
  <c r="I514" i="54"/>
  <c r="H514" i="54"/>
  <c r="H513" i="54"/>
  <c r="I513" i="54" s="1"/>
  <c r="Q5" i="83"/>
  <c r="S5" i="83" s="1"/>
  <c r="O5" i="83"/>
  <c r="H5" i="83"/>
  <c r="H27" i="84"/>
  <c r="I27" i="84"/>
  <c r="G31" i="83"/>
  <c r="H163" i="69"/>
  <c r="Q7" i="69"/>
  <c r="Q8" i="69"/>
  <c r="Q9" i="69"/>
  <c r="Q10" i="69"/>
  <c r="Q11" i="69"/>
  <c r="Q12" i="69"/>
  <c r="Q13" i="69"/>
  <c r="Q14" i="69"/>
  <c r="Q15" i="69"/>
  <c r="Q16" i="69"/>
  <c r="Q17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37" i="69"/>
  <c r="Q38" i="69"/>
  <c r="Q39" i="69"/>
  <c r="Q40" i="69"/>
  <c r="Q41" i="69"/>
  <c r="Q42" i="69"/>
  <c r="Q43" i="69"/>
  <c r="Q44" i="69"/>
  <c r="Q45" i="69"/>
  <c r="Q46" i="69"/>
  <c r="Q47" i="69"/>
  <c r="Q48" i="69"/>
  <c r="Q49" i="69"/>
  <c r="Q50" i="69"/>
  <c r="Q51" i="69"/>
  <c r="Q52" i="69"/>
  <c r="Q53" i="69"/>
  <c r="Q54" i="69"/>
  <c r="Q55" i="69"/>
  <c r="Q56" i="69"/>
  <c r="Q57" i="69"/>
  <c r="Q58" i="69"/>
  <c r="Q59" i="69"/>
  <c r="Q60" i="69"/>
  <c r="Q61" i="69"/>
  <c r="Q62" i="69"/>
  <c r="Q63" i="69"/>
  <c r="Q64" i="69"/>
  <c r="Q65" i="69"/>
  <c r="Q66" i="69"/>
  <c r="Q67" i="69"/>
  <c r="Q68" i="69"/>
  <c r="Q69" i="69"/>
  <c r="Q70" i="69"/>
  <c r="Q71" i="69"/>
  <c r="Q72" i="69"/>
  <c r="Q73" i="69"/>
  <c r="Q74" i="69"/>
  <c r="Q77" i="69"/>
  <c r="Q78" i="69"/>
  <c r="Q79" i="69"/>
  <c r="Q80" i="69"/>
  <c r="Q81" i="69"/>
  <c r="Q82" i="69"/>
  <c r="Q83" i="69"/>
  <c r="Q84" i="69"/>
  <c r="Q85" i="69"/>
  <c r="Q86" i="69"/>
  <c r="Q87" i="69"/>
  <c r="Q88" i="69"/>
  <c r="Q89" i="69"/>
  <c r="Q90" i="69"/>
  <c r="Q91" i="69"/>
  <c r="Q92" i="69"/>
  <c r="Q93" i="69"/>
  <c r="Q94" i="69"/>
  <c r="Q95" i="69"/>
  <c r="Q96" i="69"/>
  <c r="Q97" i="69"/>
  <c r="Q98" i="69"/>
  <c r="Q102" i="69"/>
  <c r="Q103" i="69"/>
  <c r="Q104" i="69"/>
  <c r="Q108" i="69"/>
  <c r="Q109" i="69"/>
  <c r="Q110" i="69"/>
  <c r="Q114" i="69"/>
  <c r="Q115" i="69"/>
  <c r="Q116" i="69"/>
  <c r="Q117" i="69"/>
  <c r="Q118" i="69"/>
  <c r="Q119" i="69"/>
  <c r="Q120" i="69"/>
  <c r="Q121" i="69"/>
  <c r="Q122" i="69"/>
  <c r="Q123" i="69"/>
  <c r="Q124" i="69"/>
  <c r="Q125" i="69"/>
  <c r="Q126" i="69"/>
  <c r="Q127" i="69"/>
  <c r="Q128" i="69"/>
  <c r="Q129" i="69"/>
  <c r="Q130" i="69"/>
  <c r="Q131" i="69"/>
  <c r="Q132" i="69"/>
  <c r="Q133" i="69"/>
  <c r="Q134" i="69"/>
  <c r="Q135" i="69"/>
  <c r="Q136" i="69"/>
  <c r="Q137" i="69"/>
  <c r="Q138" i="69"/>
  <c r="Q139" i="69"/>
  <c r="Q140" i="69"/>
  <c r="Q141" i="69"/>
  <c r="Q142" i="69"/>
  <c r="Q143" i="69"/>
  <c r="Q147" i="69"/>
  <c r="Q148" i="69"/>
  <c r="Q149" i="69"/>
  <c r="Q150" i="69"/>
  <c r="Q151" i="69"/>
  <c r="Q152" i="69"/>
  <c r="Q153" i="69"/>
  <c r="Q154" i="69"/>
  <c r="Q155" i="69"/>
  <c r="Q156" i="69"/>
  <c r="Q157" i="69"/>
  <c r="Q158" i="69"/>
  <c r="Q159" i="69"/>
  <c r="Q160" i="69"/>
  <c r="Q161" i="69"/>
  <c r="Q162" i="69"/>
  <c r="Q163" i="69"/>
  <c r="Q164" i="69"/>
  <c r="Q165" i="69"/>
  <c r="Q166" i="69"/>
  <c r="Q167" i="69"/>
  <c r="Q168" i="69"/>
  <c r="Q169" i="69"/>
  <c r="Q170" i="69"/>
  <c r="Q174" i="69"/>
  <c r="Q175" i="69"/>
  <c r="Q176" i="69"/>
  <c r="Q177" i="69"/>
  <c r="Q178" i="69"/>
  <c r="Q179" i="69"/>
  <c r="Q182" i="69"/>
  <c r="Q183" i="69"/>
  <c r="Q184" i="69"/>
  <c r="Q185" i="69"/>
  <c r="Q186" i="69"/>
  <c r="Q187" i="69"/>
  <c r="Q188" i="69"/>
  <c r="Q189" i="69"/>
  <c r="Q190" i="69"/>
  <c r="Q191" i="69"/>
  <c r="Q192" i="69"/>
  <c r="Q193" i="69"/>
  <c r="Q194" i="69"/>
  <c r="Q195" i="69"/>
  <c r="Q199" i="69"/>
  <c r="Q200" i="69"/>
  <c r="Q201" i="69"/>
  <c r="Q202" i="69"/>
  <c r="Q203" i="69"/>
  <c r="Q6" i="69"/>
  <c r="Q6" i="67"/>
  <c r="Q7" i="67"/>
  <c r="Q8" i="67"/>
  <c r="Q9" i="67"/>
  <c r="Q10" i="67"/>
  <c r="Q11" i="67"/>
  <c r="Q12" i="67"/>
  <c r="Q13" i="67"/>
  <c r="Q14" i="67"/>
  <c r="Q15" i="67"/>
  <c r="Q16" i="67"/>
  <c r="Q17" i="67"/>
  <c r="Q18" i="67"/>
  <c r="Q19" i="67"/>
  <c r="Q20" i="67"/>
  <c r="Q21" i="67"/>
  <c r="Q22" i="67"/>
  <c r="Q23" i="67"/>
  <c r="Q24" i="67"/>
  <c r="Q25" i="67"/>
  <c r="Q26" i="67"/>
  <c r="Q27" i="67"/>
  <c r="Q28" i="67"/>
  <c r="Q29" i="67"/>
  <c r="Q30" i="67"/>
  <c r="Q31" i="67"/>
  <c r="Q32" i="67"/>
  <c r="Q33" i="67"/>
  <c r="Q34" i="67"/>
  <c r="Q35" i="67"/>
  <c r="Q36" i="67"/>
  <c r="Q37" i="67"/>
  <c r="Q38" i="67"/>
  <c r="Q39" i="67"/>
  <c r="Q40" i="67"/>
  <c r="Q41" i="67"/>
  <c r="Q42" i="67"/>
  <c r="Q43" i="67"/>
  <c r="Q44" i="67"/>
  <c r="Q45" i="67"/>
  <c r="Q46" i="67"/>
  <c r="Q47" i="67"/>
  <c r="Q48" i="67"/>
  <c r="Q49" i="67"/>
  <c r="Q50" i="67"/>
  <c r="Q51" i="67"/>
  <c r="Q52" i="67"/>
  <c r="Q53" i="67"/>
  <c r="Q54" i="67"/>
  <c r="Q55" i="67"/>
  <c r="Q56" i="67"/>
  <c r="Q57" i="67"/>
  <c r="Q58" i="67"/>
  <c r="Q59" i="67"/>
  <c r="Q60" i="67"/>
  <c r="Q61" i="67"/>
  <c r="Q62" i="67"/>
  <c r="Q63" i="67"/>
  <c r="Q64" i="67"/>
  <c r="Q65" i="67"/>
  <c r="Q66" i="67"/>
  <c r="Q67" i="67"/>
  <c r="Q68" i="67"/>
  <c r="Q69" i="67"/>
  <c r="Q70" i="67"/>
  <c r="Q71" i="67"/>
  <c r="Q72" i="67"/>
  <c r="Q73" i="67"/>
  <c r="Q74" i="67"/>
  <c r="Q75" i="67"/>
  <c r="Q76" i="67"/>
  <c r="Q77" i="67"/>
  <c r="Q78" i="67"/>
  <c r="Q79" i="67"/>
  <c r="Q80" i="67"/>
  <c r="Q81" i="67"/>
  <c r="Q82" i="67"/>
  <c r="Q83" i="67"/>
  <c r="Q84" i="67"/>
  <c r="Q85" i="67"/>
  <c r="Q86" i="67"/>
  <c r="Q87" i="67"/>
  <c r="Q88" i="67"/>
  <c r="Q89" i="67"/>
  <c r="Q90" i="67"/>
  <c r="Q91" i="67"/>
  <c r="Q92" i="67"/>
  <c r="Q93" i="67"/>
  <c r="Q94" i="67"/>
  <c r="Q95" i="67"/>
  <c r="Q96" i="67"/>
  <c r="Q97" i="67"/>
  <c r="Q98" i="67"/>
  <c r="Q99" i="67"/>
  <c r="Q100" i="67"/>
  <c r="Q101" i="67"/>
  <c r="Q102" i="67"/>
  <c r="Q103" i="67"/>
  <c r="Q104" i="67"/>
  <c r="Q105" i="67"/>
  <c r="Q106" i="67"/>
  <c r="Q107" i="67"/>
  <c r="Q108" i="67"/>
  <c r="Q109" i="67"/>
  <c r="Q110" i="67"/>
  <c r="Q111" i="67"/>
  <c r="Q112" i="67"/>
  <c r="Q113" i="67"/>
  <c r="Q114" i="67"/>
  <c r="Q115" i="67"/>
  <c r="Q116" i="67"/>
  <c r="Q117" i="67"/>
  <c r="Q118" i="67"/>
  <c r="Q119" i="67"/>
  <c r="Q120" i="67"/>
  <c r="Q121" i="67"/>
  <c r="Q122" i="67"/>
  <c r="Q123" i="67"/>
  <c r="Q124" i="67"/>
  <c r="Q125" i="67"/>
  <c r="Q126" i="67"/>
  <c r="Q127" i="67"/>
  <c r="Q128" i="67"/>
  <c r="Q129" i="67"/>
  <c r="Q130" i="67"/>
  <c r="Q131" i="67"/>
  <c r="Q132" i="67"/>
  <c r="Q133" i="67"/>
  <c r="Q134" i="67"/>
  <c r="Q135" i="67"/>
  <c r="Q136" i="67"/>
  <c r="Q137" i="67"/>
  <c r="Q138" i="67"/>
  <c r="Q139" i="67"/>
  <c r="Q140" i="67"/>
  <c r="Q141" i="67"/>
  <c r="Q142" i="67"/>
  <c r="Q143" i="67"/>
  <c r="Q144" i="67"/>
  <c r="Q145" i="67"/>
  <c r="Q146" i="67"/>
  <c r="Q147" i="67"/>
  <c r="Q148" i="67"/>
  <c r="Q149" i="67"/>
  <c r="Q5" i="67"/>
  <c r="Q7" i="59"/>
  <c r="Q8" i="59"/>
  <c r="Q9" i="59"/>
  <c r="Q10" i="59"/>
  <c r="Q11" i="59"/>
  <c r="Q12" i="59"/>
  <c r="Q13" i="59"/>
  <c r="Q14" i="59"/>
  <c r="Q15" i="59"/>
  <c r="Q16" i="59"/>
  <c r="Q17" i="59"/>
  <c r="Q18" i="59"/>
  <c r="Q19" i="59"/>
  <c r="Q20" i="59"/>
  <c r="Q21" i="59"/>
  <c r="Q22" i="59"/>
  <c r="Q23" i="59"/>
  <c r="Q24" i="59"/>
  <c r="Q25" i="59"/>
  <c r="Q26" i="59"/>
  <c r="Q29" i="59"/>
  <c r="Q30" i="59"/>
  <c r="Q31" i="59"/>
  <c r="Q32" i="59"/>
  <c r="Q33" i="59"/>
  <c r="Q34" i="59"/>
  <c r="Q35" i="59"/>
  <c r="Q36" i="59"/>
  <c r="Q37" i="59"/>
  <c r="Q38" i="59"/>
  <c r="Q39" i="59"/>
  <c r="Q40" i="59"/>
  <c r="Q41" i="59"/>
  <c r="Q42" i="59"/>
  <c r="Q43" i="59"/>
  <c r="Q44" i="59"/>
  <c r="Q45" i="59"/>
  <c r="Q46" i="59"/>
  <c r="Q47" i="59"/>
  <c r="Q48" i="59"/>
  <c r="Q49" i="59"/>
  <c r="Q50" i="59"/>
  <c r="Q51" i="59"/>
  <c r="Q52" i="59"/>
  <c r="Q53" i="59"/>
  <c r="Q54" i="59"/>
  <c r="Q55" i="59"/>
  <c r="Q56" i="59"/>
  <c r="Q57" i="59"/>
  <c r="Q58" i="59"/>
  <c r="Q59" i="59"/>
  <c r="Q60" i="59"/>
  <c r="Q61" i="59"/>
  <c r="Q62" i="59"/>
  <c r="Q63" i="59"/>
  <c r="Q64" i="59"/>
  <c r="Q65" i="59"/>
  <c r="Q66" i="59"/>
  <c r="Q67" i="59"/>
  <c r="Q68" i="59"/>
  <c r="Q69" i="59"/>
  <c r="Q73" i="59"/>
  <c r="Q74" i="59"/>
  <c r="Q75" i="59"/>
  <c r="Q76" i="59"/>
  <c r="Q77" i="59"/>
  <c r="Q78" i="59"/>
  <c r="Q79" i="59"/>
  <c r="Q80" i="59"/>
  <c r="Q81" i="59"/>
  <c r="Q82" i="59"/>
  <c r="Q83" i="59"/>
  <c r="Q84" i="59"/>
  <c r="Q85" i="59"/>
  <c r="Q86" i="59"/>
  <c r="Q87" i="59"/>
  <c r="Q88" i="59"/>
  <c r="Q89" i="59"/>
  <c r="Q95" i="59"/>
  <c r="Q96" i="59"/>
  <c r="Q97" i="59"/>
  <c r="Q98" i="59"/>
  <c r="Q99" i="59"/>
  <c r="Q100" i="59"/>
  <c r="Q101" i="59"/>
  <c r="Q102" i="59"/>
  <c r="Q103" i="59"/>
  <c r="Q104" i="59"/>
  <c r="Q105" i="59"/>
  <c r="Q106" i="59"/>
  <c r="Q107" i="59"/>
  <c r="Q108" i="59"/>
  <c r="Q109" i="59"/>
  <c r="Q110" i="59"/>
  <c r="Q111" i="59"/>
  <c r="Q112" i="59"/>
  <c r="Q113" i="59"/>
  <c r="Q114" i="59"/>
  <c r="Q115" i="59"/>
  <c r="Q116" i="59"/>
  <c r="Q117" i="59"/>
  <c r="Q118" i="59"/>
  <c r="Q119" i="59"/>
  <c r="Q120" i="59"/>
  <c r="Q121" i="59"/>
  <c r="Q122" i="59"/>
  <c r="Q123" i="59"/>
  <c r="Q124" i="59"/>
  <c r="Q125" i="59"/>
  <c r="Q126" i="59"/>
  <c r="Q127" i="59"/>
  <c r="Q128" i="59"/>
  <c r="Q129" i="59"/>
  <c r="Q130" i="59"/>
  <c r="Q131" i="59"/>
  <c r="Q132" i="59"/>
  <c r="Q133" i="59"/>
  <c r="Q134" i="59"/>
  <c r="Q135" i="59"/>
  <c r="Q136" i="59"/>
  <c r="Q137" i="59"/>
  <c r="Q138" i="59"/>
  <c r="Q139" i="59"/>
  <c r="Q140" i="59"/>
  <c r="Q141" i="59"/>
  <c r="Q142" i="59"/>
  <c r="Q143" i="59"/>
  <c r="Q144" i="59"/>
  <c r="Q145" i="59"/>
  <c r="Q146" i="59"/>
  <c r="Q147" i="59"/>
  <c r="Q148" i="59"/>
  <c r="Q149" i="59"/>
  <c r="Q150" i="59"/>
  <c r="Q151" i="59"/>
  <c r="Q152" i="59"/>
  <c r="Q153" i="59"/>
  <c r="Q154" i="59"/>
  <c r="Q155" i="59"/>
  <c r="Q156" i="59"/>
  <c r="Q157" i="59"/>
  <c r="Q158" i="59"/>
  <c r="Q159" i="59"/>
  <c r="Q160" i="59"/>
  <c r="Q161" i="59"/>
  <c r="Q162" i="59"/>
  <c r="Q163" i="59"/>
  <c r="Q164" i="59"/>
  <c r="Q165" i="59"/>
  <c r="Q166" i="59"/>
  <c r="Q167" i="59"/>
  <c r="Q168" i="59"/>
  <c r="Q169" i="59"/>
  <c r="Q170" i="59"/>
  <c r="Q171" i="59"/>
  <c r="Q172" i="59"/>
  <c r="Q173" i="59"/>
  <c r="Q174" i="59"/>
  <c r="Q175" i="59"/>
  <c r="Q176" i="59"/>
  <c r="Q177" i="59"/>
  <c r="Q178" i="59"/>
  <c r="Q179" i="59"/>
  <c r="Q180" i="59"/>
  <c r="Q181" i="59"/>
  <c r="Q182" i="59"/>
  <c r="Q183" i="59"/>
  <c r="Q184" i="59"/>
  <c r="Q185" i="59"/>
  <c r="Q186" i="59"/>
  <c r="Q187" i="59"/>
  <c r="Q188" i="59"/>
  <c r="Q191" i="59"/>
  <c r="Q192" i="59"/>
  <c r="Q193" i="59"/>
  <c r="Q194" i="59"/>
  <c r="Q195" i="59"/>
  <c r="Q196" i="59"/>
  <c r="Q197" i="59"/>
  <c r="Q198" i="59"/>
  <c r="Q199" i="59"/>
  <c r="Q200" i="59"/>
  <c r="Q201" i="59"/>
  <c r="Q202" i="59"/>
  <c r="Q203" i="59"/>
  <c r="Q204" i="59"/>
  <c r="Q205" i="59"/>
  <c r="Q206" i="59"/>
  <c r="Q207" i="59"/>
  <c r="Q208" i="59"/>
  <c r="Q209" i="59"/>
  <c r="Q210" i="59"/>
  <c r="Q211" i="59"/>
  <c r="Q212" i="59"/>
  <c r="Q213" i="59"/>
  <c r="Q214" i="59"/>
  <c r="Q215" i="59"/>
  <c r="Q216" i="59"/>
  <c r="Q217" i="59"/>
  <c r="Q218" i="59"/>
  <c r="Q219" i="59"/>
  <c r="Q220" i="59"/>
  <c r="Q221" i="59"/>
  <c r="Q222" i="59"/>
  <c r="Q223" i="59"/>
  <c r="Q224" i="59"/>
  <c r="Q225" i="59"/>
  <c r="Q226" i="59"/>
  <c r="Q227" i="59"/>
  <c r="Q228" i="59"/>
  <c r="Q229" i="59"/>
  <c r="Q230" i="59"/>
  <c r="Q231" i="59"/>
  <c r="Q232" i="59"/>
  <c r="Q233" i="59"/>
  <c r="Q234" i="59"/>
  <c r="Q235" i="59"/>
  <c r="Q236" i="59"/>
  <c r="Q237" i="59"/>
  <c r="Q238" i="59"/>
  <c r="Q239" i="59"/>
  <c r="Q240" i="59"/>
  <c r="Q241" i="59"/>
  <c r="Q242" i="59"/>
  <c r="Q243" i="59"/>
  <c r="Q244" i="59"/>
  <c r="Q245" i="59"/>
  <c r="Q246" i="59"/>
  <c r="Q247" i="59"/>
  <c r="Q248" i="59"/>
  <c r="Q249" i="59"/>
  <c r="Q250" i="59"/>
  <c r="Q251" i="59"/>
  <c r="Q252" i="59"/>
  <c r="Q253" i="59"/>
  <c r="Q254" i="59"/>
  <c r="Q259" i="59"/>
  <c r="Q260" i="59"/>
  <c r="Q261" i="59"/>
  <c r="Q262" i="59"/>
  <c r="Q263" i="59"/>
  <c r="Q264" i="59"/>
  <c r="Q265" i="59"/>
  <c r="Q266" i="59"/>
  <c r="Q267" i="59"/>
  <c r="Q268" i="59"/>
  <c r="Q269" i="59"/>
  <c r="Q270" i="59"/>
  <c r="Q271" i="59"/>
  <c r="Q272" i="59"/>
  <c r="Q273" i="59"/>
  <c r="Q274" i="59"/>
  <c r="Q275" i="59"/>
  <c r="Q276" i="59"/>
  <c r="Q277" i="59"/>
  <c r="Q278" i="59"/>
  <c r="Q279" i="59"/>
  <c r="Q280" i="59"/>
  <c r="Q281" i="59"/>
  <c r="Q282" i="59"/>
  <c r="Q283" i="59"/>
  <c r="Q284" i="59"/>
  <c r="Q285" i="59"/>
  <c r="Q286" i="59"/>
  <c r="Q287" i="59"/>
  <c r="Q288" i="59"/>
  <c r="Q289" i="59"/>
  <c r="Q290" i="59"/>
  <c r="Q291" i="59"/>
  <c r="Q292" i="59"/>
  <c r="Q293" i="59"/>
  <c r="Q294" i="59"/>
  <c r="Q295" i="59"/>
  <c r="Q299" i="59"/>
  <c r="Q300" i="59"/>
  <c r="Q301" i="59"/>
  <c r="Q302" i="59"/>
  <c r="Q303" i="59"/>
  <c r="Q304" i="59"/>
  <c r="Q305" i="59"/>
  <c r="Q306" i="59"/>
  <c r="Q307" i="59"/>
  <c r="Q308" i="59"/>
  <c r="Q309" i="59"/>
  <c r="Q310" i="59"/>
  <c r="Q311" i="59"/>
  <c r="Q312" i="59"/>
  <c r="Q313" i="59"/>
  <c r="Q314" i="59"/>
  <c r="Q315" i="59"/>
  <c r="Q316" i="59"/>
  <c r="Q317" i="59"/>
  <c r="Q318" i="59"/>
  <c r="Q319" i="59"/>
  <c r="Q320" i="59"/>
  <c r="Q321" i="59"/>
  <c r="Q322" i="59"/>
  <c r="Q325" i="59"/>
  <c r="Q326" i="59"/>
  <c r="Q327" i="59"/>
  <c r="Q328" i="59"/>
  <c r="Q329" i="59"/>
  <c r="Q330" i="59"/>
  <c r="Q331" i="59"/>
  <c r="Q332" i="59"/>
  <c r="Q333" i="59"/>
  <c r="Q334" i="59"/>
  <c r="Q335" i="59"/>
  <c r="Q336" i="59"/>
  <c r="Q337" i="59"/>
  <c r="Q338" i="59"/>
  <c r="Q339" i="59"/>
  <c r="Q340" i="59"/>
  <c r="Q341" i="59"/>
  <c r="Q342" i="59"/>
  <c r="Q343" i="59"/>
  <c r="Q344" i="59"/>
  <c r="Q345" i="59"/>
  <c r="Q346" i="59"/>
  <c r="Q347" i="59"/>
  <c r="Q348" i="59"/>
  <c r="Q349" i="59"/>
  <c r="Q350" i="59"/>
  <c r="Q351" i="59"/>
  <c r="Q352" i="59"/>
  <c r="Q353" i="59"/>
  <c r="Q354" i="59"/>
  <c r="Q355" i="59"/>
  <c r="Q356" i="59"/>
  <c r="Q357" i="59"/>
  <c r="Q358" i="59"/>
  <c r="Q359" i="59"/>
  <c r="Q360" i="59"/>
  <c r="Q361" i="59"/>
  <c r="Q362" i="59"/>
  <c r="Q363" i="59"/>
  <c r="Q364" i="59"/>
  <c r="Q368" i="59"/>
  <c r="Q369" i="59"/>
  <c r="Q370" i="59"/>
  <c r="Q371" i="59"/>
  <c r="Q372" i="59"/>
  <c r="Q373" i="59"/>
  <c r="Q374" i="59"/>
  <c r="Q375" i="59"/>
  <c r="Q376" i="59"/>
  <c r="Q377" i="59"/>
  <c r="Q378" i="59"/>
  <c r="Q379" i="59"/>
  <c r="Q380" i="59"/>
  <c r="Q381" i="59"/>
  <c r="Q382" i="59"/>
  <c r="Q387" i="59"/>
  <c r="Q388" i="59"/>
  <c r="Q389" i="59"/>
  <c r="Q390" i="59"/>
  <c r="Q391" i="59"/>
  <c r="Q392" i="59"/>
  <c r="Q393" i="59"/>
  <c r="Q394" i="59"/>
  <c r="Q395" i="59"/>
  <c r="Q396" i="59"/>
  <c r="Q397" i="59"/>
  <c r="Q398" i="59"/>
  <c r="Q399" i="59"/>
  <c r="Q400" i="59"/>
  <c r="Q401" i="59"/>
  <c r="Q402" i="59"/>
  <c r="Q403" i="59"/>
  <c r="Q404" i="59"/>
  <c r="Q405" i="59"/>
  <c r="Q406" i="59"/>
  <c r="Q407" i="59"/>
  <c r="Q408" i="59"/>
  <c r="Q409" i="59"/>
  <c r="Q410" i="59"/>
  <c r="Q414" i="59"/>
  <c r="Q415" i="59"/>
  <c r="Q416" i="59"/>
  <c r="Q417" i="59"/>
  <c r="Q418" i="59"/>
  <c r="Q419" i="59"/>
  <c r="Q420" i="59"/>
  <c r="Q421" i="59"/>
  <c r="Q422" i="59"/>
  <c r="Q423" i="59"/>
  <c r="Q424" i="59"/>
  <c r="Q425" i="59"/>
  <c r="Q426" i="59"/>
  <c r="Q6" i="59"/>
  <c r="Q6" i="57"/>
  <c r="Q7" i="57"/>
  <c r="Q8" i="57"/>
  <c r="Q9" i="57"/>
  <c r="Q10" i="57"/>
  <c r="Q11" i="57"/>
  <c r="Q12" i="57"/>
  <c r="Q13" i="57"/>
  <c r="Q14" i="57"/>
  <c r="Q15" i="57"/>
  <c r="Q16" i="57"/>
  <c r="Q17" i="57"/>
  <c r="Q18" i="57"/>
  <c r="Q19" i="57"/>
  <c r="Q20" i="57"/>
  <c r="Q21" i="57"/>
  <c r="Q22" i="57"/>
  <c r="Q23" i="57"/>
  <c r="Q24" i="57"/>
  <c r="Q25" i="57"/>
  <c r="Q26" i="57"/>
  <c r="Q27" i="57"/>
  <c r="Q28" i="57"/>
  <c r="Q29" i="57"/>
  <c r="Q30" i="57"/>
  <c r="Q31" i="57"/>
  <c r="Q32" i="57"/>
  <c r="Q33" i="57"/>
  <c r="Q34" i="57"/>
  <c r="Q35" i="57"/>
  <c r="Q36" i="57"/>
  <c r="Q37" i="57"/>
  <c r="Q38" i="57"/>
  <c r="Q39" i="57"/>
  <c r="Q40" i="57"/>
  <c r="Q41" i="57"/>
  <c r="Q42" i="57"/>
  <c r="Q43" i="57"/>
  <c r="Q44" i="57"/>
  <c r="Q45" i="57"/>
  <c r="Q46" i="57"/>
  <c r="Q47" i="57"/>
  <c r="Q48" i="57"/>
  <c r="Q49" i="57"/>
  <c r="Q50" i="57"/>
  <c r="Q51" i="57"/>
  <c r="Q52" i="57"/>
  <c r="Q53" i="57"/>
  <c r="Q54" i="57"/>
  <c r="Q55" i="57"/>
  <c r="Q56" i="57"/>
  <c r="Q57" i="57"/>
  <c r="Q58" i="57"/>
  <c r="Q59" i="57"/>
  <c r="Q60" i="57"/>
  <c r="Q61" i="57"/>
  <c r="Q5" i="57"/>
  <c r="Q6" i="73"/>
  <c r="Q7" i="73"/>
  <c r="Q8" i="73"/>
  <c r="Q9" i="73"/>
  <c r="Q10" i="73"/>
  <c r="Q11" i="73"/>
  <c r="Q12" i="73"/>
  <c r="Q13" i="73"/>
  <c r="Q14" i="73"/>
  <c r="Q15" i="73"/>
  <c r="Q16" i="73"/>
  <c r="Q17" i="73"/>
  <c r="Q18" i="73"/>
  <c r="Q19" i="73"/>
  <c r="Q20" i="73"/>
  <c r="Q21" i="73"/>
  <c r="Q22" i="73"/>
  <c r="Q23" i="73"/>
  <c r="Q24" i="73"/>
  <c r="Q25" i="73"/>
  <c r="Q26" i="73"/>
  <c r="Q27" i="73"/>
  <c r="Q28" i="73"/>
  <c r="Q29" i="73"/>
  <c r="Q30" i="73"/>
  <c r="Q31" i="73"/>
  <c r="Q32" i="73"/>
  <c r="Q33" i="73"/>
  <c r="Q34" i="73"/>
  <c r="Q5" i="73"/>
  <c r="Q65" i="85"/>
  <c r="Q64" i="85"/>
  <c r="Q63" i="85"/>
  <c r="Q62" i="85"/>
  <c r="Q61" i="85"/>
  <c r="Q60" i="85"/>
  <c r="Q59" i="85"/>
  <c r="Q58" i="85"/>
  <c r="Q57" i="85"/>
  <c r="Q53" i="85"/>
  <c r="Q52" i="85"/>
  <c r="Q48" i="85"/>
  <c r="Q47" i="85"/>
  <c r="Q46" i="85"/>
  <c r="Q42" i="85"/>
  <c r="Q41" i="85"/>
  <c r="Q40" i="85"/>
  <c r="Q39" i="85"/>
  <c r="Q38" i="85"/>
  <c r="Q37" i="85"/>
  <c r="Q33" i="85"/>
  <c r="Q32" i="85"/>
  <c r="Q31" i="85"/>
  <c r="Q30" i="85"/>
  <c r="Q29" i="85"/>
  <c r="Q28" i="85"/>
  <c r="Q27" i="85"/>
  <c r="Q23" i="85"/>
  <c r="Q22" i="85"/>
  <c r="S22" i="85" s="1"/>
  <c r="P22" i="85"/>
  <c r="O22" i="85"/>
  <c r="Q21" i="85"/>
  <c r="S21" i="85" s="1"/>
  <c r="P21" i="85"/>
  <c r="O21" i="85"/>
  <c r="Q20" i="85"/>
  <c r="S20" i="85" s="1"/>
  <c r="P20" i="85"/>
  <c r="O20" i="85"/>
  <c r="Q19" i="85"/>
  <c r="S19" i="85" s="1"/>
  <c r="P19" i="85"/>
  <c r="O19" i="85"/>
  <c r="Q18" i="85"/>
  <c r="S18" i="85" s="1"/>
  <c r="P18" i="85"/>
  <c r="O18" i="85"/>
  <c r="Q17" i="85"/>
  <c r="S17" i="85" s="1"/>
  <c r="P17" i="85"/>
  <c r="O17" i="85"/>
  <c r="Q16" i="85"/>
  <c r="S16" i="85" s="1"/>
  <c r="P16" i="85"/>
  <c r="O16" i="85"/>
  <c r="Q15" i="85"/>
  <c r="S15" i="85" s="1"/>
  <c r="P15" i="85"/>
  <c r="O15" i="85"/>
  <c r="Q14" i="85"/>
  <c r="S14" i="85" s="1"/>
  <c r="P14" i="85"/>
  <c r="O14" i="85"/>
  <c r="Q13" i="85"/>
  <c r="S13" i="85" s="1"/>
  <c r="P13" i="85"/>
  <c r="O13" i="85"/>
  <c r="Q9" i="85"/>
  <c r="Q8" i="85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29" i="84"/>
  <c r="Q30" i="84"/>
  <c r="Q31" i="84"/>
  <c r="Q32" i="84"/>
  <c r="Q33" i="84"/>
  <c r="Q34" i="84"/>
  <c r="Q35" i="84"/>
  <c r="Q36" i="84"/>
  <c r="Q37" i="84"/>
  <c r="Q38" i="84"/>
  <c r="Q39" i="84"/>
  <c r="Q40" i="84"/>
  <c r="Q41" i="84"/>
  <c r="Q42" i="84"/>
  <c r="Q43" i="84"/>
  <c r="Q44" i="84"/>
  <c r="Q45" i="84"/>
  <c r="Q46" i="84"/>
  <c r="Q47" i="84"/>
  <c r="Q48" i="84"/>
  <c r="Q49" i="84"/>
  <c r="Q50" i="84"/>
  <c r="Q51" i="84"/>
  <c r="Q52" i="84"/>
  <c r="Q53" i="84"/>
  <c r="Q54" i="84"/>
  <c r="Q55" i="84"/>
  <c r="Q56" i="84"/>
  <c r="Q57" i="84"/>
  <c r="Q58" i="84"/>
  <c r="Q59" i="84"/>
  <c r="Q60" i="84"/>
  <c r="Q61" i="84"/>
  <c r="Q62" i="84"/>
  <c r="Q63" i="84"/>
  <c r="Q64" i="84"/>
  <c r="Q65" i="84"/>
  <c r="Q66" i="84"/>
  <c r="Q67" i="84"/>
  <c r="Q68" i="84"/>
  <c r="Q69" i="84"/>
  <c r="Q70" i="84"/>
  <c r="Q71" i="84"/>
  <c r="Q72" i="84"/>
  <c r="Q73" i="84"/>
  <c r="Q74" i="84"/>
  <c r="Q75" i="84"/>
  <c r="Q76" i="84"/>
  <c r="Q77" i="84"/>
  <c r="Q78" i="84"/>
  <c r="Q79" i="84"/>
  <c r="Q80" i="84"/>
  <c r="Q81" i="84"/>
  <c r="Q82" i="84"/>
  <c r="Q83" i="84"/>
  <c r="Q84" i="84"/>
  <c r="Q85" i="84"/>
  <c r="Q86" i="84"/>
  <c r="Q87" i="84"/>
  <c r="Q88" i="84"/>
  <c r="Q89" i="84"/>
  <c r="Q90" i="84"/>
  <c r="Q91" i="84"/>
  <c r="Q92" i="84"/>
  <c r="Q93" i="84"/>
  <c r="Q94" i="84"/>
  <c r="Q95" i="84"/>
  <c r="Q96" i="84"/>
  <c r="Q97" i="84"/>
  <c r="Q98" i="84"/>
  <c r="Q99" i="84"/>
  <c r="Q100" i="84"/>
  <c r="Q101" i="84"/>
  <c r="Q102" i="84"/>
  <c r="Q103" i="84"/>
  <c r="Q104" i="84"/>
  <c r="Q105" i="84"/>
  <c r="Q106" i="84"/>
  <c r="Q107" i="84"/>
  <c r="Q108" i="84"/>
  <c r="Q109" i="84"/>
  <c r="Q110" i="84"/>
  <c r="Q111" i="84"/>
  <c r="Q112" i="84"/>
  <c r="Q113" i="84"/>
  <c r="Q114" i="84"/>
  <c r="Q115" i="84"/>
  <c r="Q116" i="84"/>
  <c r="Q117" i="84"/>
  <c r="Q118" i="84"/>
  <c r="Q119" i="84"/>
  <c r="Q120" i="84"/>
  <c r="Q121" i="84"/>
  <c r="Q122" i="84"/>
  <c r="Q123" i="84"/>
  <c r="Q124" i="84"/>
  <c r="Q125" i="84"/>
  <c r="Q126" i="84"/>
  <c r="Q5" i="84"/>
  <c r="Q7" i="85"/>
  <c r="Q591" i="78"/>
  <c r="Q590" i="78"/>
  <c r="Q589" i="78"/>
  <c r="Q588" i="78"/>
  <c r="Q587" i="78"/>
  <c r="Q586" i="78"/>
  <c r="Q585" i="78"/>
  <c r="H591" i="78"/>
  <c r="I591" i="78" s="1"/>
  <c r="H590" i="78"/>
  <c r="H589" i="78"/>
  <c r="G589" i="78" s="1"/>
  <c r="H588" i="78"/>
  <c r="I588" i="78" s="1"/>
  <c r="H587" i="78"/>
  <c r="I587" i="78" s="1"/>
  <c r="H586" i="78"/>
  <c r="I586" i="78" s="1"/>
  <c r="H585" i="78"/>
  <c r="I585" i="78" s="1"/>
  <c r="H584" i="78"/>
  <c r="G584" i="78" s="1"/>
  <c r="H583" i="78"/>
  <c r="H582" i="78"/>
  <c r="H581" i="78"/>
  <c r="Q7" i="78"/>
  <c r="Q8" i="78"/>
  <c r="Q9" i="78"/>
  <c r="Q10" i="78"/>
  <c r="Q11" i="78"/>
  <c r="Q12" i="78"/>
  <c r="Q13" i="78"/>
  <c r="Q14" i="78"/>
  <c r="Q15" i="78"/>
  <c r="Q16" i="78"/>
  <c r="Q17" i="78"/>
  <c r="Q18" i="78"/>
  <c r="Q19" i="78"/>
  <c r="Q20" i="78"/>
  <c r="Q21" i="78"/>
  <c r="Q22" i="78"/>
  <c r="Q23" i="78"/>
  <c r="Q24" i="78"/>
  <c r="Q25" i="78"/>
  <c r="Q26" i="78"/>
  <c r="Q27" i="78"/>
  <c r="Q28" i="78"/>
  <c r="Q29" i="78"/>
  <c r="Q30" i="78"/>
  <c r="Q31" i="78"/>
  <c r="Q32" i="78"/>
  <c r="Q33" i="78"/>
  <c r="Q34" i="78"/>
  <c r="Q35" i="78"/>
  <c r="Q36" i="78"/>
  <c r="Q37" i="78"/>
  <c r="Q38" i="78"/>
  <c r="Q39" i="78"/>
  <c r="Q40" i="78"/>
  <c r="Q41" i="78"/>
  <c r="Q42" i="78"/>
  <c r="Q43" i="78"/>
  <c r="Q44" i="78"/>
  <c r="Q45" i="78"/>
  <c r="Q46" i="78"/>
  <c r="Q47" i="78"/>
  <c r="Q48" i="78"/>
  <c r="Q49" i="78"/>
  <c r="Q50" i="78"/>
  <c r="Q51" i="78"/>
  <c r="Q52" i="78"/>
  <c r="Q53" i="78"/>
  <c r="Q54" i="78"/>
  <c r="Q55" i="78"/>
  <c r="Q59" i="78"/>
  <c r="Q60" i="78"/>
  <c r="Q61" i="78"/>
  <c r="Q62" i="78"/>
  <c r="Q63" i="78"/>
  <c r="Q64" i="78"/>
  <c r="Q65" i="78"/>
  <c r="Q66" i="78"/>
  <c r="Q67" i="78"/>
  <c r="Q68" i="78"/>
  <c r="Q69" i="78"/>
  <c r="Q70" i="78"/>
  <c r="Q71" i="78"/>
  <c r="Q72" i="78"/>
  <c r="Q73" i="78"/>
  <c r="Q74" i="78"/>
  <c r="Q75" i="78"/>
  <c r="Q76" i="78"/>
  <c r="Q77" i="78"/>
  <c r="Q78" i="78"/>
  <c r="Q79" i="78"/>
  <c r="Q80" i="78"/>
  <c r="Q81" i="78"/>
  <c r="Q82" i="78"/>
  <c r="Q83" i="78"/>
  <c r="Q84" i="78"/>
  <c r="Q85" i="78"/>
  <c r="Q86" i="78"/>
  <c r="Q87" i="78"/>
  <c r="Q88" i="78"/>
  <c r="Q89" i="78"/>
  <c r="Q90" i="78"/>
  <c r="Q91" i="78"/>
  <c r="Q92" i="78"/>
  <c r="Q93" i="78"/>
  <c r="Q94" i="78"/>
  <c r="Q95" i="78"/>
  <c r="Q96" i="78"/>
  <c r="Q97" i="78"/>
  <c r="Q98" i="78"/>
  <c r="Q99" i="78"/>
  <c r="Q100" i="78"/>
  <c r="Q101" i="78"/>
  <c r="Q102" i="78"/>
  <c r="Q103" i="78"/>
  <c r="Q104" i="78"/>
  <c r="Q105" i="78"/>
  <c r="Q106" i="78"/>
  <c r="Q107" i="78"/>
  <c r="Q111" i="78"/>
  <c r="Q112" i="78"/>
  <c r="Q113" i="78"/>
  <c r="Q114" i="78"/>
  <c r="Q115" i="78"/>
  <c r="Q116" i="78"/>
  <c r="Q117" i="78"/>
  <c r="Q118" i="78"/>
  <c r="Q119" i="78"/>
  <c r="Q120" i="78"/>
  <c r="Q121" i="78"/>
  <c r="Q122" i="78"/>
  <c r="Q123" i="78"/>
  <c r="Q124" i="78"/>
  <c r="Q125" i="78"/>
  <c r="Q126" i="78"/>
  <c r="Q127" i="78"/>
  <c r="Q128" i="78"/>
  <c r="Q129" i="78"/>
  <c r="Q130" i="78"/>
  <c r="Q131" i="78"/>
  <c r="Q132" i="78"/>
  <c r="Q133" i="78"/>
  <c r="Q134" i="78"/>
  <c r="Q135" i="78"/>
  <c r="Q136" i="78"/>
  <c r="Q137" i="78"/>
  <c r="Q138" i="78"/>
  <c r="Q139" i="78"/>
  <c r="Q140" i="78"/>
  <c r="Q141" i="78"/>
  <c r="Q142" i="78"/>
  <c r="Q146" i="78"/>
  <c r="Q147" i="78"/>
  <c r="Q148" i="78"/>
  <c r="Q149" i="78"/>
  <c r="Q152" i="78"/>
  <c r="Q153" i="78"/>
  <c r="Q154" i="78"/>
  <c r="Q155" i="78"/>
  <c r="Q156" i="78"/>
  <c r="Q157" i="78"/>
  <c r="Q158" i="78"/>
  <c r="Q159" i="78"/>
  <c r="Q160" i="78"/>
  <c r="Q161" i="78"/>
  <c r="Q162" i="78"/>
  <c r="Q163" i="78"/>
  <c r="Q164" i="78"/>
  <c r="Q165" i="78"/>
  <c r="Q166" i="78"/>
  <c r="Q167" i="78"/>
  <c r="Q168" i="78"/>
  <c r="Q169" i="78"/>
  <c r="Q170" i="78"/>
  <c r="Q171" i="78"/>
  <c r="Q172" i="78"/>
  <c r="Q173" i="78"/>
  <c r="Q174" i="78"/>
  <c r="Q175" i="78"/>
  <c r="Q176" i="78"/>
  <c r="Q177" i="78"/>
  <c r="Q178" i="78"/>
  <c r="Q179" i="78"/>
  <c r="Q180" i="78"/>
  <c r="Q181" i="78"/>
  <c r="Q182" i="78"/>
  <c r="Q183" i="78"/>
  <c r="Q184" i="78"/>
  <c r="Q185" i="78"/>
  <c r="Q186" i="78"/>
  <c r="Q187" i="78"/>
  <c r="Q188" i="78"/>
  <c r="Q189" i="78"/>
  <c r="Q190" i="78"/>
  <c r="Q191" i="78"/>
  <c r="Q192" i="78"/>
  <c r="Q193" i="78"/>
  <c r="Q194" i="78"/>
  <c r="Q195" i="78"/>
  <c r="Q196" i="78"/>
  <c r="Q197" i="78"/>
  <c r="Q198" i="78"/>
  <c r="Q199" i="78"/>
  <c r="Q200" i="78"/>
  <c r="Q201" i="78"/>
  <c r="Q202" i="78"/>
  <c r="Q203" i="78"/>
  <c r="Q204" i="78"/>
  <c r="Q205" i="78"/>
  <c r="Q206" i="78"/>
  <c r="Q207" i="78"/>
  <c r="Q208" i="78"/>
  <c r="Q209" i="78"/>
  <c r="Q210" i="78"/>
  <c r="Q211" i="78"/>
  <c r="Q212" i="78"/>
  <c r="Q213" i="78"/>
  <c r="Q214" i="78"/>
  <c r="Q215" i="78"/>
  <c r="Q216" i="78"/>
  <c r="Q217" i="78"/>
  <c r="Q218" i="78"/>
  <c r="Q219" i="78"/>
  <c r="Q220" i="78"/>
  <c r="Q221" i="78"/>
  <c r="Q222" i="78"/>
  <c r="Q223" i="78"/>
  <c r="Q224" i="78"/>
  <c r="Q225" i="78"/>
  <c r="Q226" i="78"/>
  <c r="Q227" i="78"/>
  <c r="Q228" i="78"/>
  <c r="Q232" i="78"/>
  <c r="Q233" i="78"/>
  <c r="Q234" i="78"/>
  <c r="Q235" i="78"/>
  <c r="Q236" i="78"/>
  <c r="Q237" i="78"/>
  <c r="Q238" i="78"/>
  <c r="Q239" i="78"/>
  <c r="Q240" i="78"/>
  <c r="Q241" i="78"/>
  <c r="Q242" i="78"/>
  <c r="Q243" i="78"/>
  <c r="Q244" i="78"/>
  <c r="Q245" i="78"/>
  <c r="Q246" i="78"/>
  <c r="Q247" i="78"/>
  <c r="Q248" i="78"/>
  <c r="Q249" i="78"/>
  <c r="Q250" i="78"/>
  <c r="Q251" i="78"/>
  <c r="Q252" i="78"/>
  <c r="Q253" i="78"/>
  <c r="Q254" i="78"/>
  <c r="Q255" i="78"/>
  <c r="Q256" i="78"/>
  <c r="Q257" i="78"/>
  <c r="Q258" i="78"/>
  <c r="Q259" i="78"/>
  <c r="Q260" i="78"/>
  <c r="Q261" i="78"/>
  <c r="Q262" i="78"/>
  <c r="Q263" i="78"/>
  <c r="Q264" i="78"/>
  <c r="Q269" i="78"/>
  <c r="Q270" i="78"/>
  <c r="Q271" i="78"/>
  <c r="Q272" i="78"/>
  <c r="Q273" i="78"/>
  <c r="Q274" i="78"/>
  <c r="Q275" i="78"/>
  <c r="Q276" i="78"/>
  <c r="Q277" i="78"/>
  <c r="Q278" i="78"/>
  <c r="Q279" i="78"/>
  <c r="Q280" i="78"/>
  <c r="Q281" i="78"/>
  <c r="Q282" i="78"/>
  <c r="Q283" i="78"/>
  <c r="Q284" i="78"/>
  <c r="Q285" i="78"/>
  <c r="Q286" i="78"/>
  <c r="Q287" i="78"/>
  <c r="Q288" i="78"/>
  <c r="Q289" i="78"/>
  <c r="Q290" i="78"/>
  <c r="Q291" i="78"/>
  <c r="Q292" i="78"/>
  <c r="Q293" i="78"/>
  <c r="Q294" i="78"/>
  <c r="Q295" i="78"/>
  <c r="Q296" i="78"/>
  <c r="Q297" i="78"/>
  <c r="Q298" i="78"/>
  <c r="Q299" i="78"/>
  <c r="Q300" i="78"/>
  <c r="Q301" i="78"/>
  <c r="Q302" i="78"/>
  <c r="Q303" i="78"/>
  <c r="Q304" i="78"/>
  <c r="Q305" i="78"/>
  <c r="Q306" i="78"/>
  <c r="Q307" i="78"/>
  <c r="Q308" i="78"/>
  <c r="Q309" i="78"/>
  <c r="Q310" i="78"/>
  <c r="Q311" i="78"/>
  <c r="Q312" i="78"/>
  <c r="Q313" i="78"/>
  <c r="Q314" i="78"/>
  <c r="Q315" i="78"/>
  <c r="Q316" i="78"/>
  <c r="Q317" i="78"/>
  <c r="Q318" i="78"/>
  <c r="Q319" i="78"/>
  <c r="Q320" i="78"/>
  <c r="Q324" i="78"/>
  <c r="Q325" i="78"/>
  <c r="Q326" i="78"/>
  <c r="Q327" i="78"/>
  <c r="Q328" i="78"/>
  <c r="Q329" i="78"/>
  <c r="Q330" i="78"/>
  <c r="Q331" i="78"/>
  <c r="Q332" i="78"/>
  <c r="Q333" i="78"/>
  <c r="Q334" i="78"/>
  <c r="Q335" i="78"/>
  <c r="Q336" i="78"/>
  <c r="Q337" i="78"/>
  <c r="Q338" i="78"/>
  <c r="Q339" i="78"/>
  <c r="Q343" i="78"/>
  <c r="Q344" i="78"/>
  <c r="Q345" i="78"/>
  <c r="Q346" i="78"/>
  <c r="Q347" i="78"/>
  <c r="Q348" i="78"/>
  <c r="Q349" i="78"/>
  <c r="Q350" i="78"/>
  <c r="Q351" i="78"/>
  <c r="Q352" i="78"/>
  <c r="Q353" i="78"/>
  <c r="Q354" i="78"/>
  <c r="Q355" i="78"/>
  <c r="Q356" i="78"/>
  <c r="Q357" i="78"/>
  <c r="Q358" i="78"/>
  <c r="Q359" i="78"/>
  <c r="Q360" i="78"/>
  <c r="Q361" i="78"/>
  <c r="Q362" i="78"/>
  <c r="Q363" i="78"/>
  <c r="Q364" i="78"/>
  <c r="Q365" i="78"/>
  <c r="Q366" i="78"/>
  <c r="Q367" i="78"/>
  <c r="Q368" i="78"/>
  <c r="Q369" i="78"/>
  <c r="Q370" i="78"/>
  <c r="Q371" i="78"/>
  <c r="Q372" i="78"/>
  <c r="Q373" i="78"/>
  <c r="Q374" i="78"/>
  <c r="Q375" i="78"/>
  <c r="Q376" i="78"/>
  <c r="Q377" i="78"/>
  <c r="Q378" i="78"/>
  <c r="Q379" i="78"/>
  <c r="Q383" i="78"/>
  <c r="Q384" i="78"/>
  <c r="Q385" i="78"/>
  <c r="Q386" i="78"/>
  <c r="Q387" i="78"/>
  <c r="Q388" i="78"/>
  <c r="Q389" i="78"/>
  <c r="Q390" i="78"/>
  <c r="Q391" i="78"/>
  <c r="Q392" i="78"/>
  <c r="Q393" i="78"/>
  <c r="Q394" i="78"/>
  <c r="Q395" i="78"/>
  <c r="Q396" i="78"/>
  <c r="Q397" i="78"/>
  <c r="Q398" i="78"/>
  <c r="Q399" i="78"/>
  <c r="Q400" i="78"/>
  <c r="Q401" i="78"/>
  <c r="Q402" i="78"/>
  <c r="Q403" i="78"/>
  <c r="Q404" i="78"/>
  <c r="Q405" i="78"/>
  <c r="Q406" i="78"/>
  <c r="Q407" i="78"/>
  <c r="Q408" i="78"/>
  <c r="Q409" i="78"/>
  <c r="Q410" i="78"/>
  <c r="Q411" i="78"/>
  <c r="Q412" i="78"/>
  <c r="Q413" i="78"/>
  <c r="Q414" i="78"/>
  <c r="Q415" i="78"/>
  <c r="Q416" i="78"/>
  <c r="Q417" i="78"/>
  <c r="Q418" i="78"/>
  <c r="Q419" i="78"/>
  <c r="Q423" i="78"/>
  <c r="Q424" i="78"/>
  <c r="Q425" i="78"/>
  <c r="Q426" i="78"/>
  <c r="Q427" i="78"/>
  <c r="Q428" i="78"/>
  <c r="Q429" i="78"/>
  <c r="Q430" i="78"/>
  <c r="Q431" i="78"/>
  <c r="Q432" i="78"/>
  <c r="Q433" i="78"/>
  <c r="Q434" i="78"/>
  <c r="Q435" i="78"/>
  <c r="Q436" i="78"/>
  <c r="Q437" i="78"/>
  <c r="Q438" i="78"/>
  <c r="Q439" i="78"/>
  <c r="Q440" i="78"/>
  <c r="Q443" i="78"/>
  <c r="Q444" i="78"/>
  <c r="Q445" i="78"/>
  <c r="Q446" i="78"/>
  <c r="Q447" i="78"/>
  <c r="Q448" i="78"/>
  <c r="Q449" i="78"/>
  <c r="Q450" i="78"/>
  <c r="Q451" i="78"/>
  <c r="Q452" i="78"/>
  <c r="Q453" i="78"/>
  <c r="Q454" i="78"/>
  <c r="Q455" i="78"/>
  <c r="Q456" i="78"/>
  <c r="Q457" i="78"/>
  <c r="Q458" i="78"/>
  <c r="Q459" i="78"/>
  <c r="Q460" i="78"/>
  <c r="Q461" i="78"/>
  <c r="Q462" i="78"/>
  <c r="Q463" i="78"/>
  <c r="Q464" i="78"/>
  <c r="Q465" i="78"/>
  <c r="Q466" i="78"/>
  <c r="Q467" i="78"/>
  <c r="Q468" i="78"/>
  <c r="Q469" i="78"/>
  <c r="Q470" i="78"/>
  <c r="Q471" i="78"/>
  <c r="Q472" i="78"/>
  <c r="Q473" i="78"/>
  <c r="Q474" i="78"/>
  <c r="Q475" i="78"/>
  <c r="Q476" i="78"/>
  <c r="Q477" i="78"/>
  <c r="Q478" i="78"/>
  <c r="Q479" i="78"/>
  <c r="Q483" i="78"/>
  <c r="Q484" i="78"/>
  <c r="Q485" i="78"/>
  <c r="Q486" i="78"/>
  <c r="Q487" i="78"/>
  <c r="Q488" i="78"/>
  <c r="Q489" i="78"/>
  <c r="Q490" i="78"/>
  <c r="Q491" i="78"/>
  <c r="Q492" i="78"/>
  <c r="Q493" i="78"/>
  <c r="Q494" i="78"/>
  <c r="Q495" i="78"/>
  <c r="Q496" i="78"/>
  <c r="Q497" i="78"/>
  <c r="Q498" i="78"/>
  <c r="Q499" i="78"/>
  <c r="Q500" i="78"/>
  <c r="Q501" i="78"/>
  <c r="Q505" i="78"/>
  <c r="Q506" i="78"/>
  <c r="Q507" i="78"/>
  <c r="Q508" i="78"/>
  <c r="Q509" i="78"/>
  <c r="Q510" i="78"/>
  <c r="Q514" i="78"/>
  <c r="Q515" i="78"/>
  <c r="Q516" i="78"/>
  <c r="Q517" i="78"/>
  <c r="Q518" i="78"/>
  <c r="Q519" i="78"/>
  <c r="Q520" i="78"/>
  <c r="Q524" i="78"/>
  <c r="Q525" i="78"/>
  <c r="Q526" i="78"/>
  <c r="Q527" i="78"/>
  <c r="Q528" i="78"/>
  <c r="Q529" i="78"/>
  <c r="Q530" i="78"/>
  <c r="Q531" i="78"/>
  <c r="Q532" i="78"/>
  <c r="Q533" i="78"/>
  <c r="Q534" i="78"/>
  <c r="Q535" i="78"/>
  <c r="Q536" i="78"/>
  <c r="Q537" i="78"/>
  <c r="Q538" i="78"/>
  <c r="Q539" i="78"/>
  <c r="Q540" i="78"/>
  <c r="Q541" i="78"/>
  <c r="Q542" i="78"/>
  <c r="Q543" i="78"/>
  <c r="Q544" i="78"/>
  <c r="Q545" i="78"/>
  <c r="Q546" i="78"/>
  <c r="Q547" i="78"/>
  <c r="Q548" i="78"/>
  <c r="Q552" i="78"/>
  <c r="Q553" i="78"/>
  <c r="Q554" i="78"/>
  <c r="Q555" i="78"/>
  <c r="Q556" i="78"/>
  <c r="Q557" i="78"/>
  <c r="Q558" i="78"/>
  <c r="Q559" i="78"/>
  <c r="Q560" i="78"/>
  <c r="Q561" i="78"/>
  <c r="Q562" i="78"/>
  <c r="Q563" i="78"/>
  <c r="Q564" i="78"/>
  <c r="Q565" i="78"/>
  <c r="Q566" i="78"/>
  <c r="Q567" i="78"/>
  <c r="Q568" i="78"/>
  <c r="Q569" i="78"/>
  <c r="Q570" i="78"/>
  <c r="Q571" i="78"/>
  <c r="Q572" i="78"/>
  <c r="Q573" i="78"/>
  <c r="Q574" i="78"/>
  <c r="Q575" i="78"/>
  <c r="Q579" i="78"/>
  <c r="Q580" i="78"/>
  <c r="Q581" i="78"/>
  <c r="Q582" i="78"/>
  <c r="Q583" i="78"/>
  <c r="Q584" i="78"/>
  <c r="Q592" i="78"/>
  <c r="Q596" i="78"/>
  <c r="Q597" i="78"/>
  <c r="Q598" i="78"/>
  <c r="Q599" i="78"/>
  <c r="Q600" i="78"/>
  <c r="Q601" i="78"/>
  <c r="Q602" i="78"/>
  <c r="Q603" i="78"/>
  <c r="Q604" i="78"/>
  <c r="Q605" i="78"/>
  <c r="Q606" i="78"/>
  <c r="Q607" i="78"/>
  <c r="Q608" i="78"/>
  <c r="Q609" i="78"/>
  <c r="Q610" i="78"/>
  <c r="Q611" i="78"/>
  <c r="Q615" i="78"/>
  <c r="Q616" i="78"/>
  <c r="Q617" i="78"/>
  <c r="Q618" i="78"/>
  <c r="Q619" i="78"/>
  <c r="Q620" i="78"/>
  <c r="Q621" i="78"/>
  <c r="Q622" i="78"/>
  <c r="Q623" i="78"/>
  <c r="Q624" i="78"/>
  <c r="Q625" i="78"/>
  <c r="Q626" i="78"/>
  <c r="Q627" i="78"/>
  <c r="Q628" i="78"/>
  <c r="Q629" i="78"/>
  <c r="Q630" i="78"/>
  <c r="Q631" i="78"/>
  <c r="Q632" i="78"/>
  <c r="Q633" i="78"/>
  <c r="Q634" i="78"/>
  <c r="Q635" i="78"/>
  <c r="Q636" i="78"/>
  <c r="Q637" i="78"/>
  <c r="Q638" i="78"/>
  <c r="Q639" i="78"/>
  <c r="Q640" i="78"/>
  <c r="Q641" i="78"/>
  <c r="Q642" i="78"/>
  <c r="Q643" i="78"/>
  <c r="Q644" i="78"/>
  <c r="Q645" i="78"/>
  <c r="Q646" i="78"/>
  <c r="Q647" i="78"/>
  <c r="Q651" i="78"/>
  <c r="Q652" i="78"/>
  <c r="Q653" i="78"/>
  <c r="Q654" i="78"/>
  <c r="Q655" i="78"/>
  <c r="Q6" i="78"/>
  <c r="G33" i="83"/>
  <c r="G32" i="83"/>
  <c r="H25" i="83"/>
  <c r="I27" i="83"/>
  <c r="O27" i="83" s="1"/>
  <c r="I26" i="83"/>
  <c r="H26" i="83" s="1"/>
  <c r="G26" i="83" s="1"/>
  <c r="I25" i="83"/>
  <c r="O25" i="83" s="1"/>
  <c r="I20" i="83"/>
  <c r="H20" i="83" s="1"/>
  <c r="I19" i="83"/>
  <c r="H19" i="83" s="1"/>
  <c r="G19" i="83" s="1"/>
  <c r="H35" i="83"/>
  <c r="I35" i="83" s="1"/>
  <c r="O35" i="83" s="1"/>
  <c r="H34" i="83"/>
  <c r="G34" i="83" s="1"/>
  <c r="H33" i="83"/>
  <c r="O33" i="83" s="1"/>
  <c r="H32" i="83"/>
  <c r="H30" i="83"/>
  <c r="O30" i="83" s="1"/>
  <c r="H29" i="83"/>
  <c r="G29" i="83" s="1"/>
  <c r="H28" i="83"/>
  <c r="O28" i="83" s="1"/>
  <c r="G25" i="83"/>
  <c r="P25" i="83" s="1"/>
  <c r="H24" i="83"/>
  <c r="G24" i="83" s="1"/>
  <c r="H23" i="83"/>
  <c r="G23" i="83" s="1"/>
  <c r="H22" i="83"/>
  <c r="I22" i="83" s="1"/>
  <c r="H21" i="83"/>
  <c r="I21" i="83" s="1"/>
  <c r="H18" i="83"/>
  <c r="G18" i="83" s="1"/>
  <c r="P18" i="83" s="1"/>
  <c r="H17" i="83"/>
  <c r="G17" i="83"/>
  <c r="H16" i="83"/>
  <c r="G16" i="83"/>
  <c r="H15" i="83"/>
  <c r="I15" i="83" s="1"/>
  <c r="G15" i="83"/>
  <c r="H14" i="83"/>
  <c r="O14" i="83" s="1"/>
  <c r="H13" i="83"/>
  <c r="I13" i="83" s="1"/>
  <c r="H12" i="83"/>
  <c r="H11" i="83"/>
  <c r="O11" i="83" s="1"/>
  <c r="H10" i="83"/>
  <c r="H9" i="83"/>
  <c r="G9" i="83" s="1"/>
  <c r="H8" i="83"/>
  <c r="O8" i="83" s="1"/>
  <c r="H7" i="83"/>
  <c r="I7" i="83" s="1"/>
  <c r="H6" i="83"/>
  <c r="G6" i="83" s="1"/>
  <c r="Q35" i="83"/>
  <c r="Q34" i="83"/>
  <c r="Q33" i="83"/>
  <c r="Q32" i="83"/>
  <c r="Q31" i="83"/>
  <c r="Q30" i="83"/>
  <c r="Q29" i="83"/>
  <c r="Q28" i="83"/>
  <c r="Q27" i="83"/>
  <c r="Q26" i="83"/>
  <c r="Q25" i="83"/>
  <c r="Q24" i="83"/>
  <c r="Q23" i="83"/>
  <c r="Q7" i="83"/>
  <c r="Q8" i="83"/>
  <c r="Q9" i="83"/>
  <c r="Q10" i="83"/>
  <c r="Q11" i="83"/>
  <c r="Q12" i="83"/>
  <c r="S12" i="83" s="1"/>
  <c r="Q13" i="83"/>
  <c r="Q14" i="83"/>
  <c r="Q15" i="83"/>
  <c r="S15" i="83" s="1"/>
  <c r="Q16" i="83"/>
  <c r="S16" i="83" s="1"/>
  <c r="Q17" i="83"/>
  <c r="S17" i="83" s="1"/>
  <c r="Q18" i="83"/>
  <c r="Q19" i="83"/>
  <c r="Q20" i="83"/>
  <c r="Q21" i="83"/>
  <c r="Q22" i="83"/>
  <c r="Q6" i="83"/>
  <c r="O12" i="83"/>
  <c r="O26" i="83" l="1"/>
  <c r="G7" i="83"/>
  <c r="G28" i="83"/>
  <c r="P28" i="83" s="1"/>
  <c r="G5" i="83"/>
  <c r="P5" i="83" s="1"/>
  <c r="I5" i="83"/>
  <c r="I6" i="83"/>
  <c r="G8" i="83"/>
  <c r="P8" i="83" s="1"/>
  <c r="G35" i="83"/>
  <c r="P35" i="83" s="1"/>
  <c r="G22" i="83"/>
  <c r="G30" i="83"/>
  <c r="G11" i="83"/>
  <c r="P11" i="83" s="1"/>
  <c r="G587" i="78"/>
  <c r="P587" i="78"/>
  <c r="P589" i="78"/>
  <c r="S587" i="78"/>
  <c r="O588" i="78"/>
  <c r="G586" i="78"/>
  <c r="P586" i="78" s="1"/>
  <c r="O587" i="78"/>
  <c r="S589" i="78"/>
  <c r="S588" i="78"/>
  <c r="O589" i="78"/>
  <c r="O590" i="78"/>
  <c r="O585" i="78"/>
  <c r="S590" i="78"/>
  <c r="S585" i="78"/>
  <c r="O591" i="78"/>
  <c r="O586" i="78"/>
  <c r="G585" i="78"/>
  <c r="P585" i="78" s="1"/>
  <c r="S591" i="78"/>
  <c r="S586" i="78"/>
  <c r="G590" i="78"/>
  <c r="P590" i="78" s="1"/>
  <c r="G591" i="78"/>
  <c r="P591" i="78" s="1"/>
  <c r="G581" i="78"/>
  <c r="G588" i="78"/>
  <c r="P588" i="78" s="1"/>
  <c r="G582" i="78"/>
  <c r="G583" i="78"/>
  <c r="S10" i="83"/>
  <c r="O18" i="83"/>
  <c r="H27" i="83"/>
  <c r="G14" i="83"/>
  <c r="P33" i="83"/>
  <c r="G10" i="83"/>
  <c r="P10" i="83" s="1"/>
  <c r="I10" i="83"/>
  <c r="S33" i="83"/>
  <c r="P23" i="83"/>
  <c r="O10" i="83"/>
  <c r="S13" i="83"/>
  <c r="P30" i="83"/>
  <c r="I8" i="83"/>
  <c r="P16" i="83"/>
  <c r="I23" i="83"/>
  <c r="O23" i="83" s="1"/>
  <c r="P31" i="83"/>
  <c r="O15" i="83"/>
  <c r="O13" i="83"/>
  <c r="G21" i="83"/>
  <c r="P29" i="83"/>
  <c r="P15" i="83"/>
  <c r="P9" i="83"/>
  <c r="P17" i="83"/>
  <c r="P24" i="83"/>
  <c r="P32" i="83"/>
  <c r="S8" i="83"/>
  <c r="P14" i="83"/>
  <c r="G12" i="83"/>
  <c r="P12" i="83" s="1"/>
  <c r="G27" i="83"/>
  <c r="P27" i="83" s="1"/>
  <c r="I34" i="83"/>
  <c r="O34" i="83" s="1"/>
  <c r="S28" i="83"/>
  <c r="I14" i="83"/>
  <c r="O29" i="83"/>
  <c r="P34" i="83"/>
  <c r="I9" i="83"/>
  <c r="I24" i="83"/>
  <c r="O24" i="83" s="1"/>
  <c r="S18" i="83"/>
  <c r="S29" i="83"/>
  <c r="G20" i="83"/>
  <c r="S35" i="83"/>
  <c r="S30" i="83"/>
  <c r="I16" i="83"/>
  <c r="O31" i="83"/>
  <c r="O16" i="83"/>
  <c r="S14" i="83"/>
  <c r="S25" i="83"/>
  <c r="O9" i="83"/>
  <c r="O17" i="83"/>
  <c r="P26" i="83"/>
  <c r="S31" i="83"/>
  <c r="O32" i="83"/>
  <c r="S11" i="83"/>
  <c r="S26" i="83"/>
  <c r="G13" i="83"/>
  <c r="P13" i="83" s="1"/>
  <c r="S9" i="83"/>
  <c r="S27" i="83"/>
  <c r="S34" i="83" l="1"/>
  <c r="S23" i="83"/>
  <c r="S32" i="83"/>
  <c r="S24" i="83"/>
  <c r="I358" i="59" l="1"/>
  <c r="O358" i="59" s="1"/>
  <c r="H358" i="59" l="1"/>
  <c r="G358" i="59" l="1"/>
  <c r="P358" i="59" s="1"/>
  <c r="H62" i="78" l="1"/>
  <c r="O62" i="78" s="1"/>
  <c r="H512" i="54"/>
  <c r="I512" i="54" s="1"/>
  <c r="H511" i="54"/>
  <c r="I511" i="54" s="1"/>
  <c r="H510" i="54"/>
  <c r="I510" i="54" s="1"/>
  <c r="H509" i="54"/>
  <c r="I509" i="54" s="1"/>
  <c r="H508" i="54"/>
  <c r="I508" i="54" s="1"/>
  <c r="H507" i="54"/>
  <c r="I507" i="54" s="1"/>
  <c r="H506" i="54"/>
  <c r="I506" i="54" s="1"/>
  <c r="H505" i="54"/>
  <c r="I505" i="54" s="1"/>
  <c r="H504" i="54"/>
  <c r="I504" i="54" s="1"/>
  <c r="H503" i="54"/>
  <c r="I503" i="54" s="1"/>
  <c r="I502" i="54"/>
  <c r="H502" i="54" s="1"/>
  <c r="G502" i="54" s="1"/>
  <c r="H501" i="54"/>
  <c r="H500" i="54"/>
  <c r="I500" i="54" s="1"/>
  <c r="H499" i="54"/>
  <c r="I499" i="54" s="1"/>
  <c r="H498" i="54"/>
  <c r="I498" i="54" s="1"/>
  <c r="H497" i="54"/>
  <c r="I497" i="54" s="1"/>
  <c r="H496" i="54"/>
  <c r="I496" i="54" s="1"/>
  <c r="H495" i="54"/>
  <c r="I495" i="54" s="1"/>
  <c r="H494" i="54"/>
  <c r="I494" i="54" s="1"/>
  <c r="H493" i="54"/>
  <c r="G509" i="54" l="1"/>
  <c r="G507" i="54"/>
  <c r="S62" i="78"/>
  <c r="I62" i="78"/>
  <c r="P62" i="78"/>
  <c r="G505" i="54"/>
  <c r="G499" i="54"/>
  <c r="H14" i="57"/>
  <c r="I14" i="57" s="1"/>
  <c r="O14" i="57" l="1"/>
  <c r="G14" i="57"/>
  <c r="P14" i="57" s="1"/>
  <c r="H425" i="78"/>
  <c r="G425" i="78" s="1"/>
  <c r="P425" i="78" s="1"/>
  <c r="H22" i="84"/>
  <c r="G22" i="84" s="1"/>
  <c r="H21" i="84"/>
  <c r="G21" i="84" s="1"/>
  <c r="H20" i="84"/>
  <c r="O20" i="84" s="1"/>
  <c r="H19" i="84"/>
  <c r="S19" i="84" s="1"/>
  <c r="H18" i="84"/>
  <c r="H17" i="84"/>
  <c r="O17" i="84" s="1"/>
  <c r="G17" i="84"/>
  <c r="P17" i="84" s="1"/>
  <c r="H16" i="84"/>
  <c r="H15" i="84"/>
  <c r="H14" i="84"/>
  <c r="G14" i="84" s="1"/>
  <c r="P14" i="84" s="1"/>
  <c r="H13" i="84"/>
  <c r="G13" i="84" s="1"/>
  <c r="H12" i="84"/>
  <c r="O12" i="84" s="1"/>
  <c r="H11" i="84"/>
  <c r="O11" i="84" s="1"/>
  <c r="H17" i="69"/>
  <c r="S17" i="69" s="1"/>
  <c r="H10" i="84"/>
  <c r="O10" i="84" s="1"/>
  <c r="H9" i="84"/>
  <c r="G9" i="84" s="1"/>
  <c r="H8" i="84"/>
  <c r="G8" i="84" s="1"/>
  <c r="P8" i="84" s="1"/>
  <c r="H7" i="84"/>
  <c r="G7" i="84" s="1"/>
  <c r="P7" i="84" s="1"/>
  <c r="G27" i="84"/>
  <c r="H65" i="78"/>
  <c r="H154" i="78"/>
  <c r="O154" i="78" s="1"/>
  <c r="H55" i="78"/>
  <c r="O55" i="78" s="1"/>
  <c r="H82" i="78"/>
  <c r="I82" i="78" s="1"/>
  <c r="H81" i="78"/>
  <c r="G81" i="78" s="1"/>
  <c r="H80" i="78"/>
  <c r="O80" i="78" s="1"/>
  <c r="H79" i="78"/>
  <c r="I79" i="78" s="1"/>
  <c r="H78" i="78"/>
  <c r="I78" i="78" s="1"/>
  <c r="H77" i="78"/>
  <c r="G77" i="78" s="1"/>
  <c r="H76" i="78"/>
  <c r="G76" i="78" s="1"/>
  <c r="H75" i="78"/>
  <c r="O75" i="78" s="1"/>
  <c r="H74" i="78"/>
  <c r="O74" i="78" s="1"/>
  <c r="H73" i="78"/>
  <c r="O73" i="78" s="1"/>
  <c r="H72" i="78"/>
  <c r="G72" i="78" s="1"/>
  <c r="H71" i="78"/>
  <c r="H70" i="78"/>
  <c r="I70" i="78" s="1"/>
  <c r="H69" i="78"/>
  <c r="O69" i="78" s="1"/>
  <c r="H68" i="78"/>
  <c r="G68" i="78" s="1"/>
  <c r="H67" i="78"/>
  <c r="I67" i="78" s="1"/>
  <c r="H66" i="78"/>
  <c r="I66" i="78" s="1"/>
  <c r="H153" i="78"/>
  <c r="H152" i="78"/>
  <c r="G152" i="78" s="1"/>
  <c r="H170" i="78"/>
  <c r="O170" i="78" s="1"/>
  <c r="H445" i="78"/>
  <c r="H11" i="78"/>
  <c r="O11" i="78" s="1"/>
  <c r="H113" i="78"/>
  <c r="H10" i="78"/>
  <c r="H191" i="59"/>
  <c r="H6" i="84"/>
  <c r="G6" i="84" s="1"/>
  <c r="H344" i="78"/>
  <c r="I344" i="78" s="1"/>
  <c r="H343" i="78"/>
  <c r="G343" i="78" s="1"/>
  <c r="H112" i="78"/>
  <c r="H111" i="78"/>
  <c r="G111" i="78" s="1"/>
  <c r="H9" i="78"/>
  <c r="H8" i="78"/>
  <c r="G8" i="78" s="1"/>
  <c r="H134" i="78"/>
  <c r="H7" i="78"/>
  <c r="I7" i="78" s="1"/>
  <c r="H5" i="84"/>
  <c r="K23" i="84"/>
  <c r="H23" i="84"/>
  <c r="H6" i="78"/>
  <c r="G6" i="78" s="1"/>
  <c r="H325" i="78"/>
  <c r="H324" i="78"/>
  <c r="O324" i="78" s="1"/>
  <c r="H444" i="78"/>
  <c r="H510" i="78"/>
  <c r="H509" i="78"/>
  <c r="P509" i="78" s="1"/>
  <c r="H508" i="78"/>
  <c r="P508" i="78" s="1"/>
  <c r="H507" i="78"/>
  <c r="P507" i="78" s="1"/>
  <c r="H506" i="78"/>
  <c r="H142" i="78"/>
  <c r="P142" i="78" s="1"/>
  <c r="H141" i="78"/>
  <c r="I141" i="78" s="1"/>
  <c r="H140" i="78"/>
  <c r="P140" i="78" s="1"/>
  <c r="H139" i="78"/>
  <c r="O139" i="78" s="1"/>
  <c r="H138" i="78"/>
  <c r="P138" i="78" s="1"/>
  <c r="H137" i="78"/>
  <c r="P137" i="78" s="1"/>
  <c r="H136" i="78"/>
  <c r="I136" i="78" s="1"/>
  <c r="H135" i="78"/>
  <c r="P135" i="78" s="1"/>
  <c r="H133" i="78"/>
  <c r="I133" i="78" s="1"/>
  <c r="H132" i="78"/>
  <c r="I132" i="78" s="1"/>
  <c r="H554" i="78"/>
  <c r="O554" i="78" s="1"/>
  <c r="H553" i="78"/>
  <c r="H552" i="78"/>
  <c r="O552" i="78" s="1"/>
  <c r="O582" i="78"/>
  <c r="S12" i="57"/>
  <c r="H12" i="57"/>
  <c r="O12" i="57" s="1"/>
  <c r="G12" i="57"/>
  <c r="P12" i="57" s="1"/>
  <c r="S11" i="57"/>
  <c r="H11" i="57"/>
  <c r="I11" i="57" s="1"/>
  <c r="H226" i="78"/>
  <c r="G226" i="78" s="1"/>
  <c r="H225" i="78"/>
  <c r="O225" i="78" s="1"/>
  <c r="H275" i="78"/>
  <c r="H274" i="78"/>
  <c r="O274" i="78" s="1"/>
  <c r="H273" i="78"/>
  <c r="G273" i="78" s="1"/>
  <c r="P273" i="78" s="1"/>
  <c r="H272" i="78"/>
  <c r="I272" i="78" s="1"/>
  <c r="H271" i="78"/>
  <c r="I271" i="78" s="1"/>
  <c r="H270" i="78"/>
  <c r="G270" i="78" s="1"/>
  <c r="H269" i="78"/>
  <c r="G269" i="78" s="1"/>
  <c r="H236" i="78"/>
  <c r="I236" i="78" s="1"/>
  <c r="H258" i="78"/>
  <c r="O258" i="78" s="1"/>
  <c r="H264" i="78"/>
  <c r="G264" i="78" s="1"/>
  <c r="H263" i="78"/>
  <c r="G263" i="78" s="1"/>
  <c r="P263" i="78" s="1"/>
  <c r="H262" i="78"/>
  <c r="G262" i="78" s="1"/>
  <c r="H647" i="78"/>
  <c r="O647" i="78" s="1"/>
  <c r="H646" i="78"/>
  <c r="G646" i="78" s="1"/>
  <c r="H645" i="78"/>
  <c r="O645" i="78" s="1"/>
  <c r="H644" i="78"/>
  <c r="G644" i="78" s="1"/>
  <c r="H643" i="78"/>
  <c r="G643" i="78" s="1"/>
  <c r="H642" i="78"/>
  <c r="G642" i="78" s="1"/>
  <c r="H641" i="78"/>
  <c r="H640" i="78"/>
  <c r="P640" i="78" s="1"/>
  <c r="H639" i="78"/>
  <c r="P639" i="78" s="1"/>
  <c r="H638" i="78"/>
  <c r="O638" i="78" s="1"/>
  <c r="H637" i="78"/>
  <c r="P637" i="78" s="1"/>
  <c r="H636" i="78"/>
  <c r="O636" i="78" s="1"/>
  <c r="H635" i="78"/>
  <c r="O635" i="78" s="1"/>
  <c r="H634" i="78"/>
  <c r="O634" i="78" s="1"/>
  <c r="H633" i="78"/>
  <c r="O633" i="78" s="1"/>
  <c r="H520" i="78"/>
  <c r="P520" i="78" s="1"/>
  <c r="H519" i="78"/>
  <c r="H419" i="78"/>
  <c r="I419" i="78" s="1"/>
  <c r="H418" i="78"/>
  <c r="P418" i="78" s="1"/>
  <c r="H417" i="78"/>
  <c r="O417" i="78" s="1"/>
  <c r="H416" i="78"/>
  <c r="P416" i="78" s="1"/>
  <c r="H415" i="78"/>
  <c r="P415" i="78" s="1"/>
  <c r="H320" i="78"/>
  <c r="I320" i="78" s="1"/>
  <c r="H319" i="78"/>
  <c r="G319" i="78" s="1"/>
  <c r="H318" i="78"/>
  <c r="O318" i="78" s="1"/>
  <c r="H317" i="78"/>
  <c r="I317" i="78" s="1"/>
  <c r="H316" i="78"/>
  <c r="O316" i="78" s="1"/>
  <c r="H315" i="78"/>
  <c r="G315" i="78" s="1"/>
  <c r="H314" i="78"/>
  <c r="G314" i="78" s="1"/>
  <c r="H313" i="78"/>
  <c r="O313" i="78" s="1"/>
  <c r="H312" i="78"/>
  <c r="P312" i="78" s="1"/>
  <c r="H311" i="78"/>
  <c r="I311" i="78" s="1"/>
  <c r="H310" i="78"/>
  <c r="O310" i="78" s="1"/>
  <c r="H309" i="78"/>
  <c r="I309" i="78" s="1"/>
  <c r="H261" i="78"/>
  <c r="I261" i="78" s="1"/>
  <c r="H260" i="78"/>
  <c r="H259" i="78"/>
  <c r="P259" i="78" s="1"/>
  <c r="H257" i="78"/>
  <c r="P257" i="78" s="1"/>
  <c r="H256" i="78"/>
  <c r="P256" i="78" s="1"/>
  <c r="I69" i="59"/>
  <c r="O69" i="59" s="1"/>
  <c r="H68" i="59"/>
  <c r="H255" i="78"/>
  <c r="P255" i="78" s="1"/>
  <c r="H57" i="85"/>
  <c r="H23" i="85"/>
  <c r="H26" i="59"/>
  <c r="H25" i="59"/>
  <c r="O25" i="59" s="1"/>
  <c r="S15" i="57"/>
  <c r="H15" i="57"/>
  <c r="H300" i="59"/>
  <c r="I300" i="59" s="1"/>
  <c r="H299" i="59"/>
  <c r="I299" i="59" s="1"/>
  <c r="H197" i="59"/>
  <c r="H196" i="59"/>
  <c r="I196" i="59" s="1"/>
  <c r="H195" i="59"/>
  <c r="H194" i="59"/>
  <c r="I194" i="59" s="1"/>
  <c r="H193" i="59"/>
  <c r="G193" i="59" s="1"/>
  <c r="H192" i="59"/>
  <c r="G192" i="59" s="1"/>
  <c r="I97" i="59"/>
  <c r="O97" i="59" s="1"/>
  <c r="I96" i="59"/>
  <c r="H359" i="59"/>
  <c r="G359" i="59" s="1"/>
  <c r="H302" i="59"/>
  <c r="O302" i="59" s="1"/>
  <c r="H301" i="59"/>
  <c r="G301" i="59" s="1"/>
  <c r="H74" i="59"/>
  <c r="O74" i="59" s="1"/>
  <c r="H259" i="59"/>
  <c r="H261" i="59"/>
  <c r="O261" i="59" s="1"/>
  <c r="H219" i="59"/>
  <c r="I219" i="59" s="1"/>
  <c r="H305" i="59"/>
  <c r="G305" i="59" s="1"/>
  <c r="H112" i="59"/>
  <c r="H111" i="59"/>
  <c r="G111" i="59" s="1"/>
  <c r="H238" i="59"/>
  <c r="I238" i="59" s="1"/>
  <c r="H237" i="59"/>
  <c r="G237" i="59" s="1"/>
  <c r="H236" i="59"/>
  <c r="G236" i="59" s="1"/>
  <c r="P236" i="59" s="1"/>
  <c r="H260" i="59"/>
  <c r="I260" i="59" s="1"/>
  <c r="H315" i="59"/>
  <c r="O315" i="59" s="1"/>
  <c r="I32" i="59"/>
  <c r="O32" i="59" s="1"/>
  <c r="I31" i="59"/>
  <c r="O31" i="59" s="1"/>
  <c r="I30" i="59"/>
  <c r="O30" i="59" s="1"/>
  <c r="H29" i="59"/>
  <c r="P29" i="59" s="1"/>
  <c r="I95" i="59"/>
  <c r="H95" i="59" s="1"/>
  <c r="H188" i="59"/>
  <c r="P188" i="59" s="1"/>
  <c r="H187" i="59"/>
  <c r="O187" i="59" s="1"/>
  <c r="H186" i="59"/>
  <c r="I186" i="59" s="1"/>
  <c r="H185" i="59"/>
  <c r="I185" i="59" s="1"/>
  <c r="H5" i="73"/>
  <c r="O5" i="73" s="1"/>
  <c r="I350" i="59"/>
  <c r="H350" i="59" s="1"/>
  <c r="I349" i="59"/>
  <c r="I348" i="59"/>
  <c r="I351" i="59"/>
  <c r="O351" i="59" s="1"/>
  <c r="I35" i="59"/>
  <c r="H35" i="59" s="1"/>
  <c r="I34" i="59"/>
  <c r="O34" i="59" s="1"/>
  <c r="I33" i="59"/>
  <c r="O33" i="59" s="1"/>
  <c r="H426" i="59"/>
  <c r="P426" i="59" s="1"/>
  <c r="H425" i="59"/>
  <c r="P425" i="59" s="1"/>
  <c r="H424" i="59"/>
  <c r="P424" i="59" s="1"/>
  <c r="H423" i="59"/>
  <c r="O423" i="59" s="1"/>
  <c r="H422" i="59"/>
  <c r="P422" i="59" s="1"/>
  <c r="H421" i="59"/>
  <c r="P421" i="59" s="1"/>
  <c r="H420" i="59"/>
  <c r="P420" i="59" s="1"/>
  <c r="H419" i="59"/>
  <c r="P419" i="59" s="1"/>
  <c r="H418" i="59"/>
  <c r="H417" i="59"/>
  <c r="P417" i="59" s="1"/>
  <c r="H416" i="59"/>
  <c r="P416" i="59" s="1"/>
  <c r="H415" i="59"/>
  <c r="P415" i="59" s="1"/>
  <c r="H414" i="59"/>
  <c r="P414" i="59" s="1"/>
  <c r="H254" i="59"/>
  <c r="P254" i="59" s="1"/>
  <c r="H253" i="59"/>
  <c r="P253" i="59" s="1"/>
  <c r="H252" i="59"/>
  <c r="P252" i="59" s="1"/>
  <c r="H251" i="59"/>
  <c r="P251" i="59" s="1"/>
  <c r="H250" i="59"/>
  <c r="P250" i="59" s="1"/>
  <c r="H249" i="59"/>
  <c r="P249" i="59" s="1"/>
  <c r="H248" i="59"/>
  <c r="P248" i="59" s="1"/>
  <c r="I247" i="59"/>
  <c r="H247" i="59" s="1"/>
  <c r="P247" i="59" s="1"/>
  <c r="I246" i="59"/>
  <c r="O246" i="59" s="1"/>
  <c r="I245" i="59"/>
  <c r="O245" i="59" s="1"/>
  <c r="I244" i="59"/>
  <c r="H244" i="59" s="1"/>
  <c r="P244" i="59" s="1"/>
  <c r="I243" i="59"/>
  <c r="O243" i="59" s="1"/>
  <c r="H242" i="59"/>
  <c r="P242" i="59" s="1"/>
  <c r="H241" i="59"/>
  <c r="O241" i="59" s="1"/>
  <c r="H240" i="59"/>
  <c r="O240" i="59" s="1"/>
  <c r="H239" i="59"/>
  <c r="O239" i="59" s="1"/>
  <c r="H227" i="59"/>
  <c r="G227" i="59" s="1"/>
  <c r="H226" i="59"/>
  <c r="P226" i="59" s="1"/>
  <c r="H225" i="59"/>
  <c r="P225" i="59" s="1"/>
  <c r="H217" i="59"/>
  <c r="O217" i="59" s="1"/>
  <c r="H216" i="59"/>
  <c r="P216" i="59" s="1"/>
  <c r="H215" i="59"/>
  <c r="O215" i="59" s="1"/>
  <c r="H214" i="59"/>
  <c r="O214" i="59" s="1"/>
  <c r="H213" i="59"/>
  <c r="P213" i="59" s="1"/>
  <c r="H212" i="59"/>
  <c r="I212" i="59" s="1"/>
  <c r="I235" i="59"/>
  <c r="O235" i="59" s="1"/>
  <c r="I234" i="59"/>
  <c r="O234" i="59" s="1"/>
  <c r="I233" i="59"/>
  <c r="O233" i="59" s="1"/>
  <c r="I232" i="59"/>
  <c r="O232" i="59" s="1"/>
  <c r="I231" i="59"/>
  <c r="O231" i="59" s="1"/>
  <c r="H382" i="59"/>
  <c r="I382" i="59" s="1"/>
  <c r="O382" i="59" s="1"/>
  <c r="H381" i="59"/>
  <c r="P381" i="59" s="1"/>
  <c r="I230" i="59"/>
  <c r="H230" i="59" s="1"/>
  <c r="I229" i="59"/>
  <c r="O229" i="59" s="1"/>
  <c r="I228" i="59"/>
  <c r="O228" i="59" s="1"/>
  <c r="H211" i="59"/>
  <c r="P211" i="59" s="1"/>
  <c r="H210" i="59"/>
  <c r="O210" i="59" s="1"/>
  <c r="I209" i="59"/>
  <c r="O209" i="59" s="1"/>
  <c r="I208" i="59"/>
  <c r="O208" i="59" s="1"/>
  <c r="I207" i="59"/>
  <c r="H207" i="59" s="1"/>
  <c r="H206" i="59"/>
  <c r="O206" i="59" s="1"/>
  <c r="I151" i="59"/>
  <c r="O151" i="59" s="1"/>
  <c r="H294" i="59"/>
  <c r="I294" i="59" s="1"/>
  <c r="H293" i="59"/>
  <c r="I293" i="59" s="1"/>
  <c r="H292" i="59"/>
  <c r="O292" i="59" s="1"/>
  <c r="H295" i="59"/>
  <c r="P295" i="59" s="1"/>
  <c r="H291" i="59"/>
  <c r="O291" i="59" s="1"/>
  <c r="H290" i="59"/>
  <c r="G290" i="59" s="1"/>
  <c r="H289" i="59"/>
  <c r="P289" i="59" s="1"/>
  <c r="H288" i="59"/>
  <c r="P288" i="59" s="1"/>
  <c r="H287" i="59"/>
  <c r="I287" i="59" s="1"/>
  <c r="H286" i="59"/>
  <c r="P286" i="59" s="1"/>
  <c r="H285" i="59"/>
  <c r="O285" i="59" s="1"/>
  <c r="H284" i="59"/>
  <c r="P284" i="59" s="1"/>
  <c r="H283" i="59"/>
  <c r="I283" i="59" s="1"/>
  <c r="H282" i="59"/>
  <c r="P282" i="59" s="1"/>
  <c r="H281" i="59"/>
  <c r="I281" i="59" s="1"/>
  <c r="H280" i="59"/>
  <c r="P280" i="59" s="1"/>
  <c r="H279" i="59"/>
  <c r="H278" i="59"/>
  <c r="H277" i="59"/>
  <c r="O277" i="59" s="1"/>
  <c r="H276" i="59"/>
  <c r="P276" i="59" s="1"/>
  <c r="H275" i="59"/>
  <c r="I275" i="59" s="1"/>
  <c r="H274" i="59"/>
  <c r="P274" i="59" s="1"/>
  <c r="H273" i="59"/>
  <c r="P273" i="59" s="1"/>
  <c r="H272" i="59"/>
  <c r="P272" i="59" s="1"/>
  <c r="H271" i="59"/>
  <c r="O271" i="59" s="1"/>
  <c r="H270" i="59"/>
  <c r="P270" i="59" s="1"/>
  <c r="H269" i="59"/>
  <c r="O269" i="59" s="1"/>
  <c r="H268" i="59"/>
  <c r="I268" i="59" s="1"/>
  <c r="H267" i="59"/>
  <c r="P267" i="59" s="1"/>
  <c r="H266" i="59"/>
  <c r="O266" i="59" s="1"/>
  <c r="H265" i="59"/>
  <c r="P265" i="59" s="1"/>
  <c r="H264" i="59"/>
  <c r="H147" i="59"/>
  <c r="P147" i="59" s="1"/>
  <c r="H263" i="59"/>
  <c r="I263" i="59" s="1"/>
  <c r="H262" i="59"/>
  <c r="I262" i="59" s="1"/>
  <c r="H205" i="59"/>
  <c r="P205" i="59" s="1"/>
  <c r="H201" i="59"/>
  <c r="O201" i="59" s="1"/>
  <c r="H200" i="59"/>
  <c r="H199" i="59"/>
  <c r="O199" i="59" s="1"/>
  <c r="H319" i="59"/>
  <c r="O319" i="59" s="1"/>
  <c r="H318" i="59"/>
  <c r="I318" i="59" s="1"/>
  <c r="H317" i="59"/>
  <c r="I317" i="59" s="1"/>
  <c r="H316" i="59"/>
  <c r="I316" i="59" s="1"/>
  <c r="H314" i="59"/>
  <c r="G314" i="59" s="1"/>
  <c r="H313" i="59"/>
  <c r="G313" i="59" s="1"/>
  <c r="P313" i="59" s="1"/>
  <c r="H312" i="59"/>
  <c r="G312" i="59" s="1"/>
  <c r="H311" i="59"/>
  <c r="I311" i="59" s="1"/>
  <c r="H310" i="59"/>
  <c r="P310" i="59" s="1"/>
  <c r="H309" i="59"/>
  <c r="I309" i="59" s="1"/>
  <c r="H308" i="59"/>
  <c r="I308" i="59" s="1"/>
  <c r="H307" i="59"/>
  <c r="G307" i="59" s="1"/>
  <c r="H306" i="59"/>
  <c r="G306" i="59" s="1"/>
  <c r="H304" i="59"/>
  <c r="O304" i="59" s="1"/>
  <c r="H303" i="59"/>
  <c r="O303" i="59" s="1"/>
  <c r="I198" i="59"/>
  <c r="O198" i="59" s="1"/>
  <c r="H89" i="59"/>
  <c r="P89" i="59" s="1"/>
  <c r="H88" i="59"/>
  <c r="G88" i="59" s="1"/>
  <c r="I87" i="59"/>
  <c r="O87" i="59" s="1"/>
  <c r="I86" i="59"/>
  <c r="H86" i="59" s="1"/>
  <c r="P86" i="59" s="1"/>
  <c r="I85" i="59"/>
  <c r="O85" i="59" s="1"/>
  <c r="I84" i="59"/>
  <c r="O84" i="59" s="1"/>
  <c r="I83" i="59"/>
  <c r="O83" i="59" s="1"/>
  <c r="H82" i="59"/>
  <c r="P82" i="59" s="1"/>
  <c r="H81" i="59"/>
  <c r="P81" i="59" s="1"/>
  <c r="H80" i="59"/>
  <c r="P80" i="59" s="1"/>
  <c r="H79" i="59"/>
  <c r="P79" i="59" s="1"/>
  <c r="H78" i="59"/>
  <c r="O78" i="59" s="1"/>
  <c r="H77" i="59"/>
  <c r="O77" i="59" s="1"/>
  <c r="H76" i="59"/>
  <c r="P76" i="59" s="1"/>
  <c r="H75" i="59"/>
  <c r="O75" i="59" s="1"/>
  <c r="H73" i="59"/>
  <c r="P73" i="59" s="1"/>
  <c r="I24" i="59"/>
  <c r="O24" i="59" s="1"/>
  <c r="H492" i="54"/>
  <c r="I492" i="54" s="1"/>
  <c r="I491" i="54"/>
  <c r="H491" i="54" s="1"/>
  <c r="G491" i="54" s="1"/>
  <c r="H65" i="85"/>
  <c r="H64" i="85"/>
  <c r="H63" i="85"/>
  <c r="H62" i="85"/>
  <c r="H61" i="85"/>
  <c r="H60" i="85"/>
  <c r="H59" i="85"/>
  <c r="H58" i="85"/>
  <c r="H53" i="85"/>
  <c r="H52" i="85"/>
  <c r="H48" i="85"/>
  <c r="H47" i="85"/>
  <c r="H46" i="85"/>
  <c r="H42" i="85"/>
  <c r="H41" i="85"/>
  <c r="H40" i="85"/>
  <c r="H39" i="85"/>
  <c r="H38" i="85"/>
  <c r="H37" i="85"/>
  <c r="H33" i="85"/>
  <c r="H32" i="85"/>
  <c r="H31" i="85"/>
  <c r="H30" i="85"/>
  <c r="H29" i="85"/>
  <c r="H28" i="85"/>
  <c r="H27" i="85"/>
  <c r="H9" i="85"/>
  <c r="H8" i="85"/>
  <c r="H7" i="85"/>
  <c r="P7" i="85" s="1"/>
  <c r="H126" i="84"/>
  <c r="O126" i="84" s="1"/>
  <c r="H125" i="84"/>
  <c r="P125" i="84" s="1"/>
  <c r="H124" i="84"/>
  <c r="P124" i="84" s="1"/>
  <c r="H123" i="84"/>
  <c r="P123" i="84" s="1"/>
  <c r="H122" i="84"/>
  <c r="O122" i="84" s="1"/>
  <c r="H121" i="84"/>
  <c r="P121" i="84" s="1"/>
  <c r="H120" i="84"/>
  <c r="H119" i="84"/>
  <c r="P119" i="84" s="1"/>
  <c r="H118" i="84"/>
  <c r="P118" i="84" s="1"/>
  <c r="H117" i="84"/>
  <c r="P117" i="84" s="1"/>
  <c r="H116" i="84"/>
  <c r="O116" i="84" s="1"/>
  <c r="H115" i="84"/>
  <c r="O115" i="84" s="1"/>
  <c r="H114" i="84"/>
  <c r="O114" i="84" s="1"/>
  <c r="H113" i="84"/>
  <c r="O113" i="84" s="1"/>
  <c r="H112" i="84"/>
  <c r="P112" i="84" s="1"/>
  <c r="H111" i="84"/>
  <c r="O111" i="84" s="1"/>
  <c r="H110" i="84"/>
  <c r="P110" i="84" s="1"/>
  <c r="H109" i="84"/>
  <c r="P109" i="84" s="1"/>
  <c r="H108" i="84"/>
  <c r="O108" i="84" s="1"/>
  <c r="H107" i="84"/>
  <c r="P107" i="84" s="1"/>
  <c r="H106" i="84"/>
  <c r="O106" i="84" s="1"/>
  <c r="H105" i="84"/>
  <c r="P105" i="84" s="1"/>
  <c r="H104" i="84"/>
  <c r="H103" i="84"/>
  <c r="H102" i="84"/>
  <c r="P102" i="84" s="1"/>
  <c r="H101" i="84"/>
  <c r="O101" i="84" s="1"/>
  <c r="H100" i="84"/>
  <c r="P100" i="84" s="1"/>
  <c r="H99" i="84"/>
  <c r="P99" i="84" s="1"/>
  <c r="H98" i="84"/>
  <c r="P98" i="84" s="1"/>
  <c r="H97" i="84"/>
  <c r="O97" i="84" s="1"/>
  <c r="H96" i="84"/>
  <c r="O96" i="84" s="1"/>
  <c r="H95" i="84"/>
  <c r="P95" i="84" s="1"/>
  <c r="H94" i="84"/>
  <c r="P94" i="84" s="1"/>
  <c r="H93" i="84"/>
  <c r="O93" i="84" s="1"/>
  <c r="H92" i="84"/>
  <c r="P92" i="84" s="1"/>
  <c r="H91" i="84"/>
  <c r="O91" i="84" s="1"/>
  <c r="H90" i="84"/>
  <c r="P90" i="84" s="1"/>
  <c r="H89" i="84"/>
  <c r="O89" i="84" s="1"/>
  <c r="H88" i="84"/>
  <c r="P88" i="84" s="1"/>
  <c r="H87" i="84"/>
  <c r="O87" i="84" s="1"/>
  <c r="H86" i="84"/>
  <c r="O86" i="84" s="1"/>
  <c r="H85" i="84"/>
  <c r="H84" i="84"/>
  <c r="P84" i="84" s="1"/>
  <c r="H83" i="84"/>
  <c r="P83" i="84" s="1"/>
  <c r="H82" i="84"/>
  <c r="O82" i="84" s="1"/>
  <c r="H81" i="84"/>
  <c r="O81" i="84" s="1"/>
  <c r="H80" i="84"/>
  <c r="P80" i="84" s="1"/>
  <c r="H79" i="84"/>
  <c r="O79" i="84" s="1"/>
  <c r="H78" i="84"/>
  <c r="O78" i="84" s="1"/>
  <c r="H77" i="84"/>
  <c r="H76" i="84"/>
  <c r="P76" i="84" s="1"/>
  <c r="H75" i="84"/>
  <c r="H74" i="84"/>
  <c r="P74" i="84" s="1"/>
  <c r="H73" i="84"/>
  <c r="O73" i="84" s="1"/>
  <c r="H72" i="84"/>
  <c r="P72" i="84" s="1"/>
  <c r="H71" i="84"/>
  <c r="O71" i="84" s="1"/>
  <c r="H70" i="84"/>
  <c r="P70" i="84" s="1"/>
  <c r="H69" i="84"/>
  <c r="H68" i="84"/>
  <c r="P68" i="84" s="1"/>
  <c r="H67" i="84"/>
  <c r="P67" i="84" s="1"/>
  <c r="H66" i="84"/>
  <c r="O66" i="84" s="1"/>
  <c r="H65" i="84"/>
  <c r="O65" i="84" s="1"/>
  <c r="H64" i="84"/>
  <c r="O64" i="84" s="1"/>
  <c r="H63" i="84"/>
  <c r="O63" i="84" s="1"/>
  <c r="H62" i="84"/>
  <c r="P62" i="84" s="1"/>
  <c r="H61" i="84"/>
  <c r="P61" i="84" s="1"/>
  <c r="H60" i="84"/>
  <c r="P60" i="84" s="1"/>
  <c r="H59" i="84"/>
  <c r="O59" i="84" s="1"/>
  <c r="H58" i="84"/>
  <c r="P58" i="84" s="1"/>
  <c r="H57" i="84"/>
  <c r="O57" i="84" s="1"/>
  <c r="H56" i="84"/>
  <c r="P56" i="84" s="1"/>
  <c r="H55" i="84"/>
  <c r="O55" i="84" s="1"/>
  <c r="H54" i="84"/>
  <c r="P54" i="84" s="1"/>
  <c r="H53" i="84"/>
  <c r="H52" i="84"/>
  <c r="P52" i="84" s="1"/>
  <c r="H51" i="84"/>
  <c r="P51" i="84" s="1"/>
  <c r="H50" i="84"/>
  <c r="P50" i="84" s="1"/>
  <c r="H49" i="84"/>
  <c r="O49" i="84" s="1"/>
  <c r="H48" i="84"/>
  <c r="P48" i="84" s="1"/>
  <c r="H47" i="84"/>
  <c r="O47" i="84" s="1"/>
  <c r="H46" i="84"/>
  <c r="P46" i="84" s="1"/>
  <c r="H45" i="84"/>
  <c r="O45" i="84" s="1"/>
  <c r="H44" i="84"/>
  <c r="P44" i="84" s="1"/>
  <c r="H43" i="84"/>
  <c r="H42" i="84"/>
  <c r="P42" i="84" s="1"/>
  <c r="H39" i="84"/>
  <c r="O39" i="84" s="1"/>
  <c r="H38" i="84"/>
  <c r="O38" i="84" s="1"/>
  <c r="H37" i="84"/>
  <c r="H36" i="84"/>
  <c r="H35" i="84"/>
  <c r="P35" i="84" s="1"/>
  <c r="H34" i="84"/>
  <c r="O34" i="84" s="1"/>
  <c r="H33" i="84"/>
  <c r="O33" i="84" s="1"/>
  <c r="H32" i="84"/>
  <c r="P32" i="84" s="1"/>
  <c r="H31" i="84"/>
  <c r="O31" i="84" s="1"/>
  <c r="H30" i="84"/>
  <c r="P30" i="84" s="1"/>
  <c r="H29" i="84"/>
  <c r="O29" i="84" s="1"/>
  <c r="H28" i="84"/>
  <c r="P28" i="84" s="1"/>
  <c r="H26" i="84"/>
  <c r="P26" i="84" s="1"/>
  <c r="H25" i="84"/>
  <c r="P25" i="84" s="1"/>
  <c r="H24" i="84"/>
  <c r="O24" i="84" s="1"/>
  <c r="H308" i="78"/>
  <c r="I308" i="78" s="1"/>
  <c r="H390" i="78"/>
  <c r="P390" i="78" s="1"/>
  <c r="H389" i="78"/>
  <c r="P389" i="78" s="1"/>
  <c r="H388" i="78"/>
  <c r="P388" i="78" s="1"/>
  <c r="H387" i="78"/>
  <c r="O387" i="78" s="1"/>
  <c r="H107" i="78"/>
  <c r="P107" i="78" s="1"/>
  <c r="H106" i="78"/>
  <c r="I106" i="78" s="1"/>
  <c r="H105" i="78"/>
  <c r="P105" i="78" s="1"/>
  <c r="H104" i="78"/>
  <c r="I104" i="78" s="1"/>
  <c r="H103" i="78"/>
  <c r="I103" i="78" s="1"/>
  <c r="H102" i="78"/>
  <c r="O102" i="78" s="1"/>
  <c r="H101" i="78"/>
  <c r="O101" i="78" s="1"/>
  <c r="H131" i="78"/>
  <c r="O131" i="78" s="1"/>
  <c r="H130" i="78"/>
  <c r="I130" i="78" s="1"/>
  <c r="H129" i="78"/>
  <c r="I129" i="78" s="1"/>
  <c r="H128" i="78"/>
  <c r="O128" i="78" s="1"/>
  <c r="H127" i="78"/>
  <c r="O127" i="78" s="1"/>
  <c r="H126" i="78"/>
  <c r="P126" i="78" s="1"/>
  <c r="H125" i="78"/>
  <c r="O125" i="78" s="1"/>
  <c r="I58" i="59"/>
  <c r="O58" i="59" s="1"/>
  <c r="Q168" i="83"/>
  <c r="S168" i="83" s="1"/>
  <c r="O168" i="83"/>
  <c r="P168" i="83"/>
  <c r="Q167" i="83"/>
  <c r="S167" i="83" s="1"/>
  <c r="P167" i="83"/>
  <c r="Q166" i="83"/>
  <c r="S166" i="83" s="1"/>
  <c r="P166" i="83"/>
  <c r="O166" i="83"/>
  <c r="Q165" i="83"/>
  <c r="S165" i="83" s="1"/>
  <c r="P165" i="83"/>
  <c r="Q164" i="83"/>
  <c r="Q163" i="83"/>
  <c r="S163" i="83" s="1"/>
  <c r="P163" i="83"/>
  <c r="Q162" i="83"/>
  <c r="S162" i="83" s="1"/>
  <c r="P162" i="83"/>
  <c r="O162" i="83"/>
  <c r="Q161" i="83"/>
  <c r="S161" i="83" s="1"/>
  <c r="P161" i="83"/>
  <c r="O161" i="83"/>
  <c r="Q160" i="83"/>
  <c r="S160" i="83" s="1"/>
  <c r="Q159" i="83"/>
  <c r="Q158" i="83"/>
  <c r="S158" i="83" s="1"/>
  <c r="O158" i="83"/>
  <c r="Q157" i="83"/>
  <c r="S157" i="83" s="1"/>
  <c r="Q156" i="83"/>
  <c r="S156" i="83" s="1"/>
  <c r="P156" i="83"/>
  <c r="Q155" i="83"/>
  <c r="S155" i="83" s="1"/>
  <c r="Q154" i="83"/>
  <c r="Q153" i="83"/>
  <c r="S153" i="83" s="1"/>
  <c r="O153" i="83"/>
  <c r="P153" i="83"/>
  <c r="Q152" i="83"/>
  <c r="S152" i="83" s="1"/>
  <c r="P152" i="83"/>
  <c r="Q151" i="83"/>
  <c r="S151" i="83" s="1"/>
  <c r="O151" i="83"/>
  <c r="Q150" i="83"/>
  <c r="S150" i="83" s="1"/>
  <c r="O150" i="83"/>
  <c r="P150" i="83"/>
  <c r="Q149" i="83"/>
  <c r="Q148" i="83"/>
  <c r="S148" i="83" s="1"/>
  <c r="Q147" i="83"/>
  <c r="Q146" i="83"/>
  <c r="S146" i="83" s="1"/>
  <c r="O146" i="83"/>
  <c r="Q145" i="83"/>
  <c r="S145" i="83" s="1"/>
  <c r="O145" i="83"/>
  <c r="P145" i="83"/>
  <c r="Q144" i="83"/>
  <c r="O144" i="83"/>
  <c r="Q143" i="83"/>
  <c r="S143" i="83" s="1"/>
  <c r="Q142" i="83"/>
  <c r="Q141" i="83"/>
  <c r="S141" i="83" s="1"/>
  <c r="O141" i="83"/>
  <c r="Q140" i="83"/>
  <c r="S140" i="83" s="1"/>
  <c r="O140" i="83"/>
  <c r="P140" i="83"/>
  <c r="Q139" i="83"/>
  <c r="S139" i="83" s="1"/>
  <c r="O139" i="83"/>
  <c r="P139" i="83"/>
  <c r="Q138" i="83"/>
  <c r="S138" i="83" s="1"/>
  <c r="O138" i="83"/>
  <c r="P138" i="83"/>
  <c r="Q137" i="83"/>
  <c r="S137" i="83" s="1"/>
  <c r="O137" i="83"/>
  <c r="P137" i="83"/>
  <c r="Q136" i="83"/>
  <c r="S136" i="83" s="1"/>
  <c r="Q135" i="83"/>
  <c r="S135" i="83" s="1"/>
  <c r="Q134" i="83"/>
  <c r="S134" i="83" s="1"/>
  <c r="O134" i="83"/>
  <c r="P134" i="83"/>
  <c r="Q133" i="83"/>
  <c r="S133" i="83" s="1"/>
  <c r="Q132" i="83"/>
  <c r="S132" i="83" s="1"/>
  <c r="Q131" i="83"/>
  <c r="Q130" i="83"/>
  <c r="S130" i="83" s="1"/>
  <c r="O130" i="83"/>
  <c r="Q129" i="83"/>
  <c r="S129" i="83" s="1"/>
  <c r="O129" i="83"/>
  <c r="P129" i="83"/>
  <c r="Q128" i="83"/>
  <c r="O128" i="83"/>
  <c r="Q127" i="83"/>
  <c r="S127" i="83" s="1"/>
  <c r="O127" i="83"/>
  <c r="P127" i="83"/>
  <c r="Q126" i="83"/>
  <c r="S126" i="83" s="1"/>
  <c r="O126" i="83"/>
  <c r="P126" i="83"/>
  <c r="Q125" i="83"/>
  <c r="S125" i="83" s="1"/>
  <c r="Q124" i="83"/>
  <c r="S124" i="83" s="1"/>
  <c r="Q123" i="83"/>
  <c r="Q122" i="83"/>
  <c r="S122" i="83" s="1"/>
  <c r="P122" i="83"/>
  <c r="Q121" i="83"/>
  <c r="Q120" i="83"/>
  <c r="S120" i="83" s="1"/>
  <c r="P120" i="83"/>
  <c r="O120" i="83"/>
  <c r="Q119" i="83"/>
  <c r="S119" i="83" s="1"/>
  <c r="O119" i="83"/>
  <c r="P119" i="83"/>
  <c r="Q118" i="83"/>
  <c r="S118" i="83" s="1"/>
  <c r="P118" i="83"/>
  <c r="O118" i="83"/>
  <c r="Q117" i="83"/>
  <c r="S117" i="83" s="1"/>
  <c r="Q116" i="83"/>
  <c r="O116" i="83"/>
  <c r="Q115" i="83"/>
  <c r="S115" i="83" s="1"/>
  <c r="O115" i="83"/>
  <c r="Q114" i="83"/>
  <c r="S114" i="83" s="1"/>
  <c r="Q113" i="83"/>
  <c r="S113" i="83" s="1"/>
  <c r="O113" i="83"/>
  <c r="Q112" i="83"/>
  <c r="S112" i="83" s="1"/>
  <c r="O112" i="83"/>
  <c r="P112" i="83"/>
  <c r="Q111" i="83"/>
  <c r="S111" i="83" s="1"/>
  <c r="P111" i="83"/>
  <c r="O111" i="83"/>
  <c r="Q110" i="83"/>
  <c r="S110" i="83" s="1"/>
  <c r="Q109" i="83"/>
  <c r="Q108" i="83"/>
  <c r="S108" i="83" s="1"/>
  <c r="P108" i="83"/>
  <c r="Q107" i="83"/>
  <c r="Q106" i="83"/>
  <c r="S106" i="83" s="1"/>
  <c r="O106" i="83"/>
  <c r="P106" i="83"/>
  <c r="Q105" i="83"/>
  <c r="S105" i="83" s="1"/>
  <c r="O105" i="83"/>
  <c r="P105" i="83"/>
  <c r="Q104" i="83"/>
  <c r="S104" i="83" s="1"/>
  <c r="Q103" i="83"/>
  <c r="S103" i="83" s="1"/>
  <c r="P103" i="83"/>
  <c r="Q102" i="83"/>
  <c r="Q101" i="83"/>
  <c r="S101" i="83" s="1"/>
  <c r="O101" i="83"/>
  <c r="Q100" i="83"/>
  <c r="S100" i="83" s="1"/>
  <c r="O100" i="83"/>
  <c r="P100" i="83"/>
  <c r="Q99" i="83"/>
  <c r="S99" i="83" s="1"/>
  <c r="P99" i="83"/>
  <c r="O99" i="83"/>
  <c r="Q98" i="83"/>
  <c r="S98" i="83" s="1"/>
  <c r="O98" i="83"/>
  <c r="Q97" i="83"/>
  <c r="Q96" i="83"/>
  <c r="S96" i="83" s="1"/>
  <c r="P96" i="83"/>
  <c r="Q95" i="83"/>
  <c r="Q94" i="83"/>
  <c r="S94" i="83" s="1"/>
  <c r="O94" i="83"/>
  <c r="P94" i="83"/>
  <c r="Q93" i="83"/>
  <c r="S93" i="83" s="1"/>
  <c r="Q92" i="83"/>
  <c r="S92" i="83" s="1"/>
  <c r="P92" i="83"/>
  <c r="O92" i="83"/>
  <c r="Q91" i="83"/>
  <c r="S91" i="83" s="1"/>
  <c r="O91" i="83"/>
  <c r="P91" i="83"/>
  <c r="Q90" i="83"/>
  <c r="S90" i="83" s="1"/>
  <c r="P90" i="83"/>
  <c r="Q89" i="83"/>
  <c r="S89" i="83" s="1"/>
  <c r="P89" i="83"/>
  <c r="Q88" i="83"/>
  <c r="S88" i="83" s="1"/>
  <c r="Q87" i="83"/>
  <c r="S87" i="83" s="1"/>
  <c r="P87" i="83"/>
  <c r="O87" i="83"/>
  <c r="Q86" i="83"/>
  <c r="S86" i="83" s="1"/>
  <c r="O86" i="83"/>
  <c r="P86" i="83"/>
  <c r="Q85" i="83"/>
  <c r="P85" i="83"/>
  <c r="Q84" i="83"/>
  <c r="S84" i="83" s="1"/>
  <c r="P84" i="83"/>
  <c r="Q83" i="83"/>
  <c r="S83" i="83" s="1"/>
  <c r="P83" i="83"/>
  <c r="Q82" i="83"/>
  <c r="S82" i="83" s="1"/>
  <c r="P82" i="83"/>
  <c r="O82" i="83"/>
  <c r="Q81" i="83"/>
  <c r="S81" i="83" s="1"/>
  <c r="Q80" i="83"/>
  <c r="O80" i="83"/>
  <c r="Q79" i="83"/>
  <c r="S79" i="83" s="1"/>
  <c r="P79" i="83"/>
  <c r="Q78" i="83"/>
  <c r="Q77" i="83"/>
  <c r="S77" i="83" s="1"/>
  <c r="O77" i="83"/>
  <c r="Q76" i="83"/>
  <c r="S76" i="83" s="1"/>
  <c r="O76" i="83"/>
  <c r="P76" i="83"/>
  <c r="Q75" i="83"/>
  <c r="S75" i="83" s="1"/>
  <c r="P75" i="83"/>
  <c r="O75" i="83"/>
  <c r="Q74" i="83"/>
  <c r="S74" i="83" s="1"/>
  <c r="Q73" i="83"/>
  <c r="O73" i="83"/>
  <c r="Q72" i="83"/>
  <c r="S72" i="83" s="1"/>
  <c r="P72" i="83"/>
  <c r="Q71" i="83"/>
  <c r="Q70" i="83"/>
  <c r="S70" i="83" s="1"/>
  <c r="O70" i="83"/>
  <c r="P70" i="83"/>
  <c r="Q69" i="83"/>
  <c r="S69" i="83" s="1"/>
  <c r="Q68" i="83"/>
  <c r="S68" i="83" s="1"/>
  <c r="P68" i="83"/>
  <c r="O68" i="83"/>
  <c r="Q67" i="83"/>
  <c r="S67" i="83" s="1"/>
  <c r="O67" i="83"/>
  <c r="P67" i="83"/>
  <c r="Q66" i="83"/>
  <c r="S66" i="83" s="1"/>
  <c r="Q65" i="83"/>
  <c r="S65" i="83" s="1"/>
  <c r="O65" i="83"/>
  <c r="Q64" i="83"/>
  <c r="S64" i="83" s="1"/>
  <c r="Q63" i="83"/>
  <c r="S63" i="83" s="1"/>
  <c r="O63" i="83"/>
  <c r="P63" i="83"/>
  <c r="Q62" i="83"/>
  <c r="S62" i="83" s="1"/>
  <c r="Q61" i="83"/>
  <c r="S61" i="83" s="1"/>
  <c r="P61" i="83"/>
  <c r="O61" i="83"/>
  <c r="Q60" i="83"/>
  <c r="S60" i="83" s="1"/>
  <c r="P60" i="83"/>
  <c r="O60" i="83"/>
  <c r="Q59" i="83"/>
  <c r="Q58" i="83"/>
  <c r="S58" i="83" s="1"/>
  <c r="O58" i="83"/>
  <c r="Q57" i="83"/>
  <c r="Q56" i="83"/>
  <c r="S56" i="83" s="1"/>
  <c r="P56" i="83"/>
  <c r="Q55" i="83"/>
  <c r="Q54" i="83"/>
  <c r="S54" i="83" s="1"/>
  <c r="P54" i="83"/>
  <c r="O54" i="83"/>
  <c r="Q53" i="83"/>
  <c r="S53" i="83" s="1"/>
  <c r="Q52" i="83"/>
  <c r="Q51" i="83"/>
  <c r="S51" i="83" s="1"/>
  <c r="O51" i="83"/>
  <c r="P51" i="83"/>
  <c r="Q50" i="83"/>
  <c r="S50" i="83" s="1"/>
  <c r="Q49" i="83"/>
  <c r="S49" i="83" s="1"/>
  <c r="P49" i="83"/>
  <c r="O49" i="83"/>
  <c r="Q48" i="83"/>
  <c r="S48" i="83" s="1"/>
  <c r="P48" i="83"/>
  <c r="O48" i="83"/>
  <c r="Q47" i="83"/>
  <c r="S47" i="83" s="1"/>
  <c r="P47" i="83"/>
  <c r="O47" i="83"/>
  <c r="Q46" i="83"/>
  <c r="S46" i="83" s="1"/>
  <c r="O46" i="83"/>
  <c r="Q45" i="83"/>
  <c r="O45" i="83"/>
  <c r="Q44" i="83"/>
  <c r="S44" i="83" s="1"/>
  <c r="P44" i="83"/>
  <c r="Q43" i="83"/>
  <c r="Q42" i="83"/>
  <c r="S42" i="83" s="1"/>
  <c r="P42" i="83"/>
  <c r="O42" i="83"/>
  <c r="Q41" i="83"/>
  <c r="S41" i="83" s="1"/>
  <c r="O41" i="83"/>
  <c r="Q40" i="83"/>
  <c r="O40" i="83"/>
  <c r="Q39" i="83"/>
  <c r="S39" i="83" s="1"/>
  <c r="O39" i="83"/>
  <c r="Q38" i="83"/>
  <c r="S38" i="83" s="1"/>
  <c r="O38" i="83"/>
  <c r="Q37" i="83"/>
  <c r="S37" i="83" s="1"/>
  <c r="O37" i="83"/>
  <c r="Q36" i="83"/>
  <c r="S36" i="83" s="1"/>
  <c r="O36" i="83"/>
  <c r="P36" i="83"/>
  <c r="S22" i="83"/>
  <c r="O22" i="83"/>
  <c r="O21" i="83"/>
  <c r="S20" i="83"/>
  <c r="O20" i="83"/>
  <c r="S7" i="83"/>
  <c r="O7" i="83"/>
  <c r="S6" i="83"/>
  <c r="O6" i="83"/>
  <c r="P6" i="83"/>
  <c r="H490" i="54"/>
  <c r="G490" i="54" s="1"/>
  <c r="H489" i="54"/>
  <c r="I489" i="54" s="1"/>
  <c r="H488" i="54"/>
  <c r="I488" i="54" s="1"/>
  <c r="H100" i="59"/>
  <c r="O100" i="59" s="1"/>
  <c r="H487" i="54"/>
  <c r="H486" i="54"/>
  <c r="H485" i="54"/>
  <c r="H484" i="54"/>
  <c r="H483" i="54"/>
  <c r="H482" i="54"/>
  <c r="O418" i="59" l="1"/>
  <c r="G418" i="59"/>
  <c r="P418" i="59" s="1"/>
  <c r="O32" i="85"/>
  <c r="S32" i="85"/>
  <c r="P61" i="85"/>
  <c r="O61" i="85"/>
  <c r="S61" i="85"/>
  <c r="I33" i="85"/>
  <c r="P33" i="85"/>
  <c r="O33" i="85"/>
  <c r="S33" i="85"/>
  <c r="I62" i="85"/>
  <c r="P62" i="85"/>
  <c r="O62" i="85"/>
  <c r="S62" i="85"/>
  <c r="I37" i="85"/>
  <c r="P37" i="85"/>
  <c r="O37" i="85"/>
  <c r="S37" i="85"/>
  <c r="P63" i="85"/>
  <c r="O63" i="85"/>
  <c r="S63" i="85"/>
  <c r="O38" i="85"/>
  <c r="P38" i="85"/>
  <c r="S38" i="85"/>
  <c r="P64" i="85"/>
  <c r="O64" i="85"/>
  <c r="S64" i="85"/>
  <c r="P39" i="85"/>
  <c r="O39" i="85"/>
  <c r="S39" i="85"/>
  <c r="O65" i="85"/>
  <c r="P65" i="85"/>
  <c r="S65" i="85"/>
  <c r="O40" i="85"/>
  <c r="P40" i="85"/>
  <c r="S40" i="85"/>
  <c r="O23" i="85"/>
  <c r="S23" i="85"/>
  <c r="O9" i="85"/>
  <c r="S9" i="85"/>
  <c r="O41" i="85"/>
  <c r="P41" i="85"/>
  <c r="S41" i="85"/>
  <c r="O57" i="85"/>
  <c r="S57" i="85"/>
  <c r="I30" i="85"/>
  <c r="O30" i="85"/>
  <c r="P30" i="85"/>
  <c r="S30" i="85"/>
  <c r="P42" i="85"/>
  <c r="O42" i="85"/>
  <c r="S42" i="85"/>
  <c r="O8" i="85"/>
  <c r="S8" i="85"/>
  <c r="O47" i="85"/>
  <c r="P47" i="85"/>
  <c r="S47" i="85"/>
  <c r="I48" i="85"/>
  <c r="P48" i="85"/>
  <c r="O48" i="85"/>
  <c r="S48" i="85"/>
  <c r="P27" i="85"/>
  <c r="O27" i="85"/>
  <c r="S27" i="85"/>
  <c r="P52" i="85"/>
  <c r="O52" i="85"/>
  <c r="S52" i="85"/>
  <c r="P28" i="85"/>
  <c r="O28" i="85"/>
  <c r="S28" i="85"/>
  <c r="P53" i="85"/>
  <c r="O53" i="85"/>
  <c r="S53" i="85"/>
  <c r="O29" i="85"/>
  <c r="P29" i="85"/>
  <c r="S29" i="85"/>
  <c r="O58" i="85"/>
  <c r="P58" i="85"/>
  <c r="S58" i="85"/>
  <c r="P59" i="85"/>
  <c r="O59" i="85"/>
  <c r="S59" i="85"/>
  <c r="P31" i="85"/>
  <c r="O31" i="85"/>
  <c r="S31" i="85"/>
  <c r="P60" i="85"/>
  <c r="O60" i="85"/>
  <c r="S60" i="85"/>
  <c r="G46" i="85"/>
  <c r="P46" i="85"/>
  <c r="O46" i="85"/>
  <c r="S46" i="85"/>
  <c r="G489" i="54"/>
  <c r="H348" i="59"/>
  <c r="G348" i="59" s="1"/>
  <c r="O348" i="59"/>
  <c r="H349" i="59"/>
  <c r="G349" i="59" s="1"/>
  <c r="P349" i="59" s="1"/>
  <c r="O349" i="59"/>
  <c r="O278" i="59"/>
  <c r="G278" i="59"/>
  <c r="P278" i="59" s="1"/>
  <c r="O264" i="59"/>
  <c r="G264" i="59"/>
  <c r="H96" i="59"/>
  <c r="G96" i="59" s="1"/>
  <c r="P96" i="59" s="1"/>
  <c r="O96" i="59"/>
  <c r="S5" i="73"/>
  <c r="G19" i="84"/>
  <c r="P19" i="84" s="1"/>
  <c r="S15" i="84"/>
  <c r="O15" i="84"/>
  <c r="G11" i="84"/>
  <c r="P11" i="84" s="1"/>
  <c r="S20" i="84"/>
  <c r="S11" i="84"/>
  <c r="S13" i="84"/>
  <c r="S17" i="84"/>
  <c r="S14" i="84"/>
  <c r="S22" i="84"/>
  <c r="G15" i="84"/>
  <c r="P15" i="84" s="1"/>
  <c r="O510" i="78"/>
  <c r="G510" i="78"/>
  <c r="P510" i="78" s="1"/>
  <c r="G70" i="78"/>
  <c r="P70" i="78" s="1"/>
  <c r="G488" i="54"/>
  <c r="S191" i="59"/>
  <c r="G11" i="57"/>
  <c r="P11" i="57" s="1"/>
  <c r="G154" i="78"/>
  <c r="P154" i="78" s="1"/>
  <c r="O14" i="84"/>
  <c r="S18" i="84"/>
  <c r="G20" i="84"/>
  <c r="P20" i="84" s="1"/>
  <c r="G16" i="84"/>
  <c r="P16" i="84" s="1"/>
  <c r="S16" i="84"/>
  <c r="P21" i="84"/>
  <c r="S12" i="84"/>
  <c r="S21" i="84"/>
  <c r="P13" i="84"/>
  <c r="P22" i="84"/>
  <c r="G18" i="84"/>
  <c r="P18" i="84" s="1"/>
  <c r="S425" i="78"/>
  <c r="G73" i="78"/>
  <c r="P73" i="78" s="1"/>
  <c r="G80" i="78"/>
  <c r="P80" i="78" s="1"/>
  <c r="O425" i="78"/>
  <c r="S73" i="78"/>
  <c r="I425" i="78"/>
  <c r="S65" i="78"/>
  <c r="G82" i="78"/>
  <c r="P82" i="78" s="1"/>
  <c r="I154" i="78"/>
  <c r="S154" i="78"/>
  <c r="G74" i="78"/>
  <c r="P74" i="78" s="1"/>
  <c r="G69" i="78"/>
  <c r="P69" i="78" s="1"/>
  <c r="G75" i="78"/>
  <c r="P75" i="78" s="1"/>
  <c r="O18" i="84"/>
  <c r="O21" i="84"/>
  <c r="G12" i="84"/>
  <c r="P12" i="84" s="1"/>
  <c r="O13" i="84"/>
  <c r="O16" i="84"/>
  <c r="O19" i="84"/>
  <c r="O22" i="84"/>
  <c r="O7" i="84"/>
  <c r="S9" i="84"/>
  <c r="G10" i="84"/>
  <c r="P10" i="84" s="1"/>
  <c r="S7" i="84"/>
  <c r="S10" i="84"/>
  <c r="O8" i="84"/>
  <c r="S8" i="84"/>
  <c r="G17" i="69"/>
  <c r="P17" i="69" s="1"/>
  <c r="O17" i="69"/>
  <c r="O9" i="84"/>
  <c r="P9" i="84"/>
  <c r="S27" i="84"/>
  <c r="P27" i="84"/>
  <c r="O27" i="84"/>
  <c r="S6" i="84"/>
  <c r="P6" i="84"/>
  <c r="S5" i="84"/>
  <c r="G65" i="78"/>
  <c r="P65" i="78" s="1"/>
  <c r="O65" i="78"/>
  <c r="S77" i="78"/>
  <c r="S72" i="78"/>
  <c r="S68" i="78"/>
  <c r="S81" i="78"/>
  <c r="S69" i="78"/>
  <c r="S76" i="78"/>
  <c r="S80" i="78"/>
  <c r="G55" i="78"/>
  <c r="P55" i="78" s="1"/>
  <c r="S78" i="78"/>
  <c r="S55" i="78"/>
  <c r="I55" i="78"/>
  <c r="O79" i="78"/>
  <c r="S70" i="78"/>
  <c r="S66" i="78"/>
  <c r="O67" i="78"/>
  <c r="S67" i="78"/>
  <c r="P72" i="78"/>
  <c r="P76" i="78"/>
  <c r="P81" i="78"/>
  <c r="S71" i="78"/>
  <c r="P68" i="78"/>
  <c r="S74" i="78"/>
  <c r="I73" i="78"/>
  <c r="P77" i="78"/>
  <c r="S79" i="78"/>
  <c r="S82" i="78"/>
  <c r="O66" i="78"/>
  <c r="G71" i="78"/>
  <c r="P71" i="78" s="1"/>
  <c r="S75" i="78"/>
  <c r="O78" i="78"/>
  <c r="I71" i="78"/>
  <c r="O71" i="78"/>
  <c r="O76" i="78"/>
  <c r="G67" i="78"/>
  <c r="P67" i="78" s="1"/>
  <c r="I69" i="78"/>
  <c r="G79" i="78"/>
  <c r="P79" i="78" s="1"/>
  <c r="I81" i="78"/>
  <c r="O81" i="78"/>
  <c r="I72" i="78"/>
  <c r="O77" i="78"/>
  <c r="O72" i="78"/>
  <c r="O70" i="78"/>
  <c r="O82" i="78"/>
  <c r="G66" i="78"/>
  <c r="P66" i="78" s="1"/>
  <c r="I68" i="78"/>
  <c r="G78" i="78"/>
  <c r="P78" i="78" s="1"/>
  <c r="I80" i="78"/>
  <c r="O68" i="78"/>
  <c r="S170" i="78"/>
  <c r="S153" i="78"/>
  <c r="G344" i="78"/>
  <c r="G170" i="78"/>
  <c r="P170" i="78" s="1"/>
  <c r="S445" i="78"/>
  <c r="P152" i="78"/>
  <c r="S152" i="78"/>
  <c r="O152" i="78"/>
  <c r="G153" i="78"/>
  <c r="P153" i="78" s="1"/>
  <c r="I153" i="78"/>
  <c r="O153" i="78"/>
  <c r="G11" i="78"/>
  <c r="P11" i="78" s="1"/>
  <c r="S113" i="78"/>
  <c r="I11" i="78"/>
  <c r="S11" i="78"/>
  <c r="S344" i="78"/>
  <c r="G445" i="78"/>
  <c r="P445" i="78" s="1"/>
  <c r="I445" i="78"/>
  <c r="O445" i="78"/>
  <c r="S111" i="78"/>
  <c r="S343" i="78"/>
  <c r="G113" i="78"/>
  <c r="P113" i="78" s="1"/>
  <c r="O113" i="78"/>
  <c r="I113" i="78"/>
  <c r="S10" i="78"/>
  <c r="G10" i="78"/>
  <c r="P10" i="78" s="1"/>
  <c r="I10" i="78"/>
  <c r="O10" i="78"/>
  <c r="G191" i="59"/>
  <c r="P191" i="59" s="1"/>
  <c r="I191" i="59"/>
  <c r="O191" i="59"/>
  <c r="O6" i="84"/>
  <c r="O343" i="78"/>
  <c r="P343" i="78"/>
  <c r="I343" i="78"/>
  <c r="S112" i="78"/>
  <c r="P111" i="78"/>
  <c r="I111" i="78"/>
  <c r="O111" i="78"/>
  <c r="I112" i="78"/>
  <c r="O112" i="78"/>
  <c r="G112" i="78"/>
  <c r="P112" i="78" s="1"/>
  <c r="S134" i="78"/>
  <c r="S8" i="78"/>
  <c r="S9" i="78"/>
  <c r="S7" i="78"/>
  <c r="P8" i="78"/>
  <c r="I8" i="78"/>
  <c r="G9" i="78"/>
  <c r="P9" i="78" s="1"/>
  <c r="O8" i="78"/>
  <c r="I9" i="78"/>
  <c r="O9" i="78"/>
  <c r="G134" i="78"/>
  <c r="P134" i="78" s="1"/>
  <c r="I134" i="78"/>
  <c r="O134" i="78"/>
  <c r="S6" i="78"/>
  <c r="P6" i="78"/>
  <c r="I6" i="78"/>
  <c r="O7" i="78"/>
  <c r="G7" i="78"/>
  <c r="P7" i="78" s="1"/>
  <c r="G5" i="84"/>
  <c r="P5" i="84" s="1"/>
  <c r="O5" i="84"/>
  <c r="S26" i="84"/>
  <c r="S44" i="84"/>
  <c r="S94" i="84"/>
  <c r="S23" i="84"/>
  <c r="G23" i="84"/>
  <c r="P23" i="84" s="1"/>
  <c r="O23" i="84"/>
  <c r="O6" i="78"/>
  <c r="S506" i="78"/>
  <c r="S324" i="78"/>
  <c r="S325" i="78"/>
  <c r="S508" i="78"/>
  <c r="S444" i="78"/>
  <c r="G324" i="78"/>
  <c r="P324" i="78" s="1"/>
  <c r="I324" i="78"/>
  <c r="S509" i="78"/>
  <c r="G325" i="78"/>
  <c r="P325" i="78" s="1"/>
  <c r="O325" i="78"/>
  <c r="I325" i="78"/>
  <c r="G444" i="78"/>
  <c r="P444" i="78" s="1"/>
  <c r="I444" i="78"/>
  <c r="O444" i="78"/>
  <c r="S141" i="78"/>
  <c r="P141" i="78"/>
  <c r="S507" i="78"/>
  <c r="O136" i="78"/>
  <c r="P136" i="78"/>
  <c r="S142" i="78"/>
  <c r="S132" i="78"/>
  <c r="O507" i="78"/>
  <c r="S138" i="78"/>
  <c r="S139" i="78"/>
  <c r="S135" i="78"/>
  <c r="S510" i="78"/>
  <c r="O508" i="78"/>
  <c r="O509" i="78"/>
  <c r="O506" i="78"/>
  <c r="P506" i="78"/>
  <c r="S137" i="78"/>
  <c r="S133" i="78"/>
  <c r="S140" i="78"/>
  <c r="O135" i="78"/>
  <c r="P132" i="78"/>
  <c r="S136" i="78"/>
  <c r="O142" i="78"/>
  <c r="I139" i="78"/>
  <c r="I137" i="78"/>
  <c r="O132" i="78"/>
  <c r="O141" i="78"/>
  <c r="O137" i="78"/>
  <c r="I140" i="78"/>
  <c r="P133" i="78"/>
  <c r="O140" i="78"/>
  <c r="O133" i="78"/>
  <c r="I135" i="78"/>
  <c r="I142" i="78"/>
  <c r="P139" i="78"/>
  <c r="I138" i="78"/>
  <c r="O138" i="78"/>
  <c r="G554" i="78"/>
  <c r="P554" i="78" s="1"/>
  <c r="G552" i="78"/>
  <c r="P552" i="78" s="1"/>
  <c r="S553" i="78"/>
  <c r="S552" i="78"/>
  <c r="G553" i="78"/>
  <c r="P553" i="78" s="1"/>
  <c r="S554" i="78"/>
  <c r="O553" i="78"/>
  <c r="S582" i="78"/>
  <c r="G225" i="78"/>
  <c r="P225" i="78" s="1"/>
  <c r="P582" i="78"/>
  <c r="P226" i="78"/>
  <c r="S225" i="78"/>
  <c r="O226" i="78"/>
  <c r="G272" i="78"/>
  <c r="P272" i="78" s="1"/>
  <c r="S226" i="78"/>
  <c r="S269" i="78"/>
  <c r="S274" i="78"/>
  <c r="O11" i="57"/>
  <c r="S270" i="78"/>
  <c r="O271" i="78"/>
  <c r="I273" i="78"/>
  <c r="S271" i="78"/>
  <c r="O273" i="78"/>
  <c r="S273" i="78"/>
  <c r="G274" i="78"/>
  <c r="P274" i="78" s="1"/>
  <c r="P270" i="78"/>
  <c r="S275" i="78"/>
  <c r="I269" i="78"/>
  <c r="I270" i="78"/>
  <c r="P269" i="78"/>
  <c r="O272" i="78"/>
  <c r="O270" i="78"/>
  <c r="G275" i="78"/>
  <c r="P275" i="78" s="1"/>
  <c r="S272" i="78"/>
  <c r="I275" i="78"/>
  <c r="I274" i="78"/>
  <c r="O275" i="78"/>
  <c r="O269" i="78"/>
  <c r="G271" i="78"/>
  <c r="P271" i="78" s="1"/>
  <c r="G258" i="78"/>
  <c r="P258" i="78" s="1"/>
  <c r="S646" i="78"/>
  <c r="S258" i="78"/>
  <c r="S638" i="78"/>
  <c r="S645" i="78"/>
  <c r="S644" i="78"/>
  <c r="G645" i="78"/>
  <c r="P645" i="78" s="1"/>
  <c r="O236" i="78"/>
  <c r="S236" i="78"/>
  <c r="S262" i="78"/>
  <c r="S639" i="78"/>
  <c r="S633" i="78"/>
  <c r="P634" i="78"/>
  <c r="G647" i="78"/>
  <c r="P647" i="78" s="1"/>
  <c r="G236" i="78"/>
  <c r="P236" i="78" s="1"/>
  <c r="S637" i="78"/>
  <c r="S647" i="78"/>
  <c r="S640" i="78"/>
  <c r="S641" i="78"/>
  <c r="S264" i="78"/>
  <c r="P643" i="78"/>
  <c r="O644" i="78"/>
  <c r="P642" i="78"/>
  <c r="S263" i="78"/>
  <c r="S642" i="78"/>
  <c r="P646" i="78"/>
  <c r="P262" i="78"/>
  <c r="O263" i="78"/>
  <c r="S643" i="78"/>
  <c r="P633" i="78"/>
  <c r="O264" i="78"/>
  <c r="P264" i="78"/>
  <c r="I262" i="78"/>
  <c r="O262" i="78"/>
  <c r="O641" i="78"/>
  <c r="G641" i="78"/>
  <c r="P641" i="78" s="1"/>
  <c r="O646" i="78"/>
  <c r="O642" i="78"/>
  <c r="P644" i="78"/>
  <c r="O643" i="78"/>
  <c r="S636" i="78"/>
  <c r="S634" i="78"/>
  <c r="S635" i="78"/>
  <c r="P636" i="78"/>
  <c r="O640" i="78"/>
  <c r="O639" i="78"/>
  <c r="P635" i="78"/>
  <c r="P638" i="78"/>
  <c r="O637" i="78"/>
  <c r="S520" i="78"/>
  <c r="S519" i="78"/>
  <c r="O519" i="78"/>
  <c r="P519" i="78"/>
  <c r="O520" i="78"/>
  <c r="S419" i="78"/>
  <c r="S416" i="78"/>
  <c r="P417" i="78"/>
  <c r="S417" i="78"/>
  <c r="S415" i="78"/>
  <c r="S418" i="78"/>
  <c r="O419" i="78"/>
  <c r="P419" i="78"/>
  <c r="I415" i="78"/>
  <c r="O415" i="78"/>
  <c r="I418" i="78"/>
  <c r="I417" i="78"/>
  <c r="O418" i="78"/>
  <c r="I416" i="78"/>
  <c r="O416" i="78"/>
  <c r="G316" i="78"/>
  <c r="P316" i="78" s="1"/>
  <c r="G310" i="78"/>
  <c r="P310" i="78" s="1"/>
  <c r="G317" i="78"/>
  <c r="P317" i="78" s="1"/>
  <c r="S320" i="78"/>
  <c r="O311" i="78"/>
  <c r="S310" i="78"/>
  <c r="S318" i="78"/>
  <c r="S311" i="78"/>
  <c r="S316" i="78"/>
  <c r="S309" i="78"/>
  <c r="S314" i="78"/>
  <c r="P319" i="78"/>
  <c r="S315" i="78"/>
  <c r="S319" i="78"/>
  <c r="S312" i="78"/>
  <c r="G320" i="78"/>
  <c r="P320" i="78" s="1"/>
  <c r="O320" i="78"/>
  <c r="S313" i="78"/>
  <c r="I316" i="78"/>
  <c r="P313" i="78"/>
  <c r="S317" i="78"/>
  <c r="I318" i="78"/>
  <c r="P311" i="78"/>
  <c r="I315" i="78"/>
  <c r="I312" i="78"/>
  <c r="O319" i="78"/>
  <c r="I314" i="78"/>
  <c r="O314" i="78"/>
  <c r="O309" i="78"/>
  <c r="I319" i="78"/>
  <c r="O312" i="78"/>
  <c r="O317" i="78"/>
  <c r="O315" i="78"/>
  <c r="I313" i="78"/>
  <c r="P315" i="78"/>
  <c r="G318" i="78"/>
  <c r="P318" i="78" s="1"/>
  <c r="P314" i="78"/>
  <c r="P309" i="78"/>
  <c r="S256" i="78"/>
  <c r="S261" i="78"/>
  <c r="O259" i="78"/>
  <c r="O257" i="78"/>
  <c r="S257" i="78"/>
  <c r="S259" i="78"/>
  <c r="S260" i="78"/>
  <c r="O261" i="78"/>
  <c r="P261" i="78"/>
  <c r="O256" i="78"/>
  <c r="O260" i="78"/>
  <c r="P260" i="78"/>
  <c r="S255" i="78"/>
  <c r="S68" i="59"/>
  <c r="H69" i="59"/>
  <c r="P69" i="59" s="1"/>
  <c r="S69" i="59"/>
  <c r="G387" i="78"/>
  <c r="P387" i="78" s="1"/>
  <c r="O68" i="59"/>
  <c r="P68" i="59"/>
  <c r="G299" i="59"/>
  <c r="P299" i="59" s="1"/>
  <c r="O255" i="78"/>
  <c r="G57" i="85"/>
  <c r="P57" i="85" s="1"/>
  <c r="I57" i="85"/>
  <c r="G23" i="85"/>
  <c r="P23" i="85" s="1"/>
  <c r="I23" i="85"/>
  <c r="S25" i="59"/>
  <c r="G25" i="59"/>
  <c r="P25" i="59" s="1"/>
  <c r="S26" i="59"/>
  <c r="S300" i="59"/>
  <c r="S299" i="59"/>
  <c r="G26" i="59"/>
  <c r="P26" i="59" s="1"/>
  <c r="I25" i="59"/>
  <c r="I26" i="59"/>
  <c r="O26" i="59"/>
  <c r="G15" i="57"/>
  <c r="P15" i="57" s="1"/>
  <c r="O15" i="57"/>
  <c r="O299" i="59"/>
  <c r="G300" i="59"/>
  <c r="P300" i="59" s="1"/>
  <c r="O300" i="59"/>
  <c r="S195" i="59"/>
  <c r="S196" i="59"/>
  <c r="G195" i="59"/>
  <c r="P195" i="59" s="1"/>
  <c r="G196" i="59"/>
  <c r="P196" i="59" s="1"/>
  <c r="S194" i="59"/>
  <c r="S193" i="59"/>
  <c r="O194" i="59"/>
  <c r="O195" i="59"/>
  <c r="I195" i="59"/>
  <c r="S197" i="59"/>
  <c r="O196" i="59"/>
  <c r="G197" i="59"/>
  <c r="P197" i="59" s="1"/>
  <c r="I197" i="59"/>
  <c r="O197" i="59"/>
  <c r="I192" i="59"/>
  <c r="S192" i="59"/>
  <c r="P193" i="59"/>
  <c r="G302" i="59"/>
  <c r="P302" i="59" s="1"/>
  <c r="I193" i="59"/>
  <c r="O193" i="59"/>
  <c r="O192" i="59"/>
  <c r="P192" i="59"/>
  <c r="G194" i="59"/>
  <c r="P194" i="59" s="1"/>
  <c r="S74" i="59"/>
  <c r="S359" i="59"/>
  <c r="S96" i="59"/>
  <c r="S97" i="59"/>
  <c r="S302" i="59"/>
  <c r="P359" i="59"/>
  <c r="S301" i="59"/>
  <c r="H97" i="59"/>
  <c r="I359" i="59"/>
  <c r="O359" i="59"/>
  <c r="P301" i="59"/>
  <c r="I301" i="59"/>
  <c r="O301" i="59"/>
  <c r="I302" i="59"/>
  <c r="S261" i="59"/>
  <c r="S259" i="59"/>
  <c r="G74" i="59"/>
  <c r="P74" i="59" s="1"/>
  <c r="S219" i="59"/>
  <c r="G259" i="59"/>
  <c r="P259" i="59" s="1"/>
  <c r="I259" i="59"/>
  <c r="O259" i="59"/>
  <c r="G261" i="59"/>
  <c r="P261" i="59" s="1"/>
  <c r="I261" i="59"/>
  <c r="O219" i="59"/>
  <c r="S238" i="59"/>
  <c r="G219" i="59"/>
  <c r="P219" i="59" s="1"/>
  <c r="S111" i="59"/>
  <c r="P305" i="59"/>
  <c r="I305" i="59"/>
  <c r="S305" i="59"/>
  <c r="O305" i="59"/>
  <c r="P111" i="59"/>
  <c r="S112" i="59"/>
  <c r="I111" i="59"/>
  <c r="O111" i="59"/>
  <c r="G112" i="59"/>
  <c r="P112" i="59" s="1"/>
  <c r="I112" i="59"/>
  <c r="O112" i="59"/>
  <c r="O238" i="59"/>
  <c r="S236" i="59"/>
  <c r="G238" i="59"/>
  <c r="P238" i="59" s="1"/>
  <c r="O236" i="59"/>
  <c r="P237" i="59"/>
  <c r="S237" i="59"/>
  <c r="I236" i="59"/>
  <c r="O237" i="59"/>
  <c r="I237" i="59"/>
  <c r="S32" i="59"/>
  <c r="H30" i="59"/>
  <c r="G30" i="59" s="1"/>
  <c r="P30" i="59" s="1"/>
  <c r="S260" i="59"/>
  <c r="G315" i="59"/>
  <c r="P315" i="59" s="1"/>
  <c r="S315" i="59"/>
  <c r="O260" i="59"/>
  <c r="G260" i="59"/>
  <c r="P260" i="59" s="1"/>
  <c r="S31" i="59"/>
  <c r="I315" i="59"/>
  <c r="S30" i="59"/>
  <c r="H31" i="59"/>
  <c r="H32" i="59"/>
  <c r="G32" i="59" s="1"/>
  <c r="P32" i="59" s="1"/>
  <c r="S187" i="59"/>
  <c r="S185" i="59"/>
  <c r="O185" i="59"/>
  <c r="P185" i="59"/>
  <c r="S188" i="59"/>
  <c r="S29" i="59"/>
  <c r="O29" i="59"/>
  <c r="S186" i="59"/>
  <c r="I188" i="59"/>
  <c r="O188" i="59"/>
  <c r="O186" i="59"/>
  <c r="P186" i="59"/>
  <c r="S95" i="59"/>
  <c r="G95" i="59"/>
  <c r="P95" i="59" s="1"/>
  <c r="O95" i="59"/>
  <c r="P187" i="59"/>
  <c r="O350" i="59"/>
  <c r="S350" i="59"/>
  <c r="G5" i="73"/>
  <c r="P5" i="73" s="1"/>
  <c r="I5" i="73"/>
  <c r="G350" i="59"/>
  <c r="P350" i="59" s="1"/>
  <c r="S349" i="59"/>
  <c r="S348" i="59"/>
  <c r="S351" i="59"/>
  <c r="H351" i="59"/>
  <c r="H33" i="59"/>
  <c r="G33" i="59" s="1"/>
  <c r="H34" i="59"/>
  <c r="G34" i="59" s="1"/>
  <c r="S34" i="59"/>
  <c r="S33" i="59"/>
  <c r="S35" i="59"/>
  <c r="O35" i="59"/>
  <c r="S419" i="59"/>
  <c r="G35" i="59"/>
  <c r="P35" i="59" s="1"/>
  <c r="S424" i="59"/>
  <c r="O420" i="59"/>
  <c r="S420" i="59"/>
  <c r="O415" i="59"/>
  <c r="S414" i="59"/>
  <c r="S423" i="59"/>
  <c r="S415" i="59"/>
  <c r="S426" i="59"/>
  <c r="O414" i="59"/>
  <c r="O419" i="59"/>
  <c r="S417" i="59"/>
  <c r="S418" i="59"/>
  <c r="P423" i="59"/>
  <c r="S421" i="59"/>
  <c r="S416" i="59"/>
  <c r="S422" i="59"/>
  <c r="S425" i="59"/>
  <c r="O424" i="59"/>
  <c r="O425" i="59"/>
  <c r="O422" i="59"/>
  <c r="O421" i="59"/>
  <c r="O416" i="59"/>
  <c r="O417" i="59"/>
  <c r="O426" i="59"/>
  <c r="S247" i="59"/>
  <c r="S253" i="59"/>
  <c r="S252" i="59"/>
  <c r="O247" i="59"/>
  <c r="H245" i="59"/>
  <c r="P245" i="59" s="1"/>
  <c r="S248" i="59"/>
  <c r="S249" i="59"/>
  <c r="S254" i="59"/>
  <c r="S250" i="59"/>
  <c r="H246" i="59"/>
  <c r="P246" i="59" s="1"/>
  <c r="O251" i="59"/>
  <c r="S244" i="59"/>
  <c r="S246" i="59"/>
  <c r="S251" i="59"/>
  <c r="H243" i="59"/>
  <c r="P243" i="59" s="1"/>
  <c r="S245" i="59"/>
  <c r="S243" i="59"/>
  <c r="O248" i="59"/>
  <c r="O252" i="59"/>
  <c r="O244" i="59"/>
  <c r="O253" i="59"/>
  <c r="O250" i="59"/>
  <c r="O249" i="59"/>
  <c r="O254" i="59"/>
  <c r="H232" i="59"/>
  <c r="P232" i="59" s="1"/>
  <c r="I242" i="59"/>
  <c r="O242" i="59"/>
  <c r="S242" i="59"/>
  <c r="S227" i="59"/>
  <c r="I240" i="59"/>
  <c r="H208" i="59"/>
  <c r="G208" i="59" s="1"/>
  <c r="P240" i="59"/>
  <c r="H233" i="59"/>
  <c r="P233" i="59" s="1"/>
  <c r="S240" i="59"/>
  <c r="S241" i="59"/>
  <c r="P241" i="59"/>
  <c r="I241" i="59"/>
  <c r="G206" i="59"/>
  <c r="P206" i="59" s="1"/>
  <c r="P227" i="59"/>
  <c r="S239" i="59"/>
  <c r="P239" i="59"/>
  <c r="I239" i="59"/>
  <c r="O227" i="59"/>
  <c r="I227" i="59"/>
  <c r="S233" i="59"/>
  <c r="S217" i="59"/>
  <c r="I225" i="59"/>
  <c r="I226" i="59"/>
  <c r="O226" i="59"/>
  <c r="S226" i="59"/>
  <c r="O225" i="59"/>
  <c r="S214" i="59"/>
  <c r="S225" i="59"/>
  <c r="S213" i="59"/>
  <c r="S212" i="59"/>
  <c r="O212" i="59"/>
  <c r="S235" i="59"/>
  <c r="S381" i="59"/>
  <c r="S216" i="59"/>
  <c r="P215" i="59"/>
  <c r="S215" i="59"/>
  <c r="H234" i="59"/>
  <c r="P234" i="59" s="1"/>
  <c r="I217" i="59"/>
  <c r="P217" i="59"/>
  <c r="I216" i="59"/>
  <c r="O216" i="59"/>
  <c r="P214" i="59"/>
  <c r="P212" i="59"/>
  <c r="I215" i="59"/>
  <c r="I213" i="59"/>
  <c r="I214" i="59"/>
  <c r="O213" i="59"/>
  <c r="H231" i="59"/>
  <c r="P231" i="59" s="1"/>
  <c r="S231" i="59"/>
  <c r="S234" i="59"/>
  <c r="S232" i="59"/>
  <c r="H235" i="59"/>
  <c r="P235" i="59" s="1"/>
  <c r="S228" i="59"/>
  <c r="H151" i="59"/>
  <c r="G151" i="59" s="1"/>
  <c r="P382" i="59"/>
  <c r="S382" i="59"/>
  <c r="I381" i="59"/>
  <c r="O381" i="59"/>
  <c r="S229" i="59"/>
  <c r="S151" i="59"/>
  <c r="S206" i="59"/>
  <c r="O230" i="59"/>
  <c r="S230" i="59"/>
  <c r="S208" i="59"/>
  <c r="H209" i="59"/>
  <c r="G209" i="59" s="1"/>
  <c r="P210" i="59"/>
  <c r="S207" i="59"/>
  <c r="S209" i="59"/>
  <c r="O207" i="59"/>
  <c r="S210" i="59"/>
  <c r="H229" i="59"/>
  <c r="G207" i="59"/>
  <c r="P207" i="59" s="1"/>
  <c r="G230" i="59"/>
  <c r="P230" i="59" s="1"/>
  <c r="I206" i="59"/>
  <c r="S211" i="59"/>
  <c r="O211" i="59"/>
  <c r="H228" i="59"/>
  <c r="P228" i="59" s="1"/>
  <c r="S294" i="59"/>
  <c r="S293" i="59"/>
  <c r="O294" i="59"/>
  <c r="S263" i="59"/>
  <c r="P292" i="59"/>
  <c r="S292" i="59"/>
  <c r="S291" i="59"/>
  <c r="P294" i="59"/>
  <c r="O293" i="59"/>
  <c r="P293" i="59"/>
  <c r="I292" i="59"/>
  <c r="S286" i="59"/>
  <c r="P291" i="59"/>
  <c r="S295" i="59"/>
  <c r="I295" i="59"/>
  <c r="O295" i="59"/>
  <c r="O287" i="59"/>
  <c r="S288" i="59"/>
  <c r="I289" i="59"/>
  <c r="O289" i="59"/>
  <c r="S289" i="59"/>
  <c r="S290" i="59"/>
  <c r="O288" i="59"/>
  <c r="I291" i="59"/>
  <c r="O290" i="59"/>
  <c r="P290" i="59"/>
  <c r="I288" i="59"/>
  <c r="I290" i="59"/>
  <c r="G287" i="59"/>
  <c r="P287" i="59" s="1"/>
  <c r="S287" i="59"/>
  <c r="O286" i="59"/>
  <c r="I286" i="59"/>
  <c r="S278" i="59"/>
  <c r="S276" i="59"/>
  <c r="S285" i="59"/>
  <c r="S264" i="59"/>
  <c r="S266" i="59"/>
  <c r="S270" i="59"/>
  <c r="I269" i="59"/>
  <c r="O263" i="59"/>
  <c r="S269" i="59"/>
  <c r="S268" i="59"/>
  <c r="P269" i="59"/>
  <c r="I278" i="59"/>
  <c r="I285" i="59"/>
  <c r="I264" i="59"/>
  <c r="S271" i="59"/>
  <c r="S275" i="59"/>
  <c r="S280" i="59"/>
  <c r="S273" i="59"/>
  <c r="S147" i="59"/>
  <c r="I277" i="59"/>
  <c r="S282" i="59"/>
  <c r="P275" i="59"/>
  <c r="S265" i="59"/>
  <c r="I267" i="59"/>
  <c r="S277" i="59"/>
  <c r="P283" i="59"/>
  <c r="O267" i="59"/>
  <c r="S283" i="59"/>
  <c r="S281" i="59"/>
  <c r="S272" i="59"/>
  <c r="P266" i="59"/>
  <c r="P277" i="59"/>
  <c r="S267" i="59"/>
  <c r="S284" i="59"/>
  <c r="S274" i="59"/>
  <c r="S279" i="59"/>
  <c r="P285" i="59"/>
  <c r="I276" i="59"/>
  <c r="P281" i="59"/>
  <c r="O276" i="59"/>
  <c r="O284" i="59"/>
  <c r="O272" i="59"/>
  <c r="P264" i="59"/>
  <c r="O275" i="59"/>
  <c r="O283" i="59"/>
  <c r="O270" i="59"/>
  <c r="I279" i="59"/>
  <c r="P271" i="59"/>
  <c r="I274" i="59"/>
  <c r="P279" i="59"/>
  <c r="I282" i="59"/>
  <c r="O281" i="59"/>
  <c r="I284" i="59"/>
  <c r="O268" i="59"/>
  <c r="P268" i="59"/>
  <c r="I266" i="59"/>
  <c r="O274" i="59"/>
  <c r="O282" i="59"/>
  <c r="O279" i="59"/>
  <c r="I270" i="59"/>
  <c r="O265" i="59"/>
  <c r="I265" i="59"/>
  <c r="I272" i="59"/>
  <c r="I280" i="59"/>
  <c r="I273" i="59"/>
  <c r="O273" i="59"/>
  <c r="O280" i="59"/>
  <c r="I147" i="59"/>
  <c r="O147" i="59"/>
  <c r="S262" i="59"/>
  <c r="O262" i="59"/>
  <c r="P262" i="59"/>
  <c r="P263" i="59"/>
  <c r="I201" i="59"/>
  <c r="S201" i="59"/>
  <c r="S316" i="59"/>
  <c r="S311" i="59"/>
  <c r="S303" i="59"/>
  <c r="S318" i="59"/>
  <c r="S205" i="59"/>
  <c r="O311" i="59"/>
  <c r="G318" i="59"/>
  <c r="P318" i="59" s="1"/>
  <c r="O307" i="59"/>
  <c r="P308" i="59"/>
  <c r="G316" i="59"/>
  <c r="P316" i="59" s="1"/>
  <c r="S308" i="59"/>
  <c r="O316" i="59"/>
  <c r="P201" i="59"/>
  <c r="S198" i="59"/>
  <c r="P306" i="59"/>
  <c r="I205" i="59"/>
  <c r="S304" i="59"/>
  <c r="O308" i="59"/>
  <c r="S312" i="59"/>
  <c r="P314" i="59"/>
  <c r="P199" i="59"/>
  <c r="S199" i="59"/>
  <c r="O306" i="59"/>
  <c r="G311" i="59"/>
  <c r="P311" i="59" s="1"/>
  <c r="S200" i="59"/>
  <c r="P304" i="59"/>
  <c r="I306" i="59"/>
  <c r="S319" i="59"/>
  <c r="S314" i="59"/>
  <c r="S306" i="59"/>
  <c r="H198" i="59"/>
  <c r="P198" i="59" s="1"/>
  <c r="P307" i="59"/>
  <c r="G317" i="59"/>
  <c r="P317" i="59" s="1"/>
  <c r="S313" i="59"/>
  <c r="S307" i="59"/>
  <c r="S317" i="59"/>
  <c r="S309" i="59"/>
  <c r="P312" i="59"/>
  <c r="O312" i="59"/>
  <c r="O205" i="59"/>
  <c r="I199" i="59"/>
  <c r="O200" i="59"/>
  <c r="P200" i="59"/>
  <c r="I200" i="59"/>
  <c r="I319" i="59"/>
  <c r="P319" i="59"/>
  <c r="O309" i="59"/>
  <c r="O317" i="59"/>
  <c r="S310" i="59"/>
  <c r="I313" i="59"/>
  <c r="O313" i="59"/>
  <c r="P309" i="59"/>
  <c r="O314" i="59"/>
  <c r="I314" i="59"/>
  <c r="I307" i="59"/>
  <c r="I312" i="59"/>
  <c r="I310" i="59"/>
  <c r="O310" i="59"/>
  <c r="O318" i="59"/>
  <c r="P303" i="59"/>
  <c r="I303" i="59"/>
  <c r="I304" i="59"/>
  <c r="H85" i="59"/>
  <c r="P85" i="59" s="1"/>
  <c r="S88" i="59"/>
  <c r="S73" i="59"/>
  <c r="S86" i="59"/>
  <c r="S76" i="59"/>
  <c r="P75" i="59"/>
  <c r="S75" i="59"/>
  <c r="S83" i="59"/>
  <c r="O81" i="59"/>
  <c r="S87" i="59"/>
  <c r="S84" i="59"/>
  <c r="S81" i="59"/>
  <c r="P78" i="59"/>
  <c r="S78" i="59"/>
  <c r="S77" i="59"/>
  <c r="H83" i="59"/>
  <c r="P83" i="59" s="1"/>
  <c r="S80" i="59"/>
  <c r="S85" i="59"/>
  <c r="P88" i="59"/>
  <c r="O73" i="59"/>
  <c r="S89" i="59"/>
  <c r="H87" i="59"/>
  <c r="P87" i="59" s="1"/>
  <c r="S79" i="59"/>
  <c r="S82" i="59"/>
  <c r="O88" i="59"/>
  <c r="O89" i="59"/>
  <c r="O86" i="59"/>
  <c r="H84" i="59"/>
  <c r="P84" i="59" s="1"/>
  <c r="P77" i="59"/>
  <c r="I80" i="59"/>
  <c r="O80" i="59"/>
  <c r="O76" i="59"/>
  <c r="O79" i="59"/>
  <c r="O82" i="59"/>
  <c r="I79" i="59"/>
  <c r="I73" i="59"/>
  <c r="H24" i="59"/>
  <c r="P24" i="59" s="1"/>
  <c r="S24" i="59"/>
  <c r="G8" i="85"/>
  <c r="P8" i="85" s="1"/>
  <c r="I47" i="85"/>
  <c r="S106" i="78"/>
  <c r="S7" i="85"/>
  <c r="O7" i="85"/>
  <c r="S389" i="78"/>
  <c r="I61" i="85"/>
  <c r="I53" i="85"/>
  <c r="I46" i="85"/>
  <c r="G48" i="85"/>
  <c r="G32" i="85"/>
  <c r="P32" i="85" s="1"/>
  <c r="I32" i="85"/>
  <c r="I59" i="85"/>
  <c r="I64" i="85"/>
  <c r="G9" i="85"/>
  <c r="P9" i="85" s="1"/>
  <c r="I31" i="85"/>
  <c r="I52" i="85"/>
  <c r="I60" i="85"/>
  <c r="I58" i="85"/>
  <c r="I65" i="85"/>
  <c r="I63" i="85"/>
  <c r="S43" i="84"/>
  <c r="P59" i="84"/>
  <c r="S74" i="84"/>
  <c r="S106" i="84"/>
  <c r="S31" i="84"/>
  <c r="P64" i="84"/>
  <c r="S36" i="84"/>
  <c r="S61" i="84"/>
  <c r="S77" i="84"/>
  <c r="S87" i="84"/>
  <c r="S119" i="84"/>
  <c r="S112" i="84"/>
  <c r="S62" i="84"/>
  <c r="O100" i="84"/>
  <c r="S122" i="84"/>
  <c r="P113" i="84"/>
  <c r="S70" i="84"/>
  <c r="S100" i="84"/>
  <c r="P45" i="84"/>
  <c r="O94" i="84"/>
  <c r="S29" i="84"/>
  <c r="S48" i="84"/>
  <c r="S101" i="84"/>
  <c r="S45" i="84"/>
  <c r="S76" i="84"/>
  <c r="O84" i="84"/>
  <c r="S84" i="84"/>
  <c r="S54" i="84"/>
  <c r="P24" i="84"/>
  <c r="S80" i="84"/>
  <c r="S102" i="84"/>
  <c r="O110" i="84"/>
  <c r="S24" i="84"/>
  <c r="P78" i="84"/>
  <c r="S65" i="84"/>
  <c r="O98" i="84"/>
  <c r="O124" i="84"/>
  <c r="S38" i="84"/>
  <c r="S52" i="84"/>
  <c r="S63" i="84"/>
  <c r="O70" i="84"/>
  <c r="S39" i="84"/>
  <c r="S46" i="84"/>
  <c r="P122" i="84"/>
  <c r="S124" i="84"/>
  <c r="S47" i="84"/>
  <c r="P66" i="84"/>
  <c r="P79" i="84"/>
  <c r="S66" i="84"/>
  <c r="P73" i="84"/>
  <c r="S86" i="84"/>
  <c r="S105" i="84"/>
  <c r="P36" i="84"/>
  <c r="P55" i="84"/>
  <c r="O61" i="84"/>
  <c r="O44" i="84"/>
  <c r="O50" i="84"/>
  <c r="S73" i="84"/>
  <c r="S99" i="84"/>
  <c r="O54" i="84"/>
  <c r="P29" i="84"/>
  <c r="O36" i="84"/>
  <c r="O119" i="84"/>
  <c r="O117" i="84"/>
  <c r="S30" i="84"/>
  <c r="S117" i="84"/>
  <c r="S68" i="84"/>
  <c r="S75" i="84"/>
  <c r="S113" i="84"/>
  <c r="S116" i="84"/>
  <c r="S42" i="84"/>
  <c r="O52" i="84"/>
  <c r="P89" i="84"/>
  <c r="O95" i="84"/>
  <c r="G101" i="84"/>
  <c r="P101" i="84" s="1"/>
  <c r="P114" i="84"/>
  <c r="S103" i="84"/>
  <c r="P63" i="84"/>
  <c r="S89" i="84"/>
  <c r="S114" i="84"/>
  <c r="O60" i="84"/>
  <c r="S25" i="84"/>
  <c r="P39" i="84"/>
  <c r="S59" i="84"/>
  <c r="S95" i="84"/>
  <c r="S109" i="84"/>
  <c r="O26" i="84"/>
  <c r="O46" i="84"/>
  <c r="S51" i="84"/>
  <c r="O80" i="84"/>
  <c r="P31" i="84"/>
  <c r="O76" i="84"/>
  <c r="S90" i="84"/>
  <c r="S110" i="84"/>
  <c r="P57" i="84"/>
  <c r="S125" i="84"/>
  <c r="S33" i="84"/>
  <c r="P38" i="84"/>
  <c r="O68" i="84"/>
  <c r="P82" i="84"/>
  <c r="O92" i="84"/>
  <c r="P96" i="84"/>
  <c r="P111" i="84"/>
  <c r="S115" i="84"/>
  <c r="O121" i="84"/>
  <c r="P126" i="84"/>
  <c r="O62" i="84"/>
  <c r="O28" i="84"/>
  <c r="S58" i="84"/>
  <c r="S82" i="84"/>
  <c r="P87" i="84"/>
  <c r="S96" i="84"/>
  <c r="P106" i="84"/>
  <c r="S111" i="84"/>
  <c r="S126" i="84"/>
  <c r="O77" i="84"/>
  <c r="P91" i="84"/>
  <c r="S67" i="84"/>
  <c r="P77" i="84"/>
  <c r="S92" i="84"/>
  <c r="S121" i="84"/>
  <c r="O105" i="84"/>
  <c r="S32" i="84"/>
  <c r="P43" i="84"/>
  <c r="S120" i="84"/>
  <c r="P34" i="84"/>
  <c r="S49" i="84"/>
  <c r="S78" i="84"/>
  <c r="S83" i="84"/>
  <c r="S93" i="84"/>
  <c r="S97" i="84"/>
  <c r="O112" i="84"/>
  <c r="O43" i="84"/>
  <c r="S81" i="84"/>
  <c r="P86" i="84"/>
  <c r="S34" i="84"/>
  <c r="P115" i="84"/>
  <c r="O30" i="84"/>
  <c r="S35" i="84"/>
  <c r="H40" i="84"/>
  <c r="S60" i="84"/>
  <c r="S64" i="84"/>
  <c r="O75" i="84"/>
  <c r="O103" i="84"/>
  <c r="P108" i="84"/>
  <c r="S57" i="84"/>
  <c r="S28" i="84"/>
  <c r="S50" i="84"/>
  <c r="P75" i="84"/>
  <c r="S79" i="84"/>
  <c r="S98" i="84"/>
  <c r="P103" i="84"/>
  <c r="S108" i="84"/>
  <c r="S118" i="84"/>
  <c r="S91" i="84"/>
  <c r="P71" i="84"/>
  <c r="P47" i="84"/>
  <c r="S53" i="84"/>
  <c r="P53" i="84"/>
  <c r="O53" i="84"/>
  <c r="S69" i="84"/>
  <c r="P69" i="84"/>
  <c r="O69" i="84"/>
  <c r="P120" i="84"/>
  <c r="O120" i="84"/>
  <c r="O88" i="84"/>
  <c r="O56" i="84"/>
  <c r="S88" i="84"/>
  <c r="O107" i="84"/>
  <c r="S37" i="84"/>
  <c r="P37" i="84"/>
  <c r="O37" i="84"/>
  <c r="S56" i="84"/>
  <c r="S107" i="84"/>
  <c r="S85" i="84"/>
  <c r="P85" i="84"/>
  <c r="O85" i="84"/>
  <c r="O123" i="84"/>
  <c r="S104" i="84"/>
  <c r="P104" i="84"/>
  <c r="O104" i="84"/>
  <c r="S123" i="84"/>
  <c r="O72" i="84"/>
  <c r="S72" i="84"/>
  <c r="P33" i="84"/>
  <c r="P49" i="84"/>
  <c r="S55" i="84"/>
  <c r="P65" i="84"/>
  <c r="S71" i="84"/>
  <c r="P81" i="84"/>
  <c r="P97" i="84"/>
  <c r="P116" i="84"/>
  <c r="H41" i="84"/>
  <c r="S41" i="84" s="1"/>
  <c r="O35" i="84"/>
  <c r="O51" i="84"/>
  <c r="O67" i="84"/>
  <c r="O83" i="84"/>
  <c r="O99" i="84"/>
  <c r="O102" i="84"/>
  <c r="O118" i="84"/>
  <c r="O32" i="84"/>
  <c r="O48" i="84"/>
  <c r="O25" i="84"/>
  <c r="O42" i="84"/>
  <c r="O58" i="84"/>
  <c r="O74" i="84"/>
  <c r="O90" i="84"/>
  <c r="P93" i="84"/>
  <c r="O109" i="84"/>
  <c r="O125" i="84"/>
  <c r="S388" i="78"/>
  <c r="S390" i="78"/>
  <c r="S308" i="78"/>
  <c r="O308" i="78"/>
  <c r="P308" i="78"/>
  <c r="S387" i="78"/>
  <c r="O389" i="78"/>
  <c r="S104" i="78"/>
  <c r="O390" i="78"/>
  <c r="O388" i="78"/>
  <c r="S102" i="78"/>
  <c r="S103" i="78"/>
  <c r="S105" i="78"/>
  <c r="S101" i="78"/>
  <c r="O103" i="78"/>
  <c r="P103" i="78"/>
  <c r="O106" i="78"/>
  <c r="P106" i="78"/>
  <c r="S107" i="78"/>
  <c r="I107" i="78"/>
  <c r="O107" i="78"/>
  <c r="O105" i="78"/>
  <c r="P102" i="78"/>
  <c r="I105" i="78"/>
  <c r="P101" i="78"/>
  <c r="O104" i="78"/>
  <c r="P104" i="78"/>
  <c r="I101" i="78"/>
  <c r="I102" i="78"/>
  <c r="S129" i="78"/>
  <c r="S131" i="78"/>
  <c r="S128" i="78"/>
  <c r="O130" i="78"/>
  <c r="P130" i="78"/>
  <c r="O129" i="78"/>
  <c r="P129" i="78"/>
  <c r="S130" i="78"/>
  <c r="I131" i="78"/>
  <c r="P131" i="78"/>
  <c r="I128" i="78"/>
  <c r="P128" i="78"/>
  <c r="S125" i="78"/>
  <c r="S127" i="78"/>
  <c r="G125" i="78"/>
  <c r="P125" i="78" s="1"/>
  <c r="S126" i="78"/>
  <c r="I126" i="78"/>
  <c r="O126" i="78"/>
  <c r="I127" i="78"/>
  <c r="P127" i="78"/>
  <c r="I125" i="78"/>
  <c r="S58" i="59"/>
  <c r="H58" i="59"/>
  <c r="P58" i="59" s="1"/>
  <c r="G100" i="59"/>
  <c r="P100" i="59" s="1"/>
  <c r="I100" i="59"/>
  <c r="S85" i="83"/>
  <c r="P114" i="83"/>
  <c r="S159" i="83"/>
  <c r="P159" i="83"/>
  <c r="O159" i="83"/>
  <c r="S45" i="83"/>
  <c r="S142" i="83"/>
  <c r="O142" i="83"/>
  <c r="P142" i="83"/>
  <c r="P160" i="83"/>
  <c r="S52" i="83"/>
  <c r="P57" i="83"/>
  <c r="P78" i="83"/>
  <c r="O78" i="83"/>
  <c r="O90" i="83"/>
  <c r="O97" i="83"/>
  <c r="S147" i="83"/>
  <c r="P147" i="83"/>
  <c r="P164" i="83"/>
  <c r="P21" i="83"/>
  <c r="O71" i="83"/>
  <c r="S71" i="83"/>
  <c r="P71" i="83"/>
  <c r="S78" i="83"/>
  <c r="P97" i="83"/>
  <c r="P123" i="83"/>
  <c r="S123" i="83"/>
  <c r="O147" i="83"/>
  <c r="O164" i="83"/>
  <c r="S21" i="83"/>
  <c r="O57" i="83"/>
  <c r="P64" i="83"/>
  <c r="P38" i="83"/>
  <c r="S57" i="83"/>
  <c r="O64" i="83"/>
  <c r="P109" i="83"/>
  <c r="O123" i="83"/>
  <c r="O156" i="83"/>
  <c r="P136" i="83"/>
  <c r="P144" i="83"/>
  <c r="P19" i="83"/>
  <c r="O149" i="83"/>
  <c r="P55" i="83"/>
  <c r="O55" i="83"/>
  <c r="P80" i="83"/>
  <c r="P88" i="83"/>
  <c r="S128" i="83"/>
  <c r="S55" i="83"/>
  <c r="S59" i="83"/>
  <c r="P66" i="83"/>
  <c r="P73" i="83"/>
  <c r="P81" i="83"/>
  <c r="O85" i="83"/>
  <c r="P146" i="83"/>
  <c r="S80" i="83"/>
  <c r="S154" i="83"/>
  <c r="O154" i="83"/>
  <c r="P154" i="83"/>
  <c r="P50" i="83"/>
  <c r="O109" i="83"/>
  <c r="O95" i="83"/>
  <c r="S95" i="83"/>
  <c r="P95" i="83"/>
  <c r="O102" i="83"/>
  <c r="S102" i="83"/>
  <c r="P102" i="83"/>
  <c r="P128" i="83"/>
  <c r="P117" i="83"/>
  <c r="P125" i="83"/>
  <c r="S19" i="83"/>
  <c r="P59" i="83"/>
  <c r="O66" i="83"/>
  <c r="P45" i="83"/>
  <c r="S73" i="83"/>
  <c r="P93" i="83"/>
  <c r="O104" i="83"/>
  <c r="P155" i="83"/>
  <c r="P116" i="83"/>
  <c r="S116" i="83"/>
  <c r="S43" i="83"/>
  <c r="S144" i="83"/>
  <c r="S109" i="83"/>
  <c r="O133" i="83"/>
  <c r="O19" i="83"/>
  <c r="O59" i="83"/>
  <c r="P133" i="83"/>
  <c r="S121" i="83"/>
  <c r="P121" i="83"/>
  <c r="O121" i="83"/>
  <c r="P40" i="83"/>
  <c r="P43" i="83"/>
  <c r="O43" i="83"/>
  <c r="O136" i="83"/>
  <c r="P157" i="83"/>
  <c r="P69" i="83"/>
  <c r="O125" i="83"/>
  <c r="P149" i="83"/>
  <c r="P62" i="83"/>
  <c r="S149" i="83"/>
  <c r="S40" i="83"/>
  <c r="O107" i="83"/>
  <c r="S107" i="83"/>
  <c r="P107" i="83"/>
  <c r="P104" i="83"/>
  <c r="S97" i="83"/>
  <c r="S131" i="83"/>
  <c r="P131" i="83"/>
  <c r="O131" i="83"/>
  <c r="S164" i="83"/>
  <c r="O83" i="83"/>
  <c r="O88" i="83"/>
  <c r="O114" i="83"/>
  <c r="O167" i="83"/>
  <c r="O50" i="83"/>
  <c r="P53" i="83"/>
  <c r="O62" i="83"/>
  <c r="O69" i="83"/>
  <c r="O93" i="83"/>
  <c r="P110" i="83"/>
  <c r="O152" i="83"/>
  <c r="P124" i="83"/>
  <c r="P148" i="83"/>
  <c r="O81" i="83"/>
  <c r="P143" i="83"/>
  <c r="O157" i="83"/>
  <c r="O74" i="83"/>
  <c r="O110" i="83"/>
  <c r="O165" i="83"/>
  <c r="O53" i="83"/>
  <c r="P98" i="83"/>
  <c r="O103" i="83"/>
  <c r="O117" i="83"/>
  <c r="O148" i="83"/>
  <c r="P74" i="83"/>
  <c r="O124" i="83"/>
  <c r="O132" i="83"/>
  <c r="P7" i="83"/>
  <c r="P20" i="83"/>
  <c r="P37" i="83"/>
  <c r="P39" i="83"/>
  <c r="P46" i="83"/>
  <c r="P58" i="83"/>
  <c r="P65" i="83"/>
  <c r="O72" i="83"/>
  <c r="P77" i="83"/>
  <c r="O84" i="83"/>
  <c r="O89" i="83"/>
  <c r="O96" i="83"/>
  <c r="P101" i="83"/>
  <c r="O108" i="83"/>
  <c r="P113" i="83"/>
  <c r="P132" i="83"/>
  <c r="O143" i="83"/>
  <c r="O155" i="83"/>
  <c r="O160" i="83"/>
  <c r="O56" i="83"/>
  <c r="O122" i="83"/>
  <c r="P130" i="83"/>
  <c r="P141" i="83"/>
  <c r="P151" i="83"/>
  <c r="P158" i="83"/>
  <c r="O44" i="83"/>
  <c r="P115" i="83"/>
  <c r="O163" i="83"/>
  <c r="O79" i="83"/>
  <c r="I490" i="54"/>
  <c r="S100" i="59"/>
  <c r="H16" i="57"/>
  <c r="O16" i="57" s="1"/>
  <c r="H34" i="78"/>
  <c r="I34" i="78" s="1"/>
  <c r="H481" i="54"/>
  <c r="H480" i="54"/>
  <c r="H479" i="54"/>
  <c r="I479" i="54" s="1"/>
  <c r="P348" i="59" l="1"/>
  <c r="G97" i="59"/>
  <c r="P97" i="59" s="1"/>
  <c r="G31" i="59"/>
  <c r="P31" i="59" s="1"/>
  <c r="G351" i="59"/>
  <c r="P351" i="59" s="1"/>
  <c r="P33" i="59"/>
  <c r="P34" i="59"/>
  <c r="P208" i="59"/>
  <c r="P151" i="59"/>
  <c r="P209" i="59"/>
  <c r="G229" i="59"/>
  <c r="P229" i="59" s="1"/>
  <c r="P40" i="84"/>
  <c r="O40" i="84"/>
  <c r="S40" i="84"/>
  <c r="P41" i="84"/>
  <c r="O41" i="84"/>
  <c r="O34" i="78"/>
  <c r="G34" i="78"/>
  <c r="P34" i="78" s="1"/>
  <c r="P41" i="83"/>
  <c r="P22" i="83"/>
  <c r="S16" i="57"/>
  <c r="G16" i="57"/>
  <c r="P16" i="57" s="1"/>
  <c r="S34" i="78"/>
  <c r="O130" i="69"/>
  <c r="S130" i="69"/>
  <c r="S153" i="69"/>
  <c r="S154" i="69"/>
  <c r="I330" i="59"/>
  <c r="H330" i="59" s="1"/>
  <c r="H13" i="57"/>
  <c r="I13" i="57" s="1"/>
  <c r="S17" i="73"/>
  <c r="S18" i="73"/>
  <c r="S19" i="73"/>
  <c r="S21" i="73"/>
  <c r="S22" i="73"/>
  <c r="S23" i="73"/>
  <c r="S32" i="73"/>
  <c r="S36" i="73"/>
  <c r="S35" i="73"/>
  <c r="H478" i="54"/>
  <c r="S330" i="59" l="1"/>
  <c r="O330" i="59"/>
  <c r="S13" i="57"/>
  <c r="G13" i="57"/>
  <c r="H477" i="54" l="1"/>
  <c r="H476" i="54"/>
  <c r="I476" i="54" s="1"/>
  <c r="H475" i="54" l="1"/>
  <c r="H474" i="54"/>
  <c r="G474" i="54" s="1"/>
  <c r="H473" i="54"/>
  <c r="I473" i="54" s="1"/>
  <c r="H472" i="54"/>
  <c r="G472" i="54" s="1"/>
  <c r="I471" i="54"/>
  <c r="H471" i="54" s="1"/>
  <c r="G471" i="54" s="1"/>
  <c r="H470" i="54"/>
  <c r="I470" i="54" s="1"/>
  <c r="H469" i="54"/>
  <c r="I469" i="54" s="1"/>
  <c r="I468" i="54"/>
  <c r="H468" i="54" s="1"/>
  <c r="G468" i="54" s="1"/>
  <c r="I467" i="54"/>
  <c r="H467" i="54" s="1"/>
  <c r="H334" i="78"/>
  <c r="P334" i="78" s="1"/>
  <c r="H335" i="78"/>
  <c r="O335" i="78" s="1"/>
  <c r="I466" i="54"/>
  <c r="H466" i="54" s="1"/>
  <c r="G466" i="54" s="1"/>
  <c r="H465" i="54"/>
  <c r="I465" i="54" s="1"/>
  <c r="H464" i="54"/>
  <c r="I464" i="54" s="1"/>
  <c r="G473" i="54" l="1"/>
  <c r="G465" i="54"/>
  <c r="S334" i="78"/>
  <c r="S335" i="78"/>
  <c r="I335" i="78"/>
  <c r="O334" i="78"/>
  <c r="I334" i="78"/>
  <c r="P335" i="78"/>
  <c r="G464" i="54"/>
  <c r="H390" i="59" l="1"/>
  <c r="S390" i="59" s="1"/>
  <c r="H463" i="54"/>
  <c r="H131" i="69"/>
  <c r="H462" i="54"/>
  <c r="I462" i="54" s="1"/>
  <c r="S131" i="69" l="1"/>
  <c r="O131" i="69"/>
  <c r="G390" i="59"/>
  <c r="P390" i="59" s="1"/>
  <c r="O390" i="59"/>
  <c r="H461" i="54" l="1"/>
  <c r="I461" i="54" s="1"/>
  <c r="H459" i="54"/>
  <c r="I459" i="54" s="1"/>
  <c r="H233" i="78"/>
  <c r="O233" i="78" s="1"/>
  <c r="H115" i="69"/>
  <c r="H116" i="69"/>
  <c r="H458" i="54"/>
  <c r="I458" i="54" s="1"/>
  <c r="H332" i="59"/>
  <c r="S332" i="59" s="1"/>
  <c r="I457" i="54"/>
  <c r="H457" i="54" s="1"/>
  <c r="G457" i="54" s="1"/>
  <c r="H456" i="54"/>
  <c r="H455" i="54"/>
  <c r="I455" i="54" s="1"/>
  <c r="H454" i="54"/>
  <c r="S56" i="78"/>
  <c r="S57" i="78"/>
  <c r="S58" i="78"/>
  <c r="S108" i="78"/>
  <c r="S109" i="78"/>
  <c r="S110" i="78"/>
  <c r="S144" i="78"/>
  <c r="S145" i="78"/>
  <c r="S150" i="78"/>
  <c r="S151" i="78"/>
  <c r="S229" i="78"/>
  <c r="S230" i="78"/>
  <c r="S231" i="78"/>
  <c r="S267" i="78"/>
  <c r="S268" i="78"/>
  <c r="S581" i="78"/>
  <c r="S583" i="78"/>
  <c r="S584" i="78"/>
  <c r="O116" i="69" l="1"/>
  <c r="S116" i="69"/>
  <c r="P115" i="69"/>
  <c r="S115" i="69"/>
  <c r="G332" i="59"/>
  <c r="P332" i="59" s="1"/>
  <c r="G458" i="54"/>
  <c r="I233" i="78"/>
  <c r="P233" i="78"/>
  <c r="S233" i="78"/>
  <c r="O115" i="69"/>
  <c r="P116" i="69"/>
  <c r="I332" i="59"/>
  <c r="O332" i="59"/>
  <c r="I101" i="59"/>
  <c r="G131" i="69"/>
  <c r="P131" i="69" s="1"/>
  <c r="G130" i="69"/>
  <c r="P130" i="69" s="1"/>
  <c r="O101" i="59" l="1"/>
  <c r="S101" i="59"/>
  <c r="H101" i="59"/>
  <c r="P584" i="78"/>
  <c r="O584" i="78"/>
  <c r="P583" i="78"/>
  <c r="O583" i="78"/>
  <c r="P581" i="78"/>
  <c r="O581" i="78"/>
  <c r="H85" i="78"/>
  <c r="H453" i="54"/>
  <c r="I453" i="54" s="1"/>
  <c r="H452" i="54"/>
  <c r="G452" i="54" s="1"/>
  <c r="H655" i="78"/>
  <c r="I655" i="78" s="1"/>
  <c r="H654" i="78"/>
  <c r="H653" i="78"/>
  <c r="G653" i="78" s="1"/>
  <c r="H652" i="78"/>
  <c r="G652" i="78" s="1"/>
  <c r="H651" i="78"/>
  <c r="G651" i="78" s="1"/>
  <c r="H451" i="54"/>
  <c r="H450" i="54"/>
  <c r="H449" i="54"/>
  <c r="I449" i="54" s="1"/>
  <c r="H448" i="54"/>
  <c r="G448" i="54" s="1"/>
  <c r="H447" i="54"/>
  <c r="G447" i="54" s="1"/>
  <c r="H446" i="54"/>
  <c r="G446" i="54" s="1"/>
  <c r="H445" i="54"/>
  <c r="I445" i="54" s="1"/>
  <c r="I444" i="54"/>
  <c r="H444" i="54" s="1"/>
  <c r="G444" i="54" s="1"/>
  <c r="H443" i="54"/>
  <c r="H442" i="54"/>
  <c r="H441" i="54"/>
  <c r="G453" i="54" l="1"/>
  <c r="G654" i="78"/>
  <c r="G655" i="78"/>
  <c r="I651" i="78"/>
  <c r="G445" i="54"/>
  <c r="H440" i="54"/>
  <c r="I440" i="54" s="1"/>
  <c r="H5" i="67" l="1"/>
  <c r="H11" i="67"/>
  <c r="S11" i="67" s="1"/>
  <c r="H13" i="67"/>
  <c r="S13" i="67" s="1"/>
  <c r="H14" i="67"/>
  <c r="S14" i="67" s="1"/>
  <c r="H15" i="67"/>
  <c r="S15" i="67" s="1"/>
  <c r="H16" i="67"/>
  <c r="S16" i="67" s="1"/>
  <c r="H21" i="67"/>
  <c r="S21" i="67" s="1"/>
  <c r="H22" i="67"/>
  <c r="S22" i="67" s="1"/>
  <c r="H23" i="67"/>
  <c r="S23" i="67" s="1"/>
  <c r="H24" i="67"/>
  <c r="S24" i="67" s="1"/>
  <c r="H27" i="67"/>
  <c r="S27" i="67" s="1"/>
  <c r="H28" i="67"/>
  <c r="S28" i="67" s="1"/>
  <c r="H29" i="67"/>
  <c r="S29" i="67" s="1"/>
  <c r="H30" i="67"/>
  <c r="S30" i="67" s="1"/>
  <c r="H31" i="67"/>
  <c r="S31" i="67" s="1"/>
  <c r="H32" i="67"/>
  <c r="S32" i="67" s="1"/>
  <c r="H33" i="67"/>
  <c r="S33" i="67" s="1"/>
  <c r="H34" i="67"/>
  <c r="H35" i="67"/>
  <c r="H36" i="67"/>
  <c r="H38" i="67"/>
  <c r="H39" i="67"/>
  <c r="H40" i="67"/>
  <c r="H41" i="67"/>
  <c r="H42" i="67"/>
  <c r="H43" i="67"/>
  <c r="H44" i="67"/>
  <c r="H45" i="67"/>
  <c r="H46" i="67"/>
  <c r="H47" i="67"/>
  <c r="H48" i="67"/>
  <c r="H49" i="67"/>
  <c r="H50" i="67"/>
  <c r="H51" i="67"/>
  <c r="H52" i="67"/>
  <c r="H53" i="67"/>
  <c r="H54" i="67"/>
  <c r="H55" i="67"/>
  <c r="H56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69" i="67"/>
  <c r="H70" i="67"/>
  <c r="H71" i="67"/>
  <c r="H72" i="67"/>
  <c r="H73" i="67"/>
  <c r="H74" i="67"/>
  <c r="H75" i="67"/>
  <c r="H76" i="67"/>
  <c r="H77" i="67"/>
  <c r="H78" i="67"/>
  <c r="H79" i="67"/>
  <c r="H80" i="67"/>
  <c r="H81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4" i="67"/>
  <c r="H95" i="67"/>
  <c r="H96" i="67"/>
  <c r="H97" i="67"/>
  <c r="H98" i="67"/>
  <c r="H99" i="67"/>
  <c r="H101" i="67"/>
  <c r="H102" i="67"/>
  <c r="H103" i="67"/>
  <c r="H104" i="67"/>
  <c r="H105" i="67"/>
  <c r="H106" i="67"/>
  <c r="H107" i="67"/>
  <c r="H108" i="67"/>
  <c r="H109" i="67"/>
  <c r="H110" i="67"/>
  <c r="H111" i="67"/>
  <c r="H112" i="67"/>
  <c r="H113" i="67"/>
  <c r="H114" i="67"/>
  <c r="H115" i="67"/>
  <c r="H116" i="67"/>
  <c r="H117" i="67"/>
  <c r="H118" i="67"/>
  <c r="H119" i="67"/>
  <c r="H120" i="67"/>
  <c r="H121" i="67"/>
  <c r="H122" i="67"/>
  <c r="H123" i="67"/>
  <c r="H124" i="67"/>
  <c r="H125" i="67"/>
  <c r="H126" i="67"/>
  <c r="H127" i="67"/>
  <c r="H128" i="67"/>
  <c r="H129" i="67"/>
  <c r="H130" i="67"/>
  <c r="H131" i="67"/>
  <c r="H132" i="67"/>
  <c r="H133" i="67"/>
  <c r="H134" i="67"/>
  <c r="H135" i="67"/>
  <c r="H136" i="67"/>
  <c r="H137" i="67"/>
  <c r="H138" i="67"/>
  <c r="H139" i="67"/>
  <c r="H140" i="67"/>
  <c r="H141" i="67"/>
  <c r="H142" i="67"/>
  <c r="H143" i="67"/>
  <c r="H144" i="67"/>
  <c r="S144" i="67" s="1"/>
  <c r="H145" i="67"/>
  <c r="S145" i="67" s="1"/>
  <c r="H146" i="67"/>
  <c r="S146" i="67" s="1"/>
  <c r="H147" i="67"/>
  <c r="S147" i="67" s="1"/>
  <c r="H148" i="67"/>
  <c r="S148" i="67" s="1"/>
  <c r="H149" i="67"/>
  <c r="S149" i="67" s="1"/>
  <c r="I331" i="59"/>
  <c r="S331" i="59" s="1"/>
  <c r="H439" i="54"/>
  <c r="I439" i="54" s="1"/>
  <c r="H429" i="78"/>
  <c r="O429" i="78" s="1"/>
  <c r="S85" i="78"/>
  <c r="S239" i="78"/>
  <c r="S240" i="78"/>
  <c r="S241" i="78"/>
  <c r="S651" i="78"/>
  <c r="S652" i="78"/>
  <c r="S653" i="78"/>
  <c r="S654" i="78"/>
  <c r="S655" i="78"/>
  <c r="G75" i="67" l="1"/>
  <c r="S75" i="67"/>
  <c r="G139" i="67"/>
  <c r="S139" i="67"/>
  <c r="G58" i="67"/>
  <c r="S58" i="67"/>
  <c r="G57" i="67"/>
  <c r="S57" i="67"/>
  <c r="G121" i="67"/>
  <c r="S121" i="67"/>
  <c r="G103" i="67"/>
  <c r="S103" i="67"/>
  <c r="G133" i="67"/>
  <c r="S133" i="67"/>
  <c r="G117" i="67"/>
  <c r="S117" i="67"/>
  <c r="G101" i="67"/>
  <c r="S101" i="67"/>
  <c r="G84" i="67"/>
  <c r="S84" i="67"/>
  <c r="G68" i="67"/>
  <c r="S68" i="67"/>
  <c r="G52" i="67"/>
  <c r="S52" i="67"/>
  <c r="G35" i="67"/>
  <c r="S35" i="67"/>
  <c r="G131" i="67"/>
  <c r="S131" i="67"/>
  <c r="G115" i="67"/>
  <c r="S115" i="67"/>
  <c r="G98" i="67"/>
  <c r="S98" i="67"/>
  <c r="G82" i="67"/>
  <c r="S82" i="67"/>
  <c r="G66" i="67"/>
  <c r="S66" i="67"/>
  <c r="G50" i="67"/>
  <c r="S50" i="67"/>
  <c r="G140" i="67"/>
  <c r="S140" i="67"/>
  <c r="G43" i="67"/>
  <c r="S43" i="67"/>
  <c r="G90" i="67"/>
  <c r="S90" i="67"/>
  <c r="G106" i="67"/>
  <c r="S106" i="67"/>
  <c r="G137" i="67"/>
  <c r="S137" i="67"/>
  <c r="G56" i="67"/>
  <c r="S56" i="67"/>
  <c r="G39" i="67"/>
  <c r="S39" i="67"/>
  <c r="G119" i="67"/>
  <c r="S119" i="67"/>
  <c r="G134" i="67"/>
  <c r="S134" i="67"/>
  <c r="G69" i="67"/>
  <c r="S69" i="67"/>
  <c r="G130" i="67"/>
  <c r="S130" i="67"/>
  <c r="G114" i="67"/>
  <c r="S114" i="67"/>
  <c r="G97" i="67"/>
  <c r="S97" i="67"/>
  <c r="G81" i="67"/>
  <c r="S81" i="67"/>
  <c r="G65" i="67"/>
  <c r="S65" i="67"/>
  <c r="G49" i="67"/>
  <c r="S49" i="67"/>
  <c r="G108" i="67"/>
  <c r="S108" i="67"/>
  <c r="G123" i="67"/>
  <c r="S123" i="67"/>
  <c r="G138" i="67"/>
  <c r="S138" i="67"/>
  <c r="G41" i="67"/>
  <c r="S41" i="67"/>
  <c r="G105" i="67"/>
  <c r="S105" i="67"/>
  <c r="G120" i="67"/>
  <c r="S120" i="67"/>
  <c r="G135" i="67"/>
  <c r="S135" i="67"/>
  <c r="G70" i="67"/>
  <c r="S70" i="67"/>
  <c r="G36" i="67"/>
  <c r="S36" i="67"/>
  <c r="G99" i="67"/>
  <c r="S99" i="67"/>
  <c r="G129" i="67"/>
  <c r="S129" i="67"/>
  <c r="G113" i="67"/>
  <c r="S113" i="67"/>
  <c r="G96" i="67"/>
  <c r="S96" i="67"/>
  <c r="G80" i="67"/>
  <c r="S80" i="67"/>
  <c r="G64" i="67"/>
  <c r="S64" i="67"/>
  <c r="G48" i="67"/>
  <c r="S48" i="67"/>
  <c r="G59" i="67"/>
  <c r="S59" i="67"/>
  <c r="G107" i="67"/>
  <c r="S107" i="67"/>
  <c r="G88" i="67"/>
  <c r="S88" i="67"/>
  <c r="G87" i="67"/>
  <c r="S87" i="67"/>
  <c r="G38" i="67"/>
  <c r="S38" i="67"/>
  <c r="G102" i="67"/>
  <c r="S102" i="67"/>
  <c r="G34" i="67"/>
  <c r="S34" i="67"/>
  <c r="G128" i="67"/>
  <c r="S128" i="67"/>
  <c r="G112" i="67"/>
  <c r="S112" i="67"/>
  <c r="G95" i="67"/>
  <c r="S95" i="67"/>
  <c r="G79" i="67"/>
  <c r="S79" i="67"/>
  <c r="G63" i="67"/>
  <c r="S63" i="67"/>
  <c r="G47" i="67"/>
  <c r="S47" i="67"/>
  <c r="G74" i="67"/>
  <c r="S74" i="67"/>
  <c r="G122" i="67"/>
  <c r="S122" i="67"/>
  <c r="G71" i="67"/>
  <c r="S71" i="67"/>
  <c r="G86" i="67"/>
  <c r="S86" i="67"/>
  <c r="G118" i="67"/>
  <c r="S118" i="67"/>
  <c r="G53" i="67"/>
  <c r="S53" i="67"/>
  <c r="G116" i="67"/>
  <c r="S116" i="67"/>
  <c r="G51" i="67"/>
  <c r="S51" i="67"/>
  <c r="G143" i="67"/>
  <c r="S143" i="67"/>
  <c r="G127" i="67"/>
  <c r="S127" i="67"/>
  <c r="G111" i="67"/>
  <c r="S111" i="67"/>
  <c r="G94" i="67"/>
  <c r="S94" i="67"/>
  <c r="G78" i="67"/>
  <c r="S78" i="67"/>
  <c r="G62" i="67"/>
  <c r="S62" i="67"/>
  <c r="G46" i="67"/>
  <c r="S46" i="67"/>
  <c r="G124" i="67"/>
  <c r="S124" i="67"/>
  <c r="G42" i="67"/>
  <c r="S42" i="67"/>
  <c r="G89" i="67"/>
  <c r="S89" i="67"/>
  <c r="G72" i="67"/>
  <c r="S72" i="67"/>
  <c r="G136" i="67"/>
  <c r="S136" i="67"/>
  <c r="G55" i="67"/>
  <c r="S55" i="67"/>
  <c r="G54" i="67"/>
  <c r="S54" i="67"/>
  <c r="G85" i="67"/>
  <c r="S85" i="67"/>
  <c r="G132" i="67"/>
  <c r="S132" i="67"/>
  <c r="G83" i="67"/>
  <c r="S83" i="67"/>
  <c r="G142" i="67"/>
  <c r="S142" i="67"/>
  <c r="G126" i="67"/>
  <c r="S126" i="67"/>
  <c r="G110" i="67"/>
  <c r="S110" i="67"/>
  <c r="G93" i="67"/>
  <c r="S93" i="67"/>
  <c r="G77" i="67"/>
  <c r="S77" i="67"/>
  <c r="G61" i="67"/>
  <c r="S61" i="67"/>
  <c r="G45" i="67"/>
  <c r="S45" i="67"/>
  <c r="G91" i="67"/>
  <c r="S91" i="67"/>
  <c r="G73" i="67"/>
  <c r="S73" i="67"/>
  <c r="G40" i="67"/>
  <c r="S40" i="67"/>
  <c r="G104" i="67"/>
  <c r="S104" i="67"/>
  <c r="G67" i="67"/>
  <c r="S67" i="67"/>
  <c r="G141" i="67"/>
  <c r="S141" i="67"/>
  <c r="G125" i="67"/>
  <c r="S125" i="67"/>
  <c r="G109" i="67"/>
  <c r="S109" i="67"/>
  <c r="G92" i="67"/>
  <c r="S92" i="67"/>
  <c r="G76" i="67"/>
  <c r="S76" i="67"/>
  <c r="G60" i="67"/>
  <c r="S60" i="67"/>
  <c r="G44" i="67"/>
  <c r="S44" i="67"/>
  <c r="G5" i="67"/>
  <c r="S5" i="67"/>
  <c r="O331" i="59"/>
  <c r="S429" i="78"/>
  <c r="H331" i="59"/>
  <c r="G331" i="59" s="1"/>
  <c r="G429" i="78"/>
  <c r="P429" i="78" s="1"/>
  <c r="I429" i="78"/>
  <c r="H203" i="69" l="1"/>
  <c r="H202" i="69"/>
  <c r="H201" i="69"/>
  <c r="H117" i="69"/>
  <c r="S117" i="69" s="1"/>
  <c r="H438" i="54"/>
  <c r="H437" i="54"/>
  <c r="I437" i="54" s="1"/>
  <c r="H436" i="54"/>
  <c r="I436" i="54" s="1"/>
  <c r="O201" i="69" l="1"/>
  <c r="S201" i="69"/>
  <c r="P202" i="69"/>
  <c r="S202" i="69"/>
  <c r="P203" i="69"/>
  <c r="S203" i="69"/>
  <c r="G117" i="69"/>
  <c r="P117" i="69" s="1"/>
  <c r="P201" i="69"/>
  <c r="O202" i="69"/>
  <c r="O203" i="69"/>
  <c r="O117" i="69"/>
  <c r="I435" i="54" l="1"/>
  <c r="H435" i="54" s="1"/>
  <c r="G435" i="54" s="1"/>
  <c r="H434" i="54" l="1"/>
  <c r="G434" i="54" s="1"/>
  <c r="H433" i="54"/>
  <c r="G433" i="54" s="1"/>
  <c r="I432" i="54"/>
  <c r="H432" i="54" s="1"/>
  <c r="H431" i="54"/>
  <c r="G431" i="54" s="1"/>
  <c r="H430" i="54"/>
  <c r="H8" i="57"/>
  <c r="H429" i="54"/>
  <c r="I429" i="54" s="1"/>
  <c r="H428" i="54"/>
  <c r="I428" i="54" s="1"/>
  <c r="I8" i="57" l="1"/>
  <c r="S8" i="57"/>
  <c r="O8" i="57"/>
  <c r="P8" i="57"/>
  <c r="H427" i="54" l="1"/>
  <c r="I427" i="54" s="1"/>
  <c r="H426" i="54"/>
  <c r="H425" i="54"/>
  <c r="H424" i="54"/>
  <c r="H423" i="54"/>
  <c r="I423" i="54" s="1"/>
  <c r="H422" i="54"/>
  <c r="I422" i="54" s="1"/>
  <c r="I421" i="54"/>
  <c r="H421" i="54"/>
  <c r="H14" i="69"/>
  <c r="H13" i="69"/>
  <c r="H12" i="69"/>
  <c r="H20" i="57"/>
  <c r="H19" i="57"/>
  <c r="H18" i="57"/>
  <c r="S18" i="57" s="1"/>
  <c r="H17" i="57"/>
  <c r="S17" i="57" s="1"/>
  <c r="H420" i="54"/>
  <c r="I420" i="54" s="1"/>
  <c r="G12" i="69" l="1"/>
  <c r="S12" i="69"/>
  <c r="G13" i="69"/>
  <c r="S13" i="69"/>
  <c r="G14" i="69"/>
  <c r="S14" i="69"/>
  <c r="S20" i="57"/>
  <c r="G20" i="57"/>
  <c r="P19" i="57"/>
  <c r="S19" i="57"/>
  <c r="G18" i="57"/>
  <c r="P18" i="57" s="1"/>
  <c r="G17" i="57"/>
  <c r="P17" i="57" s="1"/>
  <c r="H419" i="54" l="1"/>
  <c r="I419" i="54" s="1"/>
  <c r="H418" i="54"/>
  <c r="G418" i="54" s="1"/>
  <c r="H417" i="54"/>
  <c r="I417" i="54" s="1"/>
  <c r="H84" i="78"/>
  <c r="S84" i="78" s="1"/>
  <c r="H416" i="54"/>
  <c r="I416" i="54" s="1"/>
  <c r="I100" i="67"/>
  <c r="S100" i="67" s="1"/>
  <c r="H183" i="69"/>
  <c r="S183" i="69" s="1"/>
  <c r="H182" i="69"/>
  <c r="S182" i="69" s="1"/>
  <c r="H164" i="69"/>
  <c r="S164" i="69" s="1"/>
  <c r="H162" i="69"/>
  <c r="S162" i="69" s="1"/>
  <c r="H78" i="69"/>
  <c r="S78" i="69" s="1"/>
  <c r="I37" i="67"/>
  <c r="S37" i="67" s="1"/>
  <c r="I26" i="67"/>
  <c r="S26" i="67" s="1"/>
  <c r="I25" i="67"/>
  <c r="I18" i="67"/>
  <c r="I19" i="67"/>
  <c r="I20" i="67"/>
  <c r="S20" i="67" s="1"/>
  <c r="I17" i="67"/>
  <c r="I12" i="67"/>
  <c r="S12" i="67" s="1"/>
  <c r="I7" i="67"/>
  <c r="I8" i="67"/>
  <c r="I9" i="67"/>
  <c r="I10" i="67"/>
  <c r="I6" i="67"/>
  <c r="S6" i="67" s="1"/>
  <c r="O149" i="67"/>
  <c r="P148" i="67"/>
  <c r="P147" i="67"/>
  <c r="O146" i="67"/>
  <c r="P145" i="67"/>
  <c r="P144" i="67"/>
  <c r="O143" i="67"/>
  <c r="P142" i="67"/>
  <c r="P141" i="67"/>
  <c r="P140" i="67"/>
  <c r="P139" i="67"/>
  <c r="P138" i="67"/>
  <c r="O137" i="67"/>
  <c r="P136" i="67"/>
  <c r="O135" i="67"/>
  <c r="O133" i="67"/>
  <c r="P132" i="67"/>
  <c r="P131" i="67"/>
  <c r="P130" i="67"/>
  <c r="O129" i="67"/>
  <c r="O128" i="67"/>
  <c r="P127" i="67"/>
  <c r="P126" i="67"/>
  <c r="P125" i="67"/>
  <c r="P123" i="67"/>
  <c r="P122" i="67"/>
  <c r="P121" i="67"/>
  <c r="O120" i="67"/>
  <c r="P119" i="67"/>
  <c r="O118" i="67"/>
  <c r="P117" i="67"/>
  <c r="P116" i="67"/>
  <c r="P115" i="67"/>
  <c r="O114" i="67"/>
  <c r="O113" i="67"/>
  <c r="P112" i="67"/>
  <c r="P111" i="67"/>
  <c r="O110" i="67"/>
  <c r="P109" i="67"/>
  <c r="P108" i="67"/>
  <c r="P107" i="67"/>
  <c r="O106" i="67"/>
  <c r="O104" i="67"/>
  <c r="P103" i="67"/>
  <c r="O102" i="67"/>
  <c r="P101" i="67"/>
  <c r="P99" i="67"/>
  <c r="P98" i="67"/>
  <c r="P97" i="67"/>
  <c r="P96" i="67"/>
  <c r="P95" i="67"/>
  <c r="P94" i="67"/>
  <c r="P93" i="67"/>
  <c r="O92" i="67"/>
  <c r="P91" i="67"/>
  <c r="O90" i="67"/>
  <c r="P89" i="67"/>
  <c r="P88" i="67"/>
  <c r="P87" i="67"/>
  <c r="O86" i="67"/>
  <c r="P85" i="67"/>
  <c r="P84" i="67"/>
  <c r="O83" i="67"/>
  <c r="O82" i="67"/>
  <c r="P81" i="67"/>
  <c r="P80" i="67"/>
  <c r="P79" i="67"/>
  <c r="O77" i="67"/>
  <c r="O76" i="67"/>
  <c r="P75" i="67"/>
  <c r="O74" i="67"/>
  <c r="P73" i="67"/>
  <c r="P72" i="67"/>
  <c r="O71" i="67"/>
  <c r="P70" i="67"/>
  <c r="P69" i="67"/>
  <c r="P68" i="67"/>
  <c r="P67" i="67"/>
  <c r="O66" i="67"/>
  <c r="P65" i="67"/>
  <c r="P64" i="67"/>
  <c r="P63" i="67"/>
  <c r="P62" i="67"/>
  <c r="P61" i="67"/>
  <c r="O60" i="67"/>
  <c r="P55" i="67"/>
  <c r="O54" i="67"/>
  <c r="P53" i="67"/>
  <c r="P52" i="67"/>
  <c r="P51" i="67"/>
  <c r="P50" i="67"/>
  <c r="P49" i="67"/>
  <c r="P48" i="67"/>
  <c r="P47" i="67"/>
  <c r="O46" i="67"/>
  <c r="P45" i="67"/>
  <c r="O44" i="67"/>
  <c r="P43" i="67"/>
  <c r="O42" i="67"/>
  <c r="P41" i="67"/>
  <c r="P40" i="67"/>
  <c r="P39" i="67"/>
  <c r="P38" i="67"/>
  <c r="P36" i="67"/>
  <c r="P35" i="67"/>
  <c r="P34" i="67"/>
  <c r="P33" i="67"/>
  <c r="P32" i="67"/>
  <c r="O31" i="67"/>
  <c r="P30" i="67"/>
  <c r="O29" i="67"/>
  <c r="O28" i="67"/>
  <c r="P27" i="67"/>
  <c r="P24" i="67"/>
  <c r="P23" i="67"/>
  <c r="O22" i="67"/>
  <c r="P21" i="67"/>
  <c r="O16" i="67"/>
  <c r="P15" i="67"/>
  <c r="P14" i="67"/>
  <c r="P13" i="67"/>
  <c r="P11" i="67"/>
  <c r="O5" i="67"/>
  <c r="H415" i="54"/>
  <c r="I415" i="54" s="1"/>
  <c r="H344" i="59"/>
  <c r="S344" i="59" s="1"/>
  <c r="H343" i="59"/>
  <c r="S343" i="59" s="1"/>
  <c r="H342" i="59"/>
  <c r="S342" i="59" s="1"/>
  <c r="H341" i="59"/>
  <c r="S341" i="59" s="1"/>
  <c r="H337" i="59"/>
  <c r="S337" i="59" s="1"/>
  <c r="H334" i="59"/>
  <c r="S334" i="59" s="1"/>
  <c r="I414" i="54"/>
  <c r="H414" i="54" s="1"/>
  <c r="H329" i="59"/>
  <c r="S329" i="59" s="1"/>
  <c r="H328" i="59"/>
  <c r="S328" i="59" s="1"/>
  <c r="H327" i="59"/>
  <c r="S327" i="59" s="1"/>
  <c r="H326" i="59"/>
  <c r="S326" i="59" s="1"/>
  <c r="H413" i="54"/>
  <c r="H412" i="54"/>
  <c r="H124" i="59"/>
  <c r="S124" i="59" s="1"/>
  <c r="H123" i="59"/>
  <c r="S123" i="59" s="1"/>
  <c r="H122" i="59"/>
  <c r="S122" i="59" s="1"/>
  <c r="H121" i="59"/>
  <c r="S121" i="59" s="1"/>
  <c r="H120" i="59"/>
  <c r="S120" i="59" s="1"/>
  <c r="H119" i="59"/>
  <c r="S119" i="59" s="1"/>
  <c r="H118" i="59"/>
  <c r="S118" i="59" s="1"/>
  <c r="H117" i="59"/>
  <c r="S117" i="59" s="1"/>
  <c r="H116" i="59"/>
  <c r="S116" i="59" s="1"/>
  <c r="H115" i="59"/>
  <c r="S115" i="59" s="1"/>
  <c r="I411" i="54"/>
  <c r="H411" i="54" s="1"/>
  <c r="H114" i="59"/>
  <c r="S114" i="59" s="1"/>
  <c r="H113" i="59"/>
  <c r="S113" i="59" s="1"/>
  <c r="H110" i="59"/>
  <c r="S110" i="59" s="1"/>
  <c r="H109" i="59"/>
  <c r="S109" i="59" s="1"/>
  <c r="H103" i="59"/>
  <c r="S103" i="59" s="1"/>
  <c r="H99" i="59"/>
  <c r="S99" i="59" s="1"/>
  <c r="H98" i="59"/>
  <c r="S98" i="59" s="1"/>
  <c r="H43" i="59"/>
  <c r="S43" i="59" s="1"/>
  <c r="H44" i="59"/>
  <c r="H45" i="59"/>
  <c r="H46" i="59"/>
  <c r="H42" i="59"/>
  <c r="S42" i="59" s="1"/>
  <c r="I364" i="59"/>
  <c r="S364" i="59" s="1"/>
  <c r="I363" i="59"/>
  <c r="S363" i="59" s="1"/>
  <c r="I362" i="59"/>
  <c r="S362" i="59" s="1"/>
  <c r="I361" i="59"/>
  <c r="S361" i="59" s="1"/>
  <c r="I360" i="59"/>
  <c r="S360" i="59" s="1"/>
  <c r="I357" i="59"/>
  <c r="S357" i="59" s="1"/>
  <c r="I356" i="59"/>
  <c r="S356" i="59" s="1"/>
  <c r="I355" i="59"/>
  <c r="S355" i="59" s="1"/>
  <c r="I354" i="59"/>
  <c r="S354" i="59" s="1"/>
  <c r="I353" i="59"/>
  <c r="S353" i="59" s="1"/>
  <c r="I352" i="59"/>
  <c r="S352" i="59" s="1"/>
  <c r="I347" i="59"/>
  <c r="S347" i="59" s="1"/>
  <c r="I346" i="59"/>
  <c r="S346" i="59" s="1"/>
  <c r="I345" i="59"/>
  <c r="S345" i="59" s="1"/>
  <c r="I340" i="59"/>
  <c r="S340" i="59" s="1"/>
  <c r="I339" i="59"/>
  <c r="S339" i="59" s="1"/>
  <c r="I338" i="59"/>
  <c r="S338" i="59" s="1"/>
  <c r="I336" i="59"/>
  <c r="S336" i="59" s="1"/>
  <c r="I335" i="59"/>
  <c r="S335" i="59" s="1"/>
  <c r="I333" i="59"/>
  <c r="S333" i="59" s="1"/>
  <c r="I125" i="59"/>
  <c r="S125" i="59" s="1"/>
  <c r="I108" i="59"/>
  <c r="S108" i="59" s="1"/>
  <c r="I107" i="59"/>
  <c r="S107" i="59" s="1"/>
  <c r="I106" i="59"/>
  <c r="S106" i="59" s="1"/>
  <c r="I105" i="59"/>
  <c r="S105" i="59" s="1"/>
  <c r="I104" i="59"/>
  <c r="S104" i="59" s="1"/>
  <c r="I102" i="59"/>
  <c r="S102" i="59" s="1"/>
  <c r="I67" i="59"/>
  <c r="S67" i="59" s="1"/>
  <c r="I66" i="59"/>
  <c r="S66" i="59" s="1"/>
  <c r="I65" i="59"/>
  <c r="S65" i="59" s="1"/>
  <c r="I64" i="59"/>
  <c r="S64" i="59" s="1"/>
  <c r="I63" i="59"/>
  <c r="S63" i="59" s="1"/>
  <c r="I62" i="59"/>
  <c r="S62" i="59" s="1"/>
  <c r="I61" i="59"/>
  <c r="S61" i="59" s="1"/>
  <c r="I60" i="59"/>
  <c r="S60" i="59" s="1"/>
  <c r="I59" i="59"/>
  <c r="S59" i="59" s="1"/>
  <c r="I57" i="59"/>
  <c r="S57" i="59" s="1"/>
  <c r="I56" i="59"/>
  <c r="S56" i="59" s="1"/>
  <c r="I55" i="59"/>
  <c r="S55" i="59" s="1"/>
  <c r="I54" i="59"/>
  <c r="S54" i="59" s="1"/>
  <c r="I53" i="59"/>
  <c r="S53" i="59" s="1"/>
  <c r="I52" i="59"/>
  <c r="S52" i="59" s="1"/>
  <c r="I51" i="59"/>
  <c r="S51" i="59" s="1"/>
  <c r="I50" i="59"/>
  <c r="S50" i="59" s="1"/>
  <c r="I49" i="59"/>
  <c r="S49" i="59" s="1"/>
  <c r="I48" i="59"/>
  <c r="S48" i="59" s="1"/>
  <c r="I47" i="59"/>
  <c r="S47" i="59" s="1"/>
  <c r="I41" i="59"/>
  <c r="S41" i="59" s="1"/>
  <c r="I40" i="59"/>
  <c r="S40" i="59" s="1"/>
  <c r="I39" i="59"/>
  <c r="S39" i="59" s="1"/>
  <c r="I38" i="59"/>
  <c r="S38" i="59" s="1"/>
  <c r="I37" i="59"/>
  <c r="S37" i="59" s="1"/>
  <c r="I36" i="59"/>
  <c r="S36" i="59" s="1"/>
  <c r="H126" i="59"/>
  <c r="S126" i="59" s="1"/>
  <c r="H127" i="59"/>
  <c r="S127" i="59" s="1"/>
  <c r="H128" i="59"/>
  <c r="S128" i="59" s="1"/>
  <c r="H129" i="59"/>
  <c r="S129" i="59" s="1"/>
  <c r="H130" i="59"/>
  <c r="S130" i="59" s="1"/>
  <c r="H131" i="59"/>
  <c r="S131" i="59" s="1"/>
  <c r="H132" i="59"/>
  <c r="S132" i="59" s="1"/>
  <c r="H133" i="59"/>
  <c r="S133" i="59" s="1"/>
  <c r="H134" i="59"/>
  <c r="S134" i="59" s="1"/>
  <c r="H135" i="59"/>
  <c r="S135" i="59" s="1"/>
  <c r="H136" i="59"/>
  <c r="S136" i="59" s="1"/>
  <c r="H137" i="59"/>
  <c r="S137" i="59" s="1"/>
  <c r="H138" i="59"/>
  <c r="S138" i="59" s="1"/>
  <c r="H139" i="59"/>
  <c r="S139" i="59" s="1"/>
  <c r="H140" i="59"/>
  <c r="S140" i="59" s="1"/>
  <c r="H141" i="59"/>
  <c r="S141" i="59" s="1"/>
  <c r="H142" i="59"/>
  <c r="S142" i="59" s="1"/>
  <c r="H143" i="59"/>
  <c r="S143" i="59" s="1"/>
  <c r="H144" i="59"/>
  <c r="S144" i="59" s="1"/>
  <c r="H145" i="59"/>
  <c r="S145" i="59" s="1"/>
  <c r="H146" i="59"/>
  <c r="S146" i="59" s="1"/>
  <c r="H148" i="59"/>
  <c r="S148" i="59" s="1"/>
  <c r="H149" i="59"/>
  <c r="S149" i="59" s="1"/>
  <c r="H150" i="59"/>
  <c r="S150" i="59" s="1"/>
  <c r="H152" i="59"/>
  <c r="S152" i="59" s="1"/>
  <c r="H153" i="59"/>
  <c r="S153" i="59" s="1"/>
  <c r="H154" i="59"/>
  <c r="S154" i="59" s="1"/>
  <c r="H155" i="59"/>
  <c r="S155" i="59" s="1"/>
  <c r="H156" i="59"/>
  <c r="S156" i="59" s="1"/>
  <c r="H157" i="59"/>
  <c r="S157" i="59" s="1"/>
  <c r="H158" i="59"/>
  <c r="S158" i="59" s="1"/>
  <c r="H159" i="59"/>
  <c r="S159" i="59" s="1"/>
  <c r="H160" i="59"/>
  <c r="S160" i="59" s="1"/>
  <c r="H161" i="59"/>
  <c r="S161" i="59" s="1"/>
  <c r="H162" i="59"/>
  <c r="S162" i="59" s="1"/>
  <c r="H163" i="59"/>
  <c r="S163" i="59" s="1"/>
  <c r="H164" i="59"/>
  <c r="S164" i="59" s="1"/>
  <c r="H165" i="59"/>
  <c r="S165" i="59" s="1"/>
  <c r="H166" i="59"/>
  <c r="S166" i="59" s="1"/>
  <c r="H167" i="59"/>
  <c r="S167" i="59" s="1"/>
  <c r="H168" i="59"/>
  <c r="S168" i="59" s="1"/>
  <c r="H169" i="59"/>
  <c r="S169" i="59" s="1"/>
  <c r="H170" i="59"/>
  <c r="S170" i="59" s="1"/>
  <c r="H171" i="59"/>
  <c r="S171" i="59" s="1"/>
  <c r="H172" i="59"/>
  <c r="S172" i="59" s="1"/>
  <c r="H173" i="59"/>
  <c r="S173" i="59" s="1"/>
  <c r="H174" i="59"/>
  <c r="S174" i="59" s="1"/>
  <c r="H175" i="59"/>
  <c r="S175" i="59" s="1"/>
  <c r="H176" i="59"/>
  <c r="S176" i="59" s="1"/>
  <c r="H177" i="59"/>
  <c r="S177" i="59" s="1"/>
  <c r="H178" i="59"/>
  <c r="S178" i="59" s="1"/>
  <c r="H179" i="59"/>
  <c r="S179" i="59" s="1"/>
  <c r="H180" i="59"/>
  <c r="S180" i="59" s="1"/>
  <c r="H181" i="59"/>
  <c r="S181" i="59" s="1"/>
  <c r="H182" i="59"/>
  <c r="S182" i="59" s="1"/>
  <c r="H183" i="59"/>
  <c r="H184" i="59"/>
  <c r="S184" i="59" s="1"/>
  <c r="H325" i="59"/>
  <c r="S325" i="59" s="1"/>
  <c r="H368" i="59"/>
  <c r="S368" i="59" s="1"/>
  <c r="H369" i="59"/>
  <c r="S369" i="59" s="1"/>
  <c r="H370" i="59"/>
  <c r="S370" i="59" s="1"/>
  <c r="H371" i="59"/>
  <c r="S371" i="59" s="1"/>
  <c r="H372" i="59"/>
  <c r="S372" i="59" s="1"/>
  <c r="H373" i="59"/>
  <c r="S373" i="59" s="1"/>
  <c r="H374" i="59"/>
  <c r="S374" i="59" s="1"/>
  <c r="H375" i="59"/>
  <c r="S375" i="59" s="1"/>
  <c r="H376" i="59"/>
  <c r="S376" i="59" s="1"/>
  <c r="H377" i="59"/>
  <c r="S377" i="59" s="1"/>
  <c r="H378" i="59"/>
  <c r="S378" i="59" s="1"/>
  <c r="H379" i="59"/>
  <c r="S379" i="59" s="1"/>
  <c r="H380" i="59"/>
  <c r="S380" i="59" s="1"/>
  <c r="H410" i="59"/>
  <c r="S410" i="59" s="1"/>
  <c r="H409" i="59"/>
  <c r="S409" i="59" s="1"/>
  <c r="H408" i="59"/>
  <c r="S408" i="59" s="1"/>
  <c r="H407" i="59"/>
  <c r="S407" i="59" s="1"/>
  <c r="H406" i="59"/>
  <c r="S406" i="59" s="1"/>
  <c r="H405" i="59"/>
  <c r="S405" i="59" s="1"/>
  <c r="H404" i="59"/>
  <c r="S404" i="59" s="1"/>
  <c r="H403" i="59"/>
  <c r="S403" i="59" s="1"/>
  <c r="H402" i="59"/>
  <c r="S402" i="59" s="1"/>
  <c r="H401" i="59"/>
  <c r="S401" i="59" s="1"/>
  <c r="H400" i="59"/>
  <c r="S400" i="59" s="1"/>
  <c r="H399" i="59"/>
  <c r="S399" i="59" s="1"/>
  <c r="H398" i="59"/>
  <c r="S398" i="59" s="1"/>
  <c r="H397" i="59"/>
  <c r="S397" i="59" s="1"/>
  <c r="H396" i="59"/>
  <c r="S396" i="59" s="1"/>
  <c r="H395" i="59"/>
  <c r="S395" i="59" s="1"/>
  <c r="H394" i="59"/>
  <c r="S394" i="59" s="1"/>
  <c r="H393" i="59"/>
  <c r="S393" i="59" s="1"/>
  <c r="H392" i="59"/>
  <c r="S392" i="59" s="1"/>
  <c r="H391" i="59"/>
  <c r="S391" i="59" s="1"/>
  <c r="H389" i="59"/>
  <c r="S389" i="59" s="1"/>
  <c r="H388" i="59"/>
  <c r="S388" i="59" s="1"/>
  <c r="H387" i="59"/>
  <c r="S387" i="59" s="1"/>
  <c r="H23" i="59"/>
  <c r="S23" i="59" s="1"/>
  <c r="H22" i="59"/>
  <c r="S22" i="59" s="1"/>
  <c r="H21" i="59"/>
  <c r="S21" i="59" s="1"/>
  <c r="H20" i="59"/>
  <c r="S20" i="59" s="1"/>
  <c r="H19" i="59"/>
  <c r="S19" i="59" s="1"/>
  <c r="H18" i="59"/>
  <c r="S18" i="59" s="1"/>
  <c r="H17" i="59"/>
  <c r="S17" i="59" s="1"/>
  <c r="H16" i="59"/>
  <c r="S16" i="59" s="1"/>
  <c r="H15" i="59"/>
  <c r="S15" i="59" s="1"/>
  <c r="H14" i="59"/>
  <c r="S14" i="59" s="1"/>
  <c r="H13" i="59"/>
  <c r="S13" i="59" s="1"/>
  <c r="H12" i="59"/>
  <c r="S12" i="59" s="1"/>
  <c r="H11" i="59"/>
  <c r="S11" i="59" s="1"/>
  <c r="H10" i="59"/>
  <c r="S10" i="59" s="1"/>
  <c r="H9" i="59"/>
  <c r="S9" i="59" s="1"/>
  <c r="H8" i="59"/>
  <c r="S8" i="59" s="1"/>
  <c r="H7" i="59"/>
  <c r="S7" i="59" s="1"/>
  <c r="H6" i="59"/>
  <c r="H410" i="54"/>
  <c r="H7" i="57"/>
  <c r="H409" i="54"/>
  <c r="G409" i="54" s="1"/>
  <c r="H408" i="54"/>
  <c r="G408" i="54" s="1"/>
  <c r="H407" i="54"/>
  <c r="G407" i="54" s="1"/>
  <c r="H406" i="54"/>
  <c r="G406" i="54" s="1"/>
  <c r="H405" i="54"/>
  <c r="G405" i="54" s="1"/>
  <c r="H404" i="54"/>
  <c r="G404" i="54" s="1"/>
  <c r="H403" i="54"/>
  <c r="G403" i="54" s="1"/>
  <c r="H402" i="54"/>
  <c r="G402" i="54" s="1"/>
  <c r="H401" i="54"/>
  <c r="I401" i="54" s="1"/>
  <c r="H400" i="54"/>
  <c r="I400" i="54" s="1"/>
  <c r="H399" i="54"/>
  <c r="I399" i="54" s="1"/>
  <c r="H398" i="54"/>
  <c r="I398" i="54" s="1"/>
  <c r="H6" i="73"/>
  <c r="P32" i="73"/>
  <c r="O32" i="73"/>
  <c r="P23" i="73"/>
  <c r="O23" i="73"/>
  <c r="P22" i="73"/>
  <c r="O22" i="73"/>
  <c r="P21" i="73"/>
  <c r="O21" i="73"/>
  <c r="P19" i="73"/>
  <c r="O19" i="73"/>
  <c r="P18" i="73"/>
  <c r="O18" i="73"/>
  <c r="P17" i="73"/>
  <c r="O17" i="73"/>
  <c r="H632" i="78"/>
  <c r="S632" i="78" s="1"/>
  <c r="H631" i="78"/>
  <c r="S631" i="78" s="1"/>
  <c r="H630" i="78"/>
  <c r="H616" i="78"/>
  <c r="S616" i="78" s="1"/>
  <c r="H524" i="78"/>
  <c r="S524" i="78" s="1"/>
  <c r="H397" i="54"/>
  <c r="I397" i="54" s="1"/>
  <c r="H396" i="54"/>
  <c r="I396" i="54" s="1"/>
  <c r="H462" i="78"/>
  <c r="H424" i="78"/>
  <c r="H347" i="78"/>
  <c r="H346" i="78"/>
  <c r="H345" i="78"/>
  <c r="H327" i="78"/>
  <c r="H328" i="78"/>
  <c r="H329" i="78"/>
  <c r="S329" i="78" s="1"/>
  <c r="H326" i="78"/>
  <c r="H395" i="54"/>
  <c r="I395" i="54" s="1"/>
  <c r="H246" i="78"/>
  <c r="H245" i="78"/>
  <c r="H235" i="78"/>
  <c r="S235" i="78" s="1"/>
  <c r="H182" i="78"/>
  <c r="S182" i="78" s="1"/>
  <c r="H181" i="78"/>
  <c r="H394" i="54"/>
  <c r="H14" i="78"/>
  <c r="H15" i="78"/>
  <c r="H13" i="78"/>
  <c r="S183" i="59" l="1"/>
  <c r="G183" i="59"/>
  <c r="S46" i="59"/>
  <c r="G46" i="59"/>
  <c r="S44" i="59"/>
  <c r="G44" i="59"/>
  <c r="S45" i="59"/>
  <c r="G45" i="59"/>
  <c r="O25" i="67"/>
  <c r="S25" i="67"/>
  <c r="O17" i="67"/>
  <c r="S17" i="67"/>
  <c r="O18" i="67"/>
  <c r="S18" i="67"/>
  <c r="O19" i="67"/>
  <c r="S19" i="67"/>
  <c r="O10" i="67"/>
  <c r="S10" i="67"/>
  <c r="O9" i="67"/>
  <c r="S9" i="67"/>
  <c r="O8" i="67"/>
  <c r="S8" i="67"/>
  <c r="O7" i="67"/>
  <c r="S7" i="67"/>
  <c r="O48" i="59"/>
  <c r="O36" i="59"/>
  <c r="O37" i="59"/>
  <c r="O52" i="59"/>
  <c r="O102" i="59"/>
  <c r="O352" i="59"/>
  <c r="O363" i="59"/>
  <c r="O38" i="59"/>
  <c r="O53" i="59"/>
  <c r="O104" i="59"/>
  <c r="O353" i="59"/>
  <c r="O39" i="59"/>
  <c r="O54" i="59"/>
  <c r="O105" i="59"/>
  <c r="O354" i="59"/>
  <c r="O65" i="59"/>
  <c r="O40" i="59"/>
  <c r="O55" i="59"/>
  <c r="O106" i="59"/>
  <c r="O345" i="59"/>
  <c r="O41" i="59"/>
  <c r="O56" i="59"/>
  <c r="O107" i="59"/>
  <c r="O355" i="59"/>
  <c r="O49" i="59"/>
  <c r="O50" i="59"/>
  <c r="O57" i="59"/>
  <c r="O108" i="59"/>
  <c r="O356" i="59"/>
  <c r="O59" i="59"/>
  <c r="O125" i="59"/>
  <c r="O347" i="59"/>
  <c r="O60" i="59"/>
  <c r="O333" i="59"/>
  <c r="O357" i="59"/>
  <c r="O61" i="59"/>
  <c r="O335" i="59"/>
  <c r="O64" i="59"/>
  <c r="O346" i="59"/>
  <c r="O51" i="59"/>
  <c r="O62" i="59"/>
  <c r="O336" i="59"/>
  <c r="O360" i="59"/>
  <c r="O47" i="59"/>
  <c r="O339" i="59"/>
  <c r="O362" i="59"/>
  <c r="O340" i="59"/>
  <c r="O364" i="59"/>
  <c r="O66" i="59"/>
  <c r="O67" i="59"/>
  <c r="O63" i="59"/>
  <c r="O338" i="59"/>
  <c r="O361" i="59"/>
  <c r="P12" i="59"/>
  <c r="P13" i="59"/>
  <c r="O396" i="59"/>
  <c r="O46" i="59"/>
  <c r="O150" i="59"/>
  <c r="O395" i="59"/>
  <c r="G146" i="59"/>
  <c r="O397" i="59"/>
  <c r="O371" i="59"/>
  <c r="O45" i="59"/>
  <c r="O179" i="59"/>
  <c r="O134" i="59"/>
  <c r="O128" i="59"/>
  <c r="P8" i="59"/>
  <c r="P387" i="59"/>
  <c r="P18" i="59"/>
  <c r="P391" i="59"/>
  <c r="O127" i="59"/>
  <c r="P388" i="59"/>
  <c r="O400" i="59"/>
  <c r="P19" i="59"/>
  <c r="O325" i="59"/>
  <c r="O126" i="59"/>
  <c r="O180" i="59"/>
  <c r="O44" i="59"/>
  <c r="P20" i="59"/>
  <c r="O140" i="59"/>
  <c r="O136" i="59"/>
  <c r="P9" i="59"/>
  <c r="O135" i="59"/>
  <c r="P21" i="59"/>
  <c r="O183" i="59"/>
  <c r="O139" i="59"/>
  <c r="P11" i="59"/>
  <c r="O398" i="59"/>
  <c r="O129" i="59"/>
  <c r="O6" i="59"/>
  <c r="S6" i="59"/>
  <c r="P22" i="59"/>
  <c r="G182" i="59"/>
  <c r="G166" i="59"/>
  <c r="O154" i="59"/>
  <c r="O138" i="59"/>
  <c r="P10" i="59"/>
  <c r="P7" i="59"/>
  <c r="P23" i="59"/>
  <c r="O181" i="59"/>
  <c r="O137" i="59"/>
  <c r="O7" i="57"/>
  <c r="S7" i="57"/>
  <c r="I6" i="73"/>
  <c r="S6" i="73"/>
  <c r="I328" i="78"/>
  <c r="S328" i="78"/>
  <c r="I462" i="78"/>
  <c r="S462" i="78"/>
  <c r="I346" i="78"/>
  <c r="S346" i="78"/>
  <c r="O245" i="78"/>
  <c r="S245" i="78"/>
  <c r="I246" i="78"/>
  <c r="S246" i="78"/>
  <c r="I13" i="78"/>
  <c r="S13" i="78"/>
  <c r="I327" i="78"/>
  <c r="S327" i="78"/>
  <c r="I14" i="78"/>
  <c r="S14" i="78"/>
  <c r="I347" i="78"/>
  <c r="S347" i="78"/>
  <c r="O630" i="78"/>
  <c r="S630" i="78"/>
  <c r="I15" i="78"/>
  <c r="S15" i="78"/>
  <c r="I345" i="78"/>
  <c r="S345" i="78"/>
  <c r="P181" i="78"/>
  <c r="S181" i="78"/>
  <c r="I424" i="78"/>
  <c r="S424" i="78"/>
  <c r="P326" i="78"/>
  <c r="S326" i="78"/>
  <c r="I177" i="59"/>
  <c r="O177" i="59"/>
  <c r="I344" i="59"/>
  <c r="O344" i="59"/>
  <c r="I148" i="59"/>
  <c r="O148" i="59"/>
  <c r="I133" i="59"/>
  <c r="O133" i="59"/>
  <c r="I172" i="59"/>
  <c r="O172" i="59"/>
  <c r="I131" i="59"/>
  <c r="O131" i="59"/>
  <c r="I171" i="59"/>
  <c r="O171" i="59"/>
  <c r="I130" i="59"/>
  <c r="O130" i="59"/>
  <c r="I103" i="59"/>
  <c r="O103" i="59"/>
  <c r="I115" i="59"/>
  <c r="O115" i="59"/>
  <c r="I327" i="59"/>
  <c r="O327" i="59"/>
  <c r="I170" i="59"/>
  <c r="O170" i="59"/>
  <c r="I158" i="59"/>
  <c r="O158" i="59"/>
  <c r="I142" i="59"/>
  <c r="O142" i="59"/>
  <c r="I98" i="59"/>
  <c r="O98" i="59"/>
  <c r="I109" i="59"/>
  <c r="O109" i="59"/>
  <c r="I116" i="59"/>
  <c r="O116" i="59"/>
  <c r="I328" i="59"/>
  <c r="O328" i="59"/>
  <c r="I379" i="59"/>
  <c r="O379" i="59"/>
  <c r="I146" i="59"/>
  <c r="O146" i="59"/>
  <c r="G368" i="59"/>
  <c r="O368" i="59"/>
  <c r="I145" i="59"/>
  <c r="O145" i="59"/>
  <c r="I184" i="59"/>
  <c r="O184" i="59"/>
  <c r="I168" i="59"/>
  <c r="O168" i="59"/>
  <c r="I156" i="59"/>
  <c r="O156" i="59"/>
  <c r="G43" i="59"/>
  <c r="O43" i="59"/>
  <c r="I118" i="59"/>
  <c r="O118" i="59"/>
  <c r="I149" i="59"/>
  <c r="O149" i="59"/>
  <c r="I160" i="59"/>
  <c r="O160" i="59"/>
  <c r="I173" i="59"/>
  <c r="O173" i="59"/>
  <c r="I167" i="59"/>
  <c r="O167" i="59"/>
  <c r="I155" i="59"/>
  <c r="O155" i="59"/>
  <c r="I119" i="59"/>
  <c r="O119" i="59"/>
  <c r="I370" i="59"/>
  <c r="O370" i="59"/>
  <c r="I326" i="59"/>
  <c r="O326" i="59"/>
  <c r="I157" i="59"/>
  <c r="O157" i="59"/>
  <c r="I376" i="59"/>
  <c r="O376" i="59"/>
  <c r="I182" i="59"/>
  <c r="O182" i="59"/>
  <c r="I166" i="59"/>
  <c r="O166" i="59"/>
  <c r="I120" i="59"/>
  <c r="O120" i="59"/>
  <c r="I334" i="59"/>
  <c r="O334" i="59"/>
  <c r="G161" i="59"/>
  <c r="O161" i="59"/>
  <c r="I175" i="59"/>
  <c r="O175" i="59"/>
  <c r="I114" i="59"/>
  <c r="O114" i="59"/>
  <c r="I375" i="59"/>
  <c r="O375" i="59"/>
  <c r="G165" i="59"/>
  <c r="O165" i="59"/>
  <c r="I153" i="59"/>
  <c r="O153" i="59"/>
  <c r="I337" i="59"/>
  <c r="O337" i="59"/>
  <c r="I122" i="59"/>
  <c r="O122" i="59"/>
  <c r="I378" i="59"/>
  <c r="O378" i="59"/>
  <c r="I377" i="59"/>
  <c r="O377" i="59"/>
  <c r="I124" i="59"/>
  <c r="O124" i="59"/>
  <c r="I132" i="59"/>
  <c r="O132" i="59"/>
  <c r="I144" i="59"/>
  <c r="O144" i="59"/>
  <c r="G42" i="59"/>
  <c r="O42" i="59"/>
  <c r="I141" i="59"/>
  <c r="O141" i="59"/>
  <c r="I374" i="59"/>
  <c r="O374" i="59"/>
  <c r="G164" i="59"/>
  <c r="O164" i="59"/>
  <c r="I341" i="59"/>
  <c r="O341" i="59"/>
  <c r="I176" i="59"/>
  <c r="O176" i="59"/>
  <c r="I113" i="59"/>
  <c r="O113" i="59"/>
  <c r="I174" i="59"/>
  <c r="O174" i="59"/>
  <c r="I159" i="59"/>
  <c r="O159" i="59"/>
  <c r="I110" i="59"/>
  <c r="O110" i="59"/>
  <c r="I117" i="59"/>
  <c r="O117" i="59"/>
  <c r="I329" i="59"/>
  <c r="O329" i="59"/>
  <c r="I373" i="59"/>
  <c r="O373" i="59"/>
  <c r="I163" i="59"/>
  <c r="O163" i="59"/>
  <c r="I152" i="59"/>
  <c r="O152" i="59"/>
  <c r="I342" i="59"/>
  <c r="O342" i="59"/>
  <c r="I123" i="59"/>
  <c r="O123" i="59"/>
  <c r="I369" i="59"/>
  <c r="O369" i="59"/>
  <c r="I143" i="59"/>
  <c r="O143" i="59"/>
  <c r="I169" i="59"/>
  <c r="O169" i="59"/>
  <c r="I99" i="59"/>
  <c r="O99" i="59"/>
  <c r="I380" i="59"/>
  <c r="O380" i="59"/>
  <c r="I372" i="59"/>
  <c r="O372" i="59"/>
  <c r="I178" i="59"/>
  <c r="O178" i="59"/>
  <c r="G162" i="59"/>
  <c r="O162" i="59"/>
  <c r="I121" i="59"/>
  <c r="O121" i="59"/>
  <c r="I343" i="59"/>
  <c r="O343" i="59"/>
  <c r="H39" i="59"/>
  <c r="H53" i="59"/>
  <c r="H102" i="59"/>
  <c r="H352" i="59"/>
  <c r="H361" i="59"/>
  <c r="H49" i="59"/>
  <c r="H65" i="59"/>
  <c r="H363" i="59"/>
  <c r="H50" i="59"/>
  <c r="H66" i="59"/>
  <c r="H364" i="59"/>
  <c r="H37" i="59"/>
  <c r="H52" i="59"/>
  <c r="H54" i="59"/>
  <c r="H104" i="59"/>
  <c r="H353" i="59"/>
  <c r="H67" i="59"/>
  <c r="H347" i="59"/>
  <c r="H40" i="59"/>
  <c r="H55" i="59"/>
  <c r="H105" i="59"/>
  <c r="H354" i="59"/>
  <c r="H64" i="59"/>
  <c r="H346" i="59"/>
  <c r="H41" i="59"/>
  <c r="H56" i="59"/>
  <c r="H106" i="59"/>
  <c r="H38" i="59"/>
  <c r="H57" i="59"/>
  <c r="H107" i="59"/>
  <c r="H355" i="59"/>
  <c r="H59" i="59"/>
  <c r="H108" i="59"/>
  <c r="H356" i="59"/>
  <c r="H60" i="59"/>
  <c r="H125" i="59"/>
  <c r="H338" i="59"/>
  <c r="H48" i="59"/>
  <c r="H339" i="59"/>
  <c r="H362" i="59"/>
  <c r="H340" i="59"/>
  <c r="H36" i="59"/>
  <c r="H345" i="59"/>
  <c r="H51" i="59"/>
  <c r="H61" i="59"/>
  <c r="H333" i="59"/>
  <c r="H357" i="59"/>
  <c r="H47" i="59"/>
  <c r="H62" i="59"/>
  <c r="H335" i="59"/>
  <c r="H63" i="59"/>
  <c r="H336" i="59"/>
  <c r="H360" i="59"/>
  <c r="H6" i="67"/>
  <c r="P6" i="67" s="1"/>
  <c r="O6" i="67"/>
  <c r="H37" i="67"/>
  <c r="O37" i="67"/>
  <c r="H12" i="67"/>
  <c r="O12" i="67"/>
  <c r="H20" i="67"/>
  <c r="O20" i="67"/>
  <c r="H100" i="67"/>
  <c r="O100" i="67"/>
  <c r="H26" i="67"/>
  <c r="O26" i="67"/>
  <c r="H10" i="67"/>
  <c r="P10" i="67" s="1"/>
  <c r="H9" i="67"/>
  <c r="P9" i="67" s="1"/>
  <c r="H8" i="67"/>
  <c r="P8" i="67" s="1"/>
  <c r="H19" i="67"/>
  <c r="H17" i="67"/>
  <c r="H18" i="67"/>
  <c r="H25" i="67"/>
  <c r="H7" i="67"/>
  <c r="P86" i="67"/>
  <c r="O147" i="67"/>
  <c r="P29" i="67"/>
  <c r="O101" i="67"/>
  <c r="G417" i="54"/>
  <c r="I84" i="78"/>
  <c r="O84" i="78"/>
  <c r="P84" i="78"/>
  <c r="P102" i="67"/>
  <c r="O116" i="67"/>
  <c r="P28" i="67"/>
  <c r="O40" i="67"/>
  <c r="P57" i="67"/>
  <c r="O70" i="67"/>
  <c r="O58" i="67"/>
  <c r="P58" i="67"/>
  <c r="P59" i="67"/>
  <c r="O72" i="67"/>
  <c r="P56" i="67"/>
  <c r="O142" i="67"/>
  <c r="P143" i="67"/>
  <c r="O144" i="67"/>
  <c r="P83" i="67"/>
  <c r="O87" i="67"/>
  <c r="O41" i="67"/>
  <c r="O111" i="67"/>
  <c r="P42" i="67"/>
  <c r="P114" i="67"/>
  <c r="O50" i="67"/>
  <c r="O51" i="67"/>
  <c r="O115" i="67"/>
  <c r="O53" i="67"/>
  <c r="O88" i="67"/>
  <c r="O130" i="67"/>
  <c r="P54" i="67"/>
  <c r="O99" i="67"/>
  <c r="O131" i="67"/>
  <c r="O27" i="67"/>
  <c r="O55" i="67"/>
  <c r="O141" i="67"/>
  <c r="O67" i="67"/>
  <c r="O126" i="67"/>
  <c r="O98" i="67"/>
  <c r="P66" i="67"/>
  <c r="O127" i="67"/>
  <c r="P92" i="67"/>
  <c r="P133" i="67"/>
  <c r="P134" i="67"/>
  <c r="P78" i="67"/>
  <c r="P82" i="67"/>
  <c r="P110" i="67"/>
  <c r="G389" i="59"/>
  <c r="P389" i="59" s="1"/>
  <c r="P7" i="57"/>
  <c r="I329" i="78"/>
  <c r="G329" i="78"/>
  <c r="P329" i="78" s="1"/>
  <c r="G110" i="59"/>
  <c r="P630" i="78"/>
  <c r="O327" i="78"/>
  <c r="P327" i="78"/>
  <c r="P74" i="67"/>
  <c r="P118" i="67"/>
  <c r="O14" i="67"/>
  <c r="O39" i="67"/>
  <c r="O56" i="67"/>
  <c r="O85" i="67"/>
  <c r="O145" i="67"/>
  <c r="P129" i="67"/>
  <c r="O15" i="67"/>
  <c r="P149" i="67"/>
  <c r="O69" i="67"/>
  <c r="O13" i="67"/>
  <c r="P44" i="67"/>
  <c r="P90" i="67"/>
  <c r="P16" i="67"/>
  <c r="P31" i="67"/>
  <c r="O61" i="67"/>
  <c r="O121" i="67"/>
  <c r="O47" i="67"/>
  <c r="P60" i="67"/>
  <c r="P76" i="67"/>
  <c r="P120" i="67"/>
  <c r="O21" i="67"/>
  <c r="O93" i="67"/>
  <c r="O136" i="67"/>
  <c r="O122" i="67"/>
  <c r="O38" i="67"/>
  <c r="O52" i="67"/>
  <c r="O68" i="67"/>
  <c r="O84" i="67"/>
  <c r="O112" i="67"/>
  <c r="P46" i="67"/>
  <c r="O32" i="67"/>
  <c r="O33" i="67"/>
  <c r="O62" i="67"/>
  <c r="O78" i="67"/>
  <c r="O94" i="67"/>
  <c r="O107" i="67"/>
  <c r="P22" i="67"/>
  <c r="O95" i="67"/>
  <c r="O138" i="67"/>
  <c r="O24" i="67"/>
  <c r="O35" i="67"/>
  <c r="O49" i="67"/>
  <c r="O64" i="67"/>
  <c r="O80" i="67"/>
  <c r="O96" i="67"/>
  <c r="O108" i="67"/>
  <c r="O124" i="67"/>
  <c r="O139" i="67"/>
  <c r="O23" i="67"/>
  <c r="O34" i="67"/>
  <c r="O48" i="67"/>
  <c r="O63" i="67"/>
  <c r="O79" i="67"/>
  <c r="O123" i="67"/>
  <c r="O11" i="67"/>
  <c r="O36" i="67"/>
  <c r="O43" i="67"/>
  <c r="O57" i="67"/>
  <c r="O65" i="67"/>
  <c r="O73" i="67"/>
  <c r="O81" i="67"/>
  <c r="O89" i="67"/>
  <c r="O97" i="67"/>
  <c r="O103" i="67"/>
  <c r="O109" i="67"/>
  <c r="O117" i="67"/>
  <c r="O125" i="67"/>
  <c r="O132" i="67"/>
  <c r="O140" i="67"/>
  <c r="O148" i="67"/>
  <c r="O30" i="67"/>
  <c r="O45" i="67"/>
  <c r="O59" i="67"/>
  <c r="O75" i="67"/>
  <c r="O91" i="67"/>
  <c r="O105" i="67"/>
  <c r="O119" i="67"/>
  <c r="O134" i="67"/>
  <c r="I162" i="59"/>
  <c r="I161" i="59"/>
  <c r="I154" i="59"/>
  <c r="O387" i="59"/>
  <c r="O10" i="59"/>
  <c r="O388" i="59"/>
  <c r="I150" i="59"/>
  <c r="O23" i="59"/>
  <c r="I325" i="59"/>
  <c r="I371" i="59"/>
  <c r="O20" i="59"/>
  <c r="I164" i="59"/>
  <c r="G163" i="59"/>
  <c r="O18" i="59"/>
  <c r="G325" i="59"/>
  <c r="I165" i="59"/>
  <c r="I368" i="59"/>
  <c r="O11" i="59"/>
  <c r="O389" i="59"/>
  <c r="O21" i="59"/>
  <c r="O7" i="59"/>
  <c r="O12" i="59"/>
  <c r="O13" i="59"/>
  <c r="O19" i="59"/>
  <c r="P14" i="59"/>
  <c r="O14" i="59"/>
  <c r="P392" i="59"/>
  <c r="O392" i="59"/>
  <c r="O402" i="59"/>
  <c r="P15" i="59"/>
  <c r="O15" i="59"/>
  <c r="P16" i="59"/>
  <c r="O16" i="59"/>
  <c r="P17" i="59"/>
  <c r="O17" i="59"/>
  <c r="O405" i="59"/>
  <c r="O406" i="59"/>
  <c r="O403" i="59"/>
  <c r="O404" i="59"/>
  <c r="O22" i="59"/>
  <c r="O399" i="59"/>
  <c r="O407" i="59"/>
  <c r="O408" i="59"/>
  <c r="O8" i="59"/>
  <c r="O391" i="59"/>
  <c r="O393" i="59"/>
  <c r="O401" i="59"/>
  <c r="O409" i="59"/>
  <c r="O9" i="59"/>
  <c r="O394" i="59"/>
  <c r="O410" i="59"/>
  <c r="O328" i="78"/>
  <c r="P328" i="78"/>
  <c r="O345" i="78"/>
  <c r="O424" i="78"/>
  <c r="O462" i="78"/>
  <c r="I326" i="78"/>
  <c r="P345" i="78"/>
  <c r="O326" i="78"/>
  <c r="O329" i="78"/>
  <c r="O181" i="78"/>
  <c r="P19" i="67" l="1"/>
  <c r="G100" i="67"/>
  <c r="P100" i="67" s="1"/>
  <c r="P20" i="67"/>
  <c r="P12" i="67"/>
  <c r="P25" i="67"/>
  <c r="G37" i="67"/>
  <c r="P37" i="67" s="1"/>
  <c r="P26" i="67"/>
  <c r="P18" i="67"/>
  <c r="P17" i="67"/>
  <c r="G357" i="59"/>
  <c r="G356" i="59"/>
  <c r="G360" i="59"/>
  <c r="G364" i="59"/>
  <c r="G362" i="59"/>
  <c r="G354" i="59"/>
  <c r="G363" i="59"/>
  <c r="G355" i="59"/>
  <c r="G361" i="59"/>
  <c r="G353" i="59"/>
  <c r="G352" i="59"/>
  <c r="G65" i="59"/>
  <c r="G41" i="59"/>
  <c r="G64" i="59"/>
  <c r="P7" i="67"/>
  <c r="H228" i="78"/>
  <c r="H10" i="73"/>
  <c r="S10" i="73" s="1"/>
  <c r="H393" i="54"/>
  <c r="I393" i="54" s="1"/>
  <c r="H391" i="54"/>
  <c r="I391" i="54" s="1"/>
  <c r="H390" i="54"/>
  <c r="I390" i="54" s="1"/>
  <c r="H389" i="54"/>
  <c r="H388" i="54"/>
  <c r="I388" i="54" s="1"/>
  <c r="H387" i="54"/>
  <c r="I387" i="54" s="1"/>
  <c r="H386" i="54"/>
  <c r="I386" i="54" s="1"/>
  <c r="H385" i="54"/>
  <c r="I385" i="54" s="1"/>
  <c r="H384" i="54"/>
  <c r="I384" i="54" s="1"/>
  <c r="H383" i="54"/>
  <c r="I383" i="54" s="1"/>
  <c r="H382" i="54"/>
  <c r="I382" i="54" s="1"/>
  <c r="H381" i="54"/>
  <c r="H380" i="54"/>
  <c r="I380" i="54" s="1"/>
  <c r="H77" i="69"/>
  <c r="H8" i="73"/>
  <c r="H7" i="73"/>
  <c r="H19" i="78"/>
  <c r="I181" i="78"/>
  <c r="G245" i="78"/>
  <c r="P245" i="78" s="1"/>
  <c r="G424" i="78"/>
  <c r="P424" i="78" s="1"/>
  <c r="G462" i="78"/>
  <c r="P462" i="78" s="1"/>
  <c r="H34" i="73"/>
  <c r="S34" i="73" s="1"/>
  <c r="H379" i="54"/>
  <c r="H378" i="54"/>
  <c r="H377" i="54"/>
  <c r="H33" i="73"/>
  <c r="S33" i="73" s="1"/>
  <c r="H330" i="78"/>
  <c r="H348" i="78"/>
  <c r="H376" i="54"/>
  <c r="I376" i="54" s="1"/>
  <c r="H375" i="54"/>
  <c r="I375" i="54" s="1"/>
  <c r="G77" i="69" l="1"/>
  <c r="S77" i="69"/>
  <c r="G7" i="73"/>
  <c r="P7" i="73" s="1"/>
  <c r="S7" i="73"/>
  <c r="G8" i="73"/>
  <c r="P8" i="73" s="1"/>
  <c r="S8" i="73"/>
  <c r="I330" i="78"/>
  <c r="S330" i="78"/>
  <c r="P348" i="78"/>
  <c r="S348" i="78"/>
  <c r="P228" i="78"/>
  <c r="S228" i="78"/>
  <c r="P19" i="78"/>
  <c r="S19" i="78"/>
  <c r="O77" i="69"/>
  <c r="P77" i="69"/>
  <c r="O34" i="73"/>
  <c r="O33" i="73"/>
  <c r="O7" i="73"/>
  <c r="O8" i="73"/>
  <c r="P10" i="73"/>
  <c r="O10" i="73"/>
  <c r="O228" i="78"/>
  <c r="I10" i="73"/>
  <c r="G34" i="73"/>
  <c r="P34" i="73" s="1"/>
  <c r="I7" i="73"/>
  <c r="I8" i="73"/>
  <c r="I19" i="78"/>
  <c r="O19" i="78"/>
  <c r="I245" i="78"/>
  <c r="I34" i="73"/>
  <c r="G33" i="73"/>
  <c r="P33" i="73" s="1"/>
  <c r="I33" i="73"/>
  <c r="O330" i="78"/>
  <c r="P330" i="78"/>
  <c r="I348" i="78"/>
  <c r="O348" i="78"/>
  <c r="H374" i="54" l="1"/>
  <c r="I374" i="54" s="1"/>
  <c r="H373" i="54"/>
  <c r="H10" i="69"/>
  <c r="S10" i="69" s="1"/>
  <c r="H372" i="54"/>
  <c r="I372" i="54" s="1"/>
  <c r="H371" i="54"/>
  <c r="I371" i="54" s="1"/>
  <c r="H370" i="54"/>
  <c r="I370" i="54" s="1"/>
  <c r="H369" i="54"/>
  <c r="I369" i="54" s="1"/>
  <c r="H368" i="54"/>
  <c r="I368" i="54" s="1"/>
  <c r="H367" i="54"/>
  <c r="I7" i="57" l="1"/>
  <c r="H366" i="54"/>
  <c r="I366" i="54" s="1"/>
  <c r="P164" i="69"/>
  <c r="O164" i="69"/>
  <c r="P162" i="69"/>
  <c r="O162" i="69"/>
  <c r="H365" i="54"/>
  <c r="I365" i="54" s="1"/>
  <c r="I364" i="54"/>
  <c r="H364" i="54" s="1"/>
  <c r="H363" i="54"/>
  <c r="G363" i="54" s="1"/>
  <c r="H362" i="54" l="1"/>
  <c r="I362" i="54" s="1"/>
  <c r="H361" i="54"/>
  <c r="I361" i="54" s="1"/>
  <c r="H147" i="69"/>
  <c r="S147" i="69" s="1"/>
  <c r="O183" i="69"/>
  <c r="P183" i="69"/>
  <c r="I360" i="54" l="1"/>
  <c r="H360" i="54" s="1"/>
  <c r="H359" i="54"/>
  <c r="H358" i="54"/>
  <c r="H357" i="54"/>
  <c r="H121" i="78"/>
  <c r="H348" i="54"/>
  <c r="I348" i="54" s="1"/>
  <c r="O121" i="78" l="1"/>
  <c r="S121" i="78"/>
  <c r="P121" i="78"/>
  <c r="I121" i="78"/>
  <c r="H344" i="54"/>
  <c r="O654" i="78"/>
  <c r="O651" i="78"/>
  <c r="H460" i="78"/>
  <c r="H343" i="54"/>
  <c r="H342" i="54"/>
  <c r="O652" i="78"/>
  <c r="O653" i="78"/>
  <c r="O655" i="78"/>
  <c r="O460" i="78" l="1"/>
  <c r="S460" i="78"/>
  <c r="H184" i="69"/>
  <c r="H341" i="54"/>
  <c r="I341" i="54" s="1"/>
  <c r="H340" i="54"/>
  <c r="G340" i="54" s="1"/>
  <c r="I339" i="54"/>
  <c r="H339" i="54" s="1"/>
  <c r="H338" i="54"/>
  <c r="I338" i="54" s="1"/>
  <c r="H161" i="69"/>
  <c r="G161" i="69" s="1"/>
  <c r="I337" i="54"/>
  <c r="H337" i="54" s="1"/>
  <c r="G337" i="54" s="1"/>
  <c r="H336" i="54"/>
  <c r="I336" i="54" s="1"/>
  <c r="H335" i="54"/>
  <c r="I335" i="54" s="1"/>
  <c r="H334" i="54"/>
  <c r="I334" i="54" s="1"/>
  <c r="H331" i="54"/>
  <c r="I331" i="54" s="1"/>
  <c r="H330" i="54"/>
  <c r="I330" i="54" s="1"/>
  <c r="H329" i="54"/>
  <c r="I329" i="54" s="1"/>
  <c r="H328" i="54"/>
  <c r="I328" i="54" s="1"/>
  <c r="H327" i="54"/>
  <c r="I327" i="54" s="1"/>
  <c r="H326" i="54"/>
  <c r="I326" i="54" s="1"/>
  <c r="H325" i="54"/>
  <c r="I325" i="54" s="1"/>
  <c r="H324" i="54"/>
  <c r="I324" i="54" s="1"/>
  <c r="P161" i="69" l="1"/>
  <c r="S161" i="69"/>
  <c r="O184" i="69"/>
  <c r="S184" i="69"/>
  <c r="G336" i="54"/>
  <c r="P184" i="69"/>
  <c r="O161" i="69"/>
  <c r="O10" i="69"/>
  <c r="P10" i="69"/>
  <c r="G400" i="59"/>
  <c r="P400" i="59" s="1"/>
  <c r="G401" i="59"/>
  <c r="P401" i="59" s="1"/>
  <c r="G402" i="59"/>
  <c r="P402" i="59" s="1"/>
  <c r="G403" i="59"/>
  <c r="P403" i="59" s="1"/>
  <c r="G404" i="59"/>
  <c r="P404" i="59" s="1"/>
  <c r="G405" i="59"/>
  <c r="P405" i="59" s="1"/>
  <c r="G406" i="59"/>
  <c r="P406" i="59" s="1"/>
  <c r="G407" i="59"/>
  <c r="P407" i="59" s="1"/>
  <c r="G408" i="59"/>
  <c r="P408" i="59" s="1"/>
  <c r="G409" i="59"/>
  <c r="P409" i="59" s="1"/>
  <c r="G410" i="59"/>
  <c r="P410" i="59" s="1"/>
  <c r="G399" i="59"/>
  <c r="P399" i="59" s="1"/>
  <c r="G394" i="59"/>
  <c r="P394" i="59" s="1"/>
  <c r="G395" i="59"/>
  <c r="P395" i="59" s="1"/>
  <c r="G396" i="59"/>
  <c r="P396" i="59" s="1"/>
  <c r="G397" i="59"/>
  <c r="P397" i="59" s="1"/>
  <c r="G398" i="59"/>
  <c r="P398" i="59" s="1"/>
  <c r="G393" i="59"/>
  <c r="P393" i="59" s="1"/>
  <c r="H20" i="73" l="1"/>
  <c r="S20" i="73" s="1"/>
  <c r="H16" i="73"/>
  <c r="S16" i="73" s="1"/>
  <c r="H200" i="69"/>
  <c r="S200" i="69" s="1"/>
  <c r="H199" i="69"/>
  <c r="S199" i="69" s="1"/>
  <c r="H185" i="69"/>
  <c r="S185" i="69" s="1"/>
  <c r="H186" i="69"/>
  <c r="S186" i="69" s="1"/>
  <c r="H187" i="69"/>
  <c r="S187" i="69" s="1"/>
  <c r="H188" i="69"/>
  <c r="S188" i="69" s="1"/>
  <c r="H189" i="69"/>
  <c r="S189" i="69" s="1"/>
  <c r="H190" i="69"/>
  <c r="S190" i="69" s="1"/>
  <c r="H191" i="69"/>
  <c r="S191" i="69" s="1"/>
  <c r="H192" i="69"/>
  <c r="S192" i="69" s="1"/>
  <c r="H193" i="69"/>
  <c r="S193" i="69" s="1"/>
  <c r="H194" i="69"/>
  <c r="S194" i="69" s="1"/>
  <c r="H195" i="69"/>
  <c r="S195" i="69" s="1"/>
  <c r="H175" i="69"/>
  <c r="S175" i="69" s="1"/>
  <c r="H176" i="69"/>
  <c r="S176" i="69" s="1"/>
  <c r="H177" i="69"/>
  <c r="S177" i="69" s="1"/>
  <c r="H178" i="69"/>
  <c r="S178" i="69" s="1"/>
  <c r="H179" i="69"/>
  <c r="S179" i="69" s="1"/>
  <c r="H174" i="69"/>
  <c r="S174" i="69" s="1"/>
  <c r="H148" i="69"/>
  <c r="S148" i="69" s="1"/>
  <c r="H149" i="69"/>
  <c r="S149" i="69" s="1"/>
  <c r="H150" i="69"/>
  <c r="S150" i="69" s="1"/>
  <c r="H151" i="69"/>
  <c r="S151" i="69" s="1"/>
  <c r="H152" i="69"/>
  <c r="S152" i="69" s="1"/>
  <c r="H155" i="69"/>
  <c r="S155" i="69" s="1"/>
  <c r="H156" i="69"/>
  <c r="S156" i="69" s="1"/>
  <c r="H157" i="69"/>
  <c r="S157" i="69" s="1"/>
  <c r="H158" i="69"/>
  <c r="S158" i="69" s="1"/>
  <c r="H159" i="69"/>
  <c r="S159" i="69" s="1"/>
  <c r="H160" i="69"/>
  <c r="S160" i="69" s="1"/>
  <c r="S163" i="69"/>
  <c r="H165" i="69"/>
  <c r="S165" i="69" s="1"/>
  <c r="H166" i="69"/>
  <c r="S166" i="69" s="1"/>
  <c r="H167" i="69"/>
  <c r="H168" i="69"/>
  <c r="S168" i="69" s="1"/>
  <c r="H169" i="69"/>
  <c r="S169" i="69" s="1"/>
  <c r="H170" i="69"/>
  <c r="S170" i="69" s="1"/>
  <c r="H118" i="69"/>
  <c r="S118" i="69" s="1"/>
  <c r="H119" i="69"/>
  <c r="S119" i="69" s="1"/>
  <c r="H120" i="69"/>
  <c r="S120" i="69" s="1"/>
  <c r="H121" i="69"/>
  <c r="S121" i="69" s="1"/>
  <c r="H122" i="69"/>
  <c r="S122" i="69" s="1"/>
  <c r="H123" i="69"/>
  <c r="S123" i="69" s="1"/>
  <c r="H124" i="69"/>
  <c r="S124" i="69" s="1"/>
  <c r="H125" i="69"/>
  <c r="S125" i="69" s="1"/>
  <c r="H126" i="69"/>
  <c r="S126" i="69" s="1"/>
  <c r="H127" i="69"/>
  <c r="S127" i="69" s="1"/>
  <c r="H128" i="69"/>
  <c r="S128" i="69" s="1"/>
  <c r="H129" i="69"/>
  <c r="S129" i="69" s="1"/>
  <c r="H132" i="69"/>
  <c r="S132" i="69" s="1"/>
  <c r="H133" i="69"/>
  <c r="S133" i="69" s="1"/>
  <c r="H134" i="69"/>
  <c r="S134" i="69" s="1"/>
  <c r="H135" i="69"/>
  <c r="S135" i="69" s="1"/>
  <c r="H136" i="69"/>
  <c r="S136" i="69" s="1"/>
  <c r="H137" i="69"/>
  <c r="S137" i="69" s="1"/>
  <c r="H138" i="69"/>
  <c r="S138" i="69" s="1"/>
  <c r="H139" i="69"/>
  <c r="S139" i="69" s="1"/>
  <c r="H140" i="69"/>
  <c r="S140" i="69" s="1"/>
  <c r="H141" i="69"/>
  <c r="S141" i="69" s="1"/>
  <c r="H142" i="69"/>
  <c r="S142" i="69" s="1"/>
  <c r="H143" i="69"/>
  <c r="S143" i="69" s="1"/>
  <c r="H114" i="69"/>
  <c r="S114" i="69" s="1"/>
  <c r="H109" i="69"/>
  <c r="S109" i="69" s="1"/>
  <c r="H110" i="69"/>
  <c r="S110" i="69" s="1"/>
  <c r="H108" i="69"/>
  <c r="S108" i="69" s="1"/>
  <c r="H103" i="69"/>
  <c r="S103" i="69" s="1"/>
  <c r="H104" i="69"/>
  <c r="S104" i="69" s="1"/>
  <c r="H102" i="69"/>
  <c r="S102" i="69" s="1"/>
  <c r="H79" i="69"/>
  <c r="S79" i="69" s="1"/>
  <c r="H80" i="69"/>
  <c r="S80" i="69" s="1"/>
  <c r="H81" i="69"/>
  <c r="S81" i="69" s="1"/>
  <c r="H82" i="69"/>
  <c r="S82" i="69" s="1"/>
  <c r="H83" i="69"/>
  <c r="S83" i="69" s="1"/>
  <c r="H84" i="69"/>
  <c r="S84" i="69" s="1"/>
  <c r="H85" i="69"/>
  <c r="S85" i="69" s="1"/>
  <c r="H86" i="69"/>
  <c r="S86" i="69" s="1"/>
  <c r="H87" i="69"/>
  <c r="S87" i="69" s="1"/>
  <c r="H88" i="69"/>
  <c r="S88" i="69" s="1"/>
  <c r="H89" i="69"/>
  <c r="S89" i="69" s="1"/>
  <c r="H90" i="69"/>
  <c r="S90" i="69" s="1"/>
  <c r="H91" i="69"/>
  <c r="S91" i="69" s="1"/>
  <c r="H92" i="69"/>
  <c r="S92" i="69" s="1"/>
  <c r="H93" i="69"/>
  <c r="S93" i="69" s="1"/>
  <c r="H94" i="69"/>
  <c r="S94" i="69" s="1"/>
  <c r="H95" i="69"/>
  <c r="S95" i="69" s="1"/>
  <c r="H96" i="69"/>
  <c r="S96" i="69" s="1"/>
  <c r="H97" i="69"/>
  <c r="S97" i="69" s="1"/>
  <c r="H98" i="69"/>
  <c r="S98" i="69" s="1"/>
  <c r="H21" i="69"/>
  <c r="S21" i="69" s="1"/>
  <c r="H22" i="69"/>
  <c r="S22" i="69" s="1"/>
  <c r="H23" i="69"/>
  <c r="S23" i="69" s="1"/>
  <c r="H24" i="69"/>
  <c r="S24" i="69" s="1"/>
  <c r="H25" i="69"/>
  <c r="S25" i="69" s="1"/>
  <c r="H26" i="69"/>
  <c r="S26" i="69" s="1"/>
  <c r="H27" i="69"/>
  <c r="S27" i="69" s="1"/>
  <c r="H28" i="69"/>
  <c r="S28" i="69" s="1"/>
  <c r="H29" i="69"/>
  <c r="S29" i="69" s="1"/>
  <c r="H30" i="69"/>
  <c r="S30" i="69" s="1"/>
  <c r="H31" i="69"/>
  <c r="S31" i="69" s="1"/>
  <c r="H32" i="69"/>
  <c r="S32" i="69" s="1"/>
  <c r="H33" i="69"/>
  <c r="S33" i="69" s="1"/>
  <c r="H34" i="69"/>
  <c r="S34" i="69" s="1"/>
  <c r="H35" i="69"/>
  <c r="S35" i="69" s="1"/>
  <c r="H36" i="69"/>
  <c r="S36" i="69" s="1"/>
  <c r="H37" i="69"/>
  <c r="S37" i="69" s="1"/>
  <c r="H38" i="69"/>
  <c r="S38" i="69" s="1"/>
  <c r="H39" i="69"/>
  <c r="S39" i="69" s="1"/>
  <c r="H40" i="69"/>
  <c r="S40" i="69" s="1"/>
  <c r="H41" i="69"/>
  <c r="S41" i="69" s="1"/>
  <c r="H42" i="69"/>
  <c r="S42" i="69" s="1"/>
  <c r="H43" i="69"/>
  <c r="S43" i="69" s="1"/>
  <c r="H44" i="69"/>
  <c r="S44" i="69" s="1"/>
  <c r="H45" i="69"/>
  <c r="S45" i="69" s="1"/>
  <c r="H46" i="69"/>
  <c r="S46" i="69" s="1"/>
  <c r="H47" i="69"/>
  <c r="S47" i="69" s="1"/>
  <c r="H48" i="69"/>
  <c r="S48" i="69" s="1"/>
  <c r="H49" i="69"/>
  <c r="S49" i="69" s="1"/>
  <c r="H50" i="69"/>
  <c r="S50" i="69" s="1"/>
  <c r="H51" i="69"/>
  <c r="S51" i="69" s="1"/>
  <c r="H52" i="69"/>
  <c r="S52" i="69" s="1"/>
  <c r="H53" i="69"/>
  <c r="S53" i="69" s="1"/>
  <c r="H54" i="69"/>
  <c r="S54" i="69" s="1"/>
  <c r="H55" i="69"/>
  <c r="S55" i="69" s="1"/>
  <c r="H56" i="69"/>
  <c r="S56" i="69" s="1"/>
  <c r="H57" i="69"/>
  <c r="S57" i="69" s="1"/>
  <c r="H58" i="69"/>
  <c r="S58" i="69" s="1"/>
  <c r="H59" i="69"/>
  <c r="S59" i="69" s="1"/>
  <c r="H60" i="69"/>
  <c r="S60" i="69" s="1"/>
  <c r="H61" i="69"/>
  <c r="S61" i="69" s="1"/>
  <c r="H62" i="69"/>
  <c r="S62" i="69" s="1"/>
  <c r="H63" i="69"/>
  <c r="S63" i="69" s="1"/>
  <c r="H64" i="69"/>
  <c r="S64" i="69" s="1"/>
  <c r="H65" i="69"/>
  <c r="S65" i="69" s="1"/>
  <c r="H66" i="69"/>
  <c r="S66" i="69" s="1"/>
  <c r="H67" i="69"/>
  <c r="S67" i="69" s="1"/>
  <c r="H68" i="69"/>
  <c r="S68" i="69" s="1"/>
  <c r="H69" i="69"/>
  <c r="S69" i="69" s="1"/>
  <c r="H70" i="69"/>
  <c r="S70" i="69" s="1"/>
  <c r="H71" i="69"/>
  <c r="S71" i="69" s="1"/>
  <c r="H72" i="69"/>
  <c r="S72" i="69" s="1"/>
  <c r="H73" i="69"/>
  <c r="S73" i="69" s="1"/>
  <c r="H74" i="69"/>
  <c r="S74" i="69" s="1"/>
  <c r="H20" i="69"/>
  <c r="S20" i="69" s="1"/>
  <c r="H7" i="69"/>
  <c r="S7" i="69" s="1"/>
  <c r="H8" i="69"/>
  <c r="S8" i="69" s="1"/>
  <c r="H9" i="69"/>
  <c r="S9" i="69" s="1"/>
  <c r="H11" i="69"/>
  <c r="S11" i="69" s="1"/>
  <c r="H15" i="69"/>
  <c r="S15" i="69" s="1"/>
  <c r="H16" i="69"/>
  <c r="S16" i="69" s="1"/>
  <c r="H6" i="69"/>
  <c r="S6" i="69" s="1"/>
  <c r="P104" i="67"/>
  <c r="P105" i="67"/>
  <c r="P106" i="67"/>
  <c r="P113" i="67"/>
  <c r="P124" i="67"/>
  <c r="P128" i="67"/>
  <c r="P135" i="67"/>
  <c r="P137" i="67"/>
  <c r="P71" i="67"/>
  <c r="P77" i="67"/>
  <c r="H6" i="57"/>
  <c r="S6" i="57" s="1"/>
  <c r="H9" i="57"/>
  <c r="S9" i="57" s="1"/>
  <c r="H10" i="57"/>
  <c r="S10" i="57" s="1"/>
  <c r="H21" i="57"/>
  <c r="H22" i="57"/>
  <c r="S22" i="57" s="1"/>
  <c r="H23" i="57"/>
  <c r="S23" i="57" s="1"/>
  <c r="H24" i="57"/>
  <c r="S24" i="57" s="1"/>
  <c r="H25" i="57"/>
  <c r="H26" i="57"/>
  <c r="S26" i="57" s="1"/>
  <c r="H27" i="57"/>
  <c r="S27" i="57" s="1"/>
  <c r="H28" i="57"/>
  <c r="S28" i="57" s="1"/>
  <c r="H29" i="57"/>
  <c r="S29" i="57" s="1"/>
  <c r="H30" i="57"/>
  <c r="H31" i="57"/>
  <c r="H32" i="57"/>
  <c r="S32" i="57" s="1"/>
  <c r="H33" i="57"/>
  <c r="S33" i="57" s="1"/>
  <c r="H34" i="57"/>
  <c r="S34" i="57" s="1"/>
  <c r="H35" i="57"/>
  <c r="S35" i="57" s="1"/>
  <c r="H36" i="57"/>
  <c r="H37" i="57"/>
  <c r="S37" i="57" s="1"/>
  <c r="H38" i="57"/>
  <c r="S38" i="57" s="1"/>
  <c r="H39" i="57"/>
  <c r="H40" i="57"/>
  <c r="H41" i="57"/>
  <c r="S41" i="57" s="1"/>
  <c r="H42" i="57"/>
  <c r="S42" i="57" s="1"/>
  <c r="H43" i="57"/>
  <c r="H44" i="57"/>
  <c r="S44" i="57" s="1"/>
  <c r="H45" i="57"/>
  <c r="H46" i="57"/>
  <c r="S46" i="57" s="1"/>
  <c r="H47" i="57"/>
  <c r="S47" i="57" s="1"/>
  <c r="H48" i="57"/>
  <c r="S48" i="57" s="1"/>
  <c r="H49" i="57"/>
  <c r="S49" i="57" s="1"/>
  <c r="H50" i="57"/>
  <c r="S50" i="57" s="1"/>
  <c r="H51" i="57"/>
  <c r="S51" i="57" s="1"/>
  <c r="H52" i="57"/>
  <c r="S52" i="57" s="1"/>
  <c r="H53" i="57"/>
  <c r="S53" i="57" s="1"/>
  <c r="H54" i="57"/>
  <c r="S54" i="57" s="1"/>
  <c r="H55" i="57"/>
  <c r="S55" i="57" s="1"/>
  <c r="H56" i="57"/>
  <c r="S56" i="57" s="1"/>
  <c r="H57" i="57"/>
  <c r="S57" i="57" s="1"/>
  <c r="H58" i="57"/>
  <c r="S58" i="57" s="1"/>
  <c r="H59" i="57"/>
  <c r="S59" i="57" s="1"/>
  <c r="H60" i="57"/>
  <c r="S60" i="57" s="1"/>
  <c r="H61" i="57"/>
  <c r="S61" i="57" s="1"/>
  <c r="H5" i="57"/>
  <c r="S5" i="57" s="1"/>
  <c r="H31" i="73"/>
  <c r="S31" i="73" s="1"/>
  <c r="H9" i="73"/>
  <c r="S9" i="73" s="1"/>
  <c r="H11" i="73"/>
  <c r="S11" i="73" s="1"/>
  <c r="H12" i="73"/>
  <c r="S12" i="73" s="1"/>
  <c r="H13" i="73"/>
  <c r="S13" i="73" s="1"/>
  <c r="H14" i="73"/>
  <c r="S14" i="73" s="1"/>
  <c r="H15" i="73"/>
  <c r="S15" i="73" s="1"/>
  <c r="H24" i="73"/>
  <c r="S24" i="73" s="1"/>
  <c r="H25" i="73"/>
  <c r="S25" i="73" s="1"/>
  <c r="H26" i="73"/>
  <c r="S26" i="73" s="1"/>
  <c r="H27" i="73"/>
  <c r="S27" i="73" s="1"/>
  <c r="H28" i="73"/>
  <c r="S28" i="73" s="1"/>
  <c r="H29" i="73"/>
  <c r="S29" i="73" s="1"/>
  <c r="H30" i="73"/>
  <c r="S30" i="73" s="1"/>
  <c r="H617" i="78"/>
  <c r="S617" i="78" s="1"/>
  <c r="H618" i="78"/>
  <c r="S618" i="78" s="1"/>
  <c r="H619" i="78"/>
  <c r="S619" i="78" s="1"/>
  <c r="H620" i="78"/>
  <c r="H621" i="78"/>
  <c r="H622" i="78"/>
  <c r="H623" i="78"/>
  <c r="H624" i="78"/>
  <c r="H625" i="78"/>
  <c r="H626" i="78"/>
  <c r="H627" i="78"/>
  <c r="H628" i="78"/>
  <c r="H629" i="78"/>
  <c r="S629" i="78" s="1"/>
  <c r="H615" i="78"/>
  <c r="S615" i="78" s="1"/>
  <c r="H597" i="78"/>
  <c r="S597" i="78" s="1"/>
  <c r="H598" i="78"/>
  <c r="S598" i="78" s="1"/>
  <c r="H599" i="78"/>
  <c r="H600" i="78"/>
  <c r="H601" i="78"/>
  <c r="H602" i="78"/>
  <c r="H603" i="78"/>
  <c r="S603" i="78" s="1"/>
  <c r="H604" i="78"/>
  <c r="H605" i="78"/>
  <c r="H606" i="78"/>
  <c r="H607" i="78"/>
  <c r="H608" i="78"/>
  <c r="H609" i="78"/>
  <c r="S609" i="78" s="1"/>
  <c r="H610" i="78"/>
  <c r="H611" i="78"/>
  <c r="S611" i="78" s="1"/>
  <c r="H596" i="78"/>
  <c r="H580" i="78"/>
  <c r="S580" i="78" s="1"/>
  <c r="H592" i="78"/>
  <c r="H579" i="78"/>
  <c r="S579" i="78" s="1"/>
  <c r="H556" i="78"/>
  <c r="H557" i="78"/>
  <c r="H558" i="78"/>
  <c r="S558" i="78" s="1"/>
  <c r="H559" i="78"/>
  <c r="H560" i="78"/>
  <c r="S560" i="78" s="1"/>
  <c r="H561" i="78"/>
  <c r="H562" i="78"/>
  <c r="H563" i="78"/>
  <c r="H564" i="78"/>
  <c r="S564" i="78" s="1"/>
  <c r="H565" i="78"/>
  <c r="H566" i="78"/>
  <c r="H567" i="78"/>
  <c r="H568" i="78"/>
  <c r="H569" i="78"/>
  <c r="H570" i="78"/>
  <c r="H571" i="78"/>
  <c r="H572" i="78"/>
  <c r="S572" i="78" s="1"/>
  <c r="H573" i="78"/>
  <c r="H574" i="78"/>
  <c r="H575" i="78"/>
  <c r="H555" i="78"/>
  <c r="H525" i="78"/>
  <c r="H526" i="78"/>
  <c r="H527" i="78"/>
  <c r="S527" i="78" s="1"/>
  <c r="H528" i="78"/>
  <c r="H529" i="78"/>
  <c r="S529" i="78" s="1"/>
  <c r="H530" i="78"/>
  <c r="H531" i="78"/>
  <c r="H532" i="78"/>
  <c r="H533" i="78"/>
  <c r="H534" i="78"/>
  <c r="H535" i="78"/>
  <c r="H536" i="78"/>
  <c r="S536" i="78" s="1"/>
  <c r="H537" i="78"/>
  <c r="S537" i="78" s="1"/>
  <c r="H538" i="78"/>
  <c r="S538" i="78" s="1"/>
  <c r="H539" i="78"/>
  <c r="S539" i="78" s="1"/>
  <c r="H540" i="78"/>
  <c r="H541" i="78"/>
  <c r="H542" i="78"/>
  <c r="H543" i="78"/>
  <c r="S543" i="78" s="1"/>
  <c r="H544" i="78"/>
  <c r="H545" i="78"/>
  <c r="S545" i="78" s="1"/>
  <c r="H546" i="78"/>
  <c r="H547" i="78"/>
  <c r="H548" i="78"/>
  <c r="O524" i="78"/>
  <c r="H515" i="78"/>
  <c r="H516" i="78"/>
  <c r="H517" i="78"/>
  <c r="S517" i="78" s="1"/>
  <c r="H518" i="78"/>
  <c r="H514" i="78"/>
  <c r="S514" i="78" s="1"/>
  <c r="H505" i="78"/>
  <c r="H484" i="78"/>
  <c r="S484" i="78" s="1"/>
  <c r="H485" i="78"/>
  <c r="S485" i="78" s="1"/>
  <c r="H486" i="78"/>
  <c r="S486" i="78" s="1"/>
  <c r="H487" i="78"/>
  <c r="S487" i="78" s="1"/>
  <c r="H488" i="78"/>
  <c r="H489" i="78"/>
  <c r="H490" i="78"/>
  <c r="H491" i="78"/>
  <c r="H492" i="78"/>
  <c r="H493" i="78"/>
  <c r="H494" i="78"/>
  <c r="H495" i="78"/>
  <c r="I495" i="78" s="1"/>
  <c r="H496" i="78"/>
  <c r="H497" i="78"/>
  <c r="S497" i="78" s="1"/>
  <c r="H498" i="78"/>
  <c r="S498" i="78" s="1"/>
  <c r="H499" i="78"/>
  <c r="S499" i="78" s="1"/>
  <c r="H500" i="78"/>
  <c r="S500" i="78" s="1"/>
  <c r="H501" i="78"/>
  <c r="S501" i="78" s="1"/>
  <c r="H483" i="78"/>
  <c r="S483" i="78" s="1"/>
  <c r="H446" i="78"/>
  <c r="H447" i="78"/>
  <c r="H448" i="78"/>
  <c r="H449" i="78"/>
  <c r="H450" i="78"/>
  <c r="H451" i="78"/>
  <c r="S451" i="78" s="1"/>
  <c r="H452" i="78"/>
  <c r="H453" i="78"/>
  <c r="H454" i="78"/>
  <c r="S454" i="78" s="1"/>
  <c r="H455" i="78"/>
  <c r="S455" i="78" s="1"/>
  <c r="H456" i="78"/>
  <c r="S456" i="78" s="1"/>
  <c r="H457" i="78"/>
  <c r="S457" i="78" s="1"/>
  <c r="H458" i="78"/>
  <c r="H459" i="78"/>
  <c r="H461" i="78"/>
  <c r="H463" i="78"/>
  <c r="H464" i="78"/>
  <c r="S464" i="78" s="1"/>
  <c r="H465" i="78"/>
  <c r="S465" i="78" s="1"/>
  <c r="H466" i="78"/>
  <c r="S466" i="78" s="1"/>
  <c r="H467" i="78"/>
  <c r="S467" i="78" s="1"/>
  <c r="H468" i="78"/>
  <c r="S468" i="78" s="1"/>
  <c r="H469" i="78"/>
  <c r="H470" i="78"/>
  <c r="H471" i="78"/>
  <c r="S471" i="78" s="1"/>
  <c r="H472" i="78"/>
  <c r="S472" i="78" s="1"/>
  <c r="H473" i="78"/>
  <c r="H474" i="78"/>
  <c r="S474" i="78" s="1"/>
  <c r="H475" i="78"/>
  <c r="H476" i="78"/>
  <c r="H477" i="78"/>
  <c r="H478" i="78"/>
  <c r="S478" i="78" s="1"/>
  <c r="H479" i="78"/>
  <c r="S479" i="78" s="1"/>
  <c r="H443" i="78"/>
  <c r="H426" i="78"/>
  <c r="S426" i="78" s="1"/>
  <c r="H427" i="78"/>
  <c r="S427" i="78" s="1"/>
  <c r="H428" i="78"/>
  <c r="H430" i="78"/>
  <c r="H431" i="78"/>
  <c r="S431" i="78" s="1"/>
  <c r="H432" i="78"/>
  <c r="S432" i="78" s="1"/>
  <c r="H433" i="78"/>
  <c r="H434" i="78"/>
  <c r="S434" i="78" s="1"/>
  <c r="H435" i="78"/>
  <c r="H436" i="78"/>
  <c r="H437" i="78"/>
  <c r="H438" i="78"/>
  <c r="H439" i="78"/>
  <c r="H440" i="78"/>
  <c r="H423" i="78"/>
  <c r="S423" i="78" s="1"/>
  <c r="H384" i="78"/>
  <c r="H385" i="78"/>
  <c r="S385" i="78" s="1"/>
  <c r="H386" i="78"/>
  <c r="H391" i="78"/>
  <c r="H392" i="78"/>
  <c r="H393" i="78"/>
  <c r="H394" i="78"/>
  <c r="S394" i="78" s="1"/>
  <c r="H395" i="78"/>
  <c r="H396" i="78"/>
  <c r="S396" i="78" s="1"/>
  <c r="H397" i="78"/>
  <c r="H398" i="78"/>
  <c r="H399" i="78"/>
  <c r="H400" i="78"/>
  <c r="H401" i="78"/>
  <c r="H402" i="78"/>
  <c r="S402" i="78" s="1"/>
  <c r="H403" i="78"/>
  <c r="S403" i="78" s="1"/>
  <c r="H404" i="78"/>
  <c r="S404" i="78" s="1"/>
  <c r="H405" i="78"/>
  <c r="S405" i="78" s="1"/>
  <c r="H406" i="78"/>
  <c r="H407" i="78"/>
  <c r="S407" i="78" s="1"/>
  <c r="H408" i="78"/>
  <c r="H409" i="78"/>
  <c r="S409" i="78" s="1"/>
  <c r="H410" i="78"/>
  <c r="S410" i="78" s="1"/>
  <c r="H411" i="78"/>
  <c r="H383" i="78"/>
  <c r="H349" i="78"/>
  <c r="S349" i="78" s="1"/>
  <c r="H350" i="78"/>
  <c r="H351" i="78"/>
  <c r="H352" i="78"/>
  <c r="H353" i="78"/>
  <c r="H354" i="78"/>
  <c r="S354" i="78" s="1"/>
  <c r="H355" i="78"/>
  <c r="S355" i="78" s="1"/>
  <c r="H356" i="78"/>
  <c r="H357" i="78"/>
  <c r="S357" i="78" s="1"/>
  <c r="H358" i="78"/>
  <c r="H359" i="78"/>
  <c r="S359" i="78" s="1"/>
  <c r="H360" i="78"/>
  <c r="S360" i="78" s="1"/>
  <c r="H361" i="78"/>
  <c r="S361" i="78" s="1"/>
  <c r="H362" i="78"/>
  <c r="H363" i="78"/>
  <c r="H364" i="78"/>
  <c r="H365" i="78"/>
  <c r="H366" i="78"/>
  <c r="H367" i="78"/>
  <c r="S367" i="78" s="1"/>
  <c r="H368" i="78"/>
  <c r="H369" i="78"/>
  <c r="S369" i="78" s="1"/>
  <c r="H370" i="78"/>
  <c r="H371" i="78"/>
  <c r="S371" i="78" s="1"/>
  <c r="H372" i="78"/>
  <c r="S372" i="78" s="1"/>
  <c r="H373" i="78"/>
  <c r="S373" i="78" s="1"/>
  <c r="H374" i="78"/>
  <c r="H375" i="78"/>
  <c r="H376" i="78"/>
  <c r="S376" i="78" s="1"/>
  <c r="H377" i="78"/>
  <c r="H378" i="78"/>
  <c r="H379" i="78"/>
  <c r="H331" i="78"/>
  <c r="S331" i="78" s="1"/>
  <c r="H332" i="78"/>
  <c r="H333" i="78"/>
  <c r="S333" i="78" s="1"/>
  <c r="H336" i="78"/>
  <c r="G336" i="78" s="1"/>
  <c r="H337" i="78"/>
  <c r="H338" i="78"/>
  <c r="H339" i="78"/>
  <c r="S339" i="78" s="1"/>
  <c r="H276" i="78"/>
  <c r="S276" i="78" s="1"/>
  <c r="H277" i="78"/>
  <c r="S277" i="78" s="1"/>
  <c r="H278" i="78"/>
  <c r="S278" i="78" s="1"/>
  <c r="H279" i="78"/>
  <c r="S279" i="78" s="1"/>
  <c r="H280" i="78"/>
  <c r="S280" i="78" s="1"/>
  <c r="H281" i="78"/>
  <c r="S281" i="78" s="1"/>
  <c r="H282" i="78"/>
  <c r="S282" i="78" s="1"/>
  <c r="H283" i="78"/>
  <c r="S283" i="78" s="1"/>
  <c r="H284" i="78"/>
  <c r="S284" i="78" s="1"/>
  <c r="H285" i="78"/>
  <c r="H286" i="78"/>
  <c r="H287" i="78"/>
  <c r="H288" i="78"/>
  <c r="H289" i="78"/>
  <c r="H290" i="78"/>
  <c r="H291" i="78"/>
  <c r="H292" i="78"/>
  <c r="H293" i="78"/>
  <c r="H294" i="78"/>
  <c r="H295" i="78"/>
  <c r="S295" i="78" s="1"/>
  <c r="H296" i="78"/>
  <c r="H297" i="78"/>
  <c r="S297" i="78" s="1"/>
  <c r="H298" i="78"/>
  <c r="S298" i="78" s="1"/>
  <c r="H299" i="78"/>
  <c r="S299" i="78" s="1"/>
  <c r="H300" i="78"/>
  <c r="H301" i="78"/>
  <c r="H302" i="78"/>
  <c r="S302" i="78" s="1"/>
  <c r="H303" i="78"/>
  <c r="H304" i="78"/>
  <c r="H305" i="78"/>
  <c r="S305" i="78" s="1"/>
  <c r="H306" i="78"/>
  <c r="S306" i="78" s="1"/>
  <c r="H307" i="78"/>
  <c r="H234" i="78"/>
  <c r="S234" i="78" s="1"/>
  <c r="H237" i="78"/>
  <c r="H238" i="78"/>
  <c r="O240" i="78"/>
  <c r="O241" i="78"/>
  <c r="H242" i="78"/>
  <c r="H243" i="78"/>
  <c r="S243" i="78" s="1"/>
  <c r="H244" i="78"/>
  <c r="S244" i="78" s="1"/>
  <c r="H247" i="78"/>
  <c r="S247" i="78" s="1"/>
  <c r="H248" i="78"/>
  <c r="S248" i="78" s="1"/>
  <c r="H249" i="78"/>
  <c r="S249" i="78" s="1"/>
  <c r="H250" i="78"/>
  <c r="H251" i="78"/>
  <c r="H252" i="78"/>
  <c r="H253" i="78"/>
  <c r="H254" i="78"/>
  <c r="H232" i="78"/>
  <c r="S232" i="78" s="1"/>
  <c r="H155" i="78"/>
  <c r="H156" i="78"/>
  <c r="H157" i="78"/>
  <c r="H158" i="78"/>
  <c r="S158" i="78" s="1"/>
  <c r="H159" i="78"/>
  <c r="S159" i="78" s="1"/>
  <c r="H160" i="78"/>
  <c r="S160" i="78" s="1"/>
  <c r="H161" i="78"/>
  <c r="H162" i="78"/>
  <c r="S162" i="78" s="1"/>
  <c r="H163" i="78"/>
  <c r="H164" i="78"/>
  <c r="H165" i="78"/>
  <c r="S165" i="78" s="1"/>
  <c r="H166" i="78"/>
  <c r="S166" i="78" s="1"/>
  <c r="H167" i="78"/>
  <c r="H168" i="78"/>
  <c r="S168" i="78" s="1"/>
  <c r="H169" i="78"/>
  <c r="H171" i="78"/>
  <c r="H172" i="78"/>
  <c r="H173" i="78"/>
  <c r="H174" i="78"/>
  <c r="S174" i="78" s="1"/>
  <c r="H175" i="78"/>
  <c r="S175" i="78" s="1"/>
  <c r="H176" i="78"/>
  <c r="S176" i="78" s="1"/>
  <c r="H177" i="78"/>
  <c r="S177" i="78" s="1"/>
  <c r="H178" i="78"/>
  <c r="S178" i="78" s="1"/>
  <c r="H179" i="78"/>
  <c r="S179" i="78" s="1"/>
  <c r="H180" i="78"/>
  <c r="H183" i="78"/>
  <c r="S183" i="78" s="1"/>
  <c r="H184" i="78"/>
  <c r="H185" i="78"/>
  <c r="S185" i="78" s="1"/>
  <c r="H186" i="78"/>
  <c r="H187" i="78"/>
  <c r="H188" i="78"/>
  <c r="H189" i="78"/>
  <c r="H190" i="78"/>
  <c r="H191" i="78"/>
  <c r="H192" i="78"/>
  <c r="S192" i="78" s="1"/>
  <c r="H193" i="78"/>
  <c r="S193" i="78" s="1"/>
  <c r="H194" i="78"/>
  <c r="S194" i="78" s="1"/>
  <c r="H195" i="78"/>
  <c r="S195" i="78" s="1"/>
  <c r="H196" i="78"/>
  <c r="S196" i="78" s="1"/>
  <c r="H197" i="78"/>
  <c r="S197" i="78" s="1"/>
  <c r="H198" i="78"/>
  <c r="S198" i="78" s="1"/>
  <c r="H199" i="78"/>
  <c r="S199" i="78" s="1"/>
  <c r="H200" i="78"/>
  <c r="S200" i="78" s="1"/>
  <c r="H201" i="78"/>
  <c r="S201" i="78" s="1"/>
  <c r="H202" i="78"/>
  <c r="H203" i="78"/>
  <c r="H204" i="78"/>
  <c r="S204" i="78" s="1"/>
  <c r="H205" i="78"/>
  <c r="H206" i="78"/>
  <c r="H207" i="78"/>
  <c r="H208" i="78"/>
  <c r="H209" i="78"/>
  <c r="H210" i="78"/>
  <c r="S210" i="78" s="1"/>
  <c r="H211" i="78"/>
  <c r="S211" i="78" s="1"/>
  <c r="H212" i="78"/>
  <c r="S212" i="78" s="1"/>
  <c r="H213" i="78"/>
  <c r="S213" i="78" s="1"/>
  <c r="H214" i="78"/>
  <c r="S214" i="78" s="1"/>
  <c r="H215" i="78"/>
  <c r="S215" i="78" s="1"/>
  <c r="H216" i="78"/>
  <c r="H217" i="78"/>
  <c r="S217" i="78" s="1"/>
  <c r="H218" i="78"/>
  <c r="H219" i="78"/>
  <c r="H220" i="78"/>
  <c r="H221" i="78"/>
  <c r="H222" i="78"/>
  <c r="H223" i="78"/>
  <c r="H224" i="78"/>
  <c r="S224" i="78" s="1"/>
  <c r="H227" i="78"/>
  <c r="S227" i="78" s="1"/>
  <c r="H146" i="78"/>
  <c r="H147" i="78"/>
  <c r="H148" i="78"/>
  <c r="H149" i="78"/>
  <c r="S149" i="78" s="1"/>
  <c r="H115" i="78"/>
  <c r="H116" i="78"/>
  <c r="H117" i="78"/>
  <c r="S117" i="78" s="1"/>
  <c r="H118" i="78"/>
  <c r="S118" i="78" s="1"/>
  <c r="H119" i="78"/>
  <c r="H120" i="78"/>
  <c r="H122" i="78"/>
  <c r="H123" i="78"/>
  <c r="H124" i="78"/>
  <c r="H114" i="78"/>
  <c r="H60" i="78"/>
  <c r="S60" i="78" s="1"/>
  <c r="H61" i="78"/>
  <c r="S61" i="78" s="1"/>
  <c r="H63" i="78"/>
  <c r="S63" i="78" s="1"/>
  <c r="H64" i="78"/>
  <c r="H83" i="78"/>
  <c r="H86" i="78"/>
  <c r="H87" i="78"/>
  <c r="H88" i="78"/>
  <c r="H89" i="78"/>
  <c r="H90" i="78"/>
  <c r="H91" i="78"/>
  <c r="H92" i="78"/>
  <c r="H93" i="78"/>
  <c r="S93" i="78" s="1"/>
  <c r="H94" i="78"/>
  <c r="S94" i="78" s="1"/>
  <c r="H95" i="78"/>
  <c r="S95" i="78" s="1"/>
  <c r="H96" i="78"/>
  <c r="S96" i="78" s="1"/>
  <c r="H97" i="78"/>
  <c r="H98" i="78"/>
  <c r="S98" i="78" s="1"/>
  <c r="H99" i="78"/>
  <c r="H100" i="78"/>
  <c r="H59" i="78"/>
  <c r="H16" i="78"/>
  <c r="S16" i="78" s="1"/>
  <c r="H17" i="78"/>
  <c r="H18" i="78"/>
  <c r="S18" i="78" s="1"/>
  <c r="H20" i="78"/>
  <c r="S20" i="78" s="1"/>
  <c r="H21" i="78"/>
  <c r="H22" i="78"/>
  <c r="H23" i="78"/>
  <c r="H24" i="78"/>
  <c r="S24" i="78" s="1"/>
  <c r="H25" i="78"/>
  <c r="S25" i="78" s="1"/>
  <c r="H26" i="78"/>
  <c r="H27" i="78"/>
  <c r="H28" i="78"/>
  <c r="H29" i="78"/>
  <c r="H30" i="78"/>
  <c r="H31" i="78"/>
  <c r="S31" i="78" s="1"/>
  <c r="H32" i="78"/>
  <c r="S32" i="78" s="1"/>
  <c r="H33" i="78"/>
  <c r="H35" i="78"/>
  <c r="H36" i="78"/>
  <c r="S36" i="78" s="1"/>
  <c r="H37" i="78"/>
  <c r="H38" i="78"/>
  <c r="H39" i="78"/>
  <c r="S39" i="78" s="1"/>
  <c r="H40" i="78"/>
  <c r="H41" i="78"/>
  <c r="H42" i="78"/>
  <c r="H43" i="78"/>
  <c r="S43" i="78" s="1"/>
  <c r="H44" i="78"/>
  <c r="S44" i="78" s="1"/>
  <c r="H45" i="78"/>
  <c r="H46" i="78"/>
  <c r="H47" i="78"/>
  <c r="H48" i="78"/>
  <c r="H49" i="78"/>
  <c r="S49" i="78" s="1"/>
  <c r="H50" i="78"/>
  <c r="H51" i="78"/>
  <c r="G51" i="78" s="1"/>
  <c r="H52" i="78"/>
  <c r="H53" i="78"/>
  <c r="H54" i="78"/>
  <c r="H12" i="78"/>
  <c r="S12" i="78" s="1"/>
  <c r="H316" i="54"/>
  <c r="S559" i="78" l="1"/>
  <c r="O559" i="78"/>
  <c r="G167" i="69"/>
  <c r="S167" i="69"/>
  <c r="S45" i="57"/>
  <c r="G45" i="57"/>
  <c r="S40" i="57"/>
  <c r="G40" i="57"/>
  <c r="S39" i="57"/>
  <c r="G39" i="57"/>
  <c r="S21" i="57"/>
  <c r="G21" i="57"/>
  <c r="P21" i="57" s="1"/>
  <c r="S25" i="57"/>
  <c r="G25" i="57"/>
  <c r="P25" i="57" s="1"/>
  <c r="G31" i="57"/>
  <c r="P31" i="57" s="1"/>
  <c r="S31" i="57"/>
  <c r="G30" i="57"/>
  <c r="P30" i="57" s="1"/>
  <c r="S30" i="57"/>
  <c r="G43" i="57"/>
  <c r="P43" i="57" s="1"/>
  <c r="S43" i="57"/>
  <c r="G36" i="57"/>
  <c r="P36" i="57" s="1"/>
  <c r="S36" i="57"/>
  <c r="O242" i="78"/>
  <c r="S242" i="78"/>
  <c r="O384" i="78"/>
  <c r="S384" i="78"/>
  <c r="O50" i="78"/>
  <c r="S50" i="78"/>
  <c r="O352" i="78"/>
  <c r="S352" i="78"/>
  <c r="O528" i="78"/>
  <c r="S528" i="78"/>
  <c r="O91" i="78"/>
  <c r="S91" i="78"/>
  <c r="O470" i="78"/>
  <c r="S470" i="78"/>
  <c r="O563" i="78"/>
  <c r="S563" i="78"/>
  <c r="O365" i="78"/>
  <c r="S365" i="78"/>
  <c r="O562" i="78"/>
  <c r="S562" i="78"/>
  <c r="O30" i="78"/>
  <c r="S30" i="78"/>
  <c r="O119" i="78"/>
  <c r="S119" i="78"/>
  <c r="O208" i="78"/>
  <c r="S208" i="78"/>
  <c r="O157" i="78"/>
  <c r="S157" i="78"/>
  <c r="O294" i="78"/>
  <c r="S294" i="78"/>
  <c r="O605" i="78"/>
  <c r="S605" i="78"/>
  <c r="O46" i="78"/>
  <c r="S46" i="78"/>
  <c r="O29" i="78"/>
  <c r="S29" i="78"/>
  <c r="O17" i="78"/>
  <c r="S17" i="78"/>
  <c r="O88" i="78"/>
  <c r="S88" i="78"/>
  <c r="O223" i="78"/>
  <c r="S223" i="78"/>
  <c r="O207" i="78"/>
  <c r="S207" i="78"/>
  <c r="O191" i="78"/>
  <c r="S191" i="78"/>
  <c r="O173" i="78"/>
  <c r="S173" i="78"/>
  <c r="O156" i="78"/>
  <c r="S156" i="78"/>
  <c r="O237" i="78"/>
  <c r="S237" i="78"/>
  <c r="O293" i="78"/>
  <c r="S293" i="78"/>
  <c r="O379" i="78"/>
  <c r="S379" i="78"/>
  <c r="O363" i="78"/>
  <c r="S363" i="78"/>
  <c r="O383" i="78"/>
  <c r="S383" i="78"/>
  <c r="O399" i="78"/>
  <c r="S399" i="78"/>
  <c r="O437" i="78"/>
  <c r="S437" i="78"/>
  <c r="O540" i="78"/>
  <c r="S540" i="78"/>
  <c r="O555" i="78"/>
  <c r="S555" i="78"/>
  <c r="O604" i="78"/>
  <c r="S604" i="78"/>
  <c r="O624" i="78"/>
  <c r="S624" i="78"/>
  <c r="O100" i="78"/>
  <c r="S100" i="78"/>
  <c r="O123" i="78"/>
  <c r="S123" i="78"/>
  <c r="O161" i="78"/>
  <c r="S161" i="78"/>
  <c r="O33" i="78"/>
  <c r="S33" i="78"/>
  <c r="O122" i="78"/>
  <c r="S122" i="78"/>
  <c r="O366" i="78"/>
  <c r="S366" i="78"/>
  <c r="O48" i="78"/>
  <c r="S48" i="78"/>
  <c r="O90" i="78"/>
  <c r="S90" i="78"/>
  <c r="O350" i="78"/>
  <c r="S350" i="78"/>
  <c r="O401" i="78"/>
  <c r="S401" i="78"/>
  <c r="O469" i="78"/>
  <c r="S469" i="78"/>
  <c r="O526" i="78"/>
  <c r="S526" i="78"/>
  <c r="O238" i="78"/>
  <c r="S238" i="78"/>
  <c r="O438" i="78"/>
  <c r="S438" i="78"/>
  <c r="O561" i="78"/>
  <c r="S561" i="78"/>
  <c r="O45" i="78"/>
  <c r="S45" i="78"/>
  <c r="O28" i="78"/>
  <c r="S28" i="78"/>
  <c r="O87" i="78"/>
  <c r="S87" i="78"/>
  <c r="O222" i="78"/>
  <c r="S222" i="78"/>
  <c r="O206" i="78"/>
  <c r="S206" i="78"/>
  <c r="O190" i="78"/>
  <c r="S190" i="78"/>
  <c r="O172" i="78"/>
  <c r="S172" i="78"/>
  <c r="O155" i="78"/>
  <c r="S155" i="78"/>
  <c r="O254" i="78"/>
  <c r="S254" i="78"/>
  <c r="O292" i="78"/>
  <c r="S292" i="78"/>
  <c r="O378" i="78"/>
  <c r="S378" i="78"/>
  <c r="O362" i="78"/>
  <c r="S362" i="78"/>
  <c r="O398" i="78"/>
  <c r="S398" i="78"/>
  <c r="O436" i="78"/>
  <c r="S436" i="78"/>
  <c r="O443" i="78"/>
  <c r="S443" i="78"/>
  <c r="O496" i="78"/>
  <c r="S496" i="78"/>
  <c r="O575" i="78"/>
  <c r="S575" i="78"/>
  <c r="O623" i="78"/>
  <c r="S623" i="78"/>
  <c r="O26" i="78"/>
  <c r="S26" i="78"/>
  <c r="O453" i="78"/>
  <c r="S453" i="78"/>
  <c r="O544" i="78"/>
  <c r="S544" i="78"/>
  <c r="O608" i="78"/>
  <c r="S608" i="78"/>
  <c r="O296" i="78"/>
  <c r="S296" i="78"/>
  <c r="O332" i="78"/>
  <c r="S332" i="78"/>
  <c r="O351" i="78"/>
  <c r="S351" i="78"/>
  <c r="O440" i="78"/>
  <c r="S440" i="78"/>
  <c r="O452" i="78"/>
  <c r="S452" i="78"/>
  <c r="O607" i="78"/>
  <c r="S607" i="78"/>
  <c r="O627" i="78"/>
  <c r="S627" i="78"/>
  <c r="O120" i="78"/>
  <c r="S120" i="78"/>
  <c r="O209" i="78"/>
  <c r="S209" i="78"/>
  <c r="O439" i="78"/>
  <c r="S439" i="78"/>
  <c r="O542" i="78"/>
  <c r="S542" i="78"/>
  <c r="O606" i="78"/>
  <c r="S606" i="78"/>
  <c r="O626" i="78"/>
  <c r="S626" i="78"/>
  <c r="O47" i="78"/>
  <c r="S47" i="78"/>
  <c r="O89" i="78"/>
  <c r="S89" i="78"/>
  <c r="O364" i="78"/>
  <c r="S364" i="78"/>
  <c r="O400" i="78"/>
  <c r="S400" i="78"/>
  <c r="O541" i="78"/>
  <c r="S541" i="78"/>
  <c r="O525" i="78"/>
  <c r="S525" i="78"/>
  <c r="O625" i="78"/>
  <c r="S625" i="78"/>
  <c r="O27" i="78"/>
  <c r="S27" i="78"/>
  <c r="O59" i="78"/>
  <c r="S59" i="78"/>
  <c r="O86" i="78"/>
  <c r="S86" i="78"/>
  <c r="O221" i="78"/>
  <c r="S221" i="78"/>
  <c r="O205" i="78"/>
  <c r="S205" i="78"/>
  <c r="O189" i="78"/>
  <c r="S189" i="78"/>
  <c r="O171" i="78"/>
  <c r="S171" i="78"/>
  <c r="O253" i="78"/>
  <c r="S253" i="78"/>
  <c r="O307" i="78"/>
  <c r="S307" i="78"/>
  <c r="O291" i="78"/>
  <c r="S291" i="78"/>
  <c r="O377" i="78"/>
  <c r="S377" i="78"/>
  <c r="O397" i="78"/>
  <c r="S397" i="78"/>
  <c r="O435" i="78"/>
  <c r="S435" i="78"/>
  <c r="O495" i="78"/>
  <c r="S495" i="78"/>
  <c r="O574" i="78"/>
  <c r="S574" i="78"/>
  <c r="O602" i="78"/>
  <c r="S602" i="78"/>
  <c r="O622" i="78"/>
  <c r="S622" i="78"/>
  <c r="O220" i="78"/>
  <c r="S220" i="78"/>
  <c r="O573" i="78"/>
  <c r="S573" i="78"/>
  <c r="O203" i="78"/>
  <c r="S203" i="78"/>
  <c r="O433" i="78"/>
  <c r="S433" i="78"/>
  <c r="O620" i="78"/>
  <c r="S620" i="78"/>
  <c r="O41" i="78"/>
  <c r="S41" i="78"/>
  <c r="O147" i="78"/>
  <c r="S147" i="78"/>
  <c r="G358" i="78"/>
  <c r="P358" i="78" s="1"/>
  <c r="S358" i="78"/>
  <c r="O461" i="78"/>
  <c r="S461" i="78"/>
  <c r="O571" i="78"/>
  <c r="S571" i="78"/>
  <c r="O392" i="78"/>
  <c r="S392" i="78"/>
  <c r="O448" i="78"/>
  <c r="S448" i="78"/>
  <c r="O569" i="78"/>
  <c r="S569" i="78"/>
  <c r="O38" i="78"/>
  <c r="S38" i="78"/>
  <c r="O22" i="78"/>
  <c r="S22" i="78"/>
  <c r="O164" i="78"/>
  <c r="S164" i="78"/>
  <c r="O301" i="78"/>
  <c r="S301" i="78"/>
  <c r="O285" i="78"/>
  <c r="S285" i="78"/>
  <c r="O338" i="78"/>
  <c r="S338" i="78"/>
  <c r="O391" i="78"/>
  <c r="S391" i="78"/>
  <c r="O428" i="78"/>
  <c r="S428" i="78"/>
  <c r="O475" i="78"/>
  <c r="S475" i="78"/>
  <c r="O447" i="78"/>
  <c r="S447" i="78"/>
  <c r="O489" i="78"/>
  <c r="S489" i="78"/>
  <c r="O505" i="78"/>
  <c r="S505" i="78"/>
  <c r="O548" i="78"/>
  <c r="S548" i="78"/>
  <c r="O532" i="78"/>
  <c r="S532" i="78"/>
  <c r="O568" i="78"/>
  <c r="S568" i="78"/>
  <c r="O596" i="78"/>
  <c r="S596" i="78"/>
  <c r="O83" i="78"/>
  <c r="S83" i="78"/>
  <c r="O188" i="78"/>
  <c r="S188" i="78"/>
  <c r="O252" i="78"/>
  <c r="S252" i="78"/>
  <c r="O290" i="78"/>
  <c r="S290" i="78"/>
  <c r="O494" i="78"/>
  <c r="S494" i="78"/>
  <c r="O518" i="78"/>
  <c r="S518" i="78"/>
  <c r="O99" i="78"/>
  <c r="S99" i="78"/>
  <c r="O187" i="78"/>
  <c r="S187" i="78"/>
  <c r="O289" i="78"/>
  <c r="S289" i="78"/>
  <c r="O411" i="78"/>
  <c r="S411" i="78"/>
  <c r="O450" i="78"/>
  <c r="S450" i="78"/>
  <c r="O600" i="78"/>
  <c r="S600" i="78"/>
  <c r="O202" i="78"/>
  <c r="S202" i="78"/>
  <c r="O304" i="78"/>
  <c r="S304" i="78"/>
  <c r="O492" i="78"/>
  <c r="S492" i="78"/>
  <c r="O516" i="78"/>
  <c r="S516" i="78"/>
  <c r="O599" i="78"/>
  <c r="S599" i="78"/>
  <c r="O97" i="78"/>
  <c r="S97" i="78"/>
  <c r="O570" i="78"/>
  <c r="S570" i="78"/>
  <c r="O23" i="78"/>
  <c r="S23" i="78"/>
  <c r="O216" i="78"/>
  <c r="S216" i="78"/>
  <c r="O408" i="78"/>
  <c r="S408" i="78"/>
  <c r="O476" i="78"/>
  <c r="S476" i="78"/>
  <c r="O490" i="78"/>
  <c r="S490" i="78"/>
  <c r="O53" i="78"/>
  <c r="S53" i="78"/>
  <c r="O37" i="78"/>
  <c r="S37" i="78"/>
  <c r="O114" i="78"/>
  <c r="S114" i="78"/>
  <c r="O180" i="78"/>
  <c r="S180" i="78"/>
  <c r="O163" i="78"/>
  <c r="S163" i="78"/>
  <c r="O300" i="78"/>
  <c r="S300" i="78"/>
  <c r="O337" i="78"/>
  <c r="S337" i="78"/>
  <c r="O370" i="78"/>
  <c r="S370" i="78"/>
  <c r="O406" i="78"/>
  <c r="S406" i="78"/>
  <c r="O386" i="78"/>
  <c r="S386" i="78"/>
  <c r="O446" i="78"/>
  <c r="S446" i="78"/>
  <c r="O488" i="78"/>
  <c r="S488" i="78"/>
  <c r="O547" i="78"/>
  <c r="S547" i="78"/>
  <c r="O531" i="78"/>
  <c r="S531" i="78"/>
  <c r="O567" i="78"/>
  <c r="S567" i="78"/>
  <c r="O116" i="78"/>
  <c r="S116" i="78"/>
  <c r="O169" i="78"/>
  <c r="S169" i="78"/>
  <c r="O557" i="78"/>
  <c r="S557" i="78"/>
  <c r="O601" i="78"/>
  <c r="S601" i="78"/>
  <c r="O621" i="78"/>
  <c r="S621" i="78"/>
  <c r="O42" i="78"/>
  <c r="S42" i="78"/>
  <c r="O64" i="78"/>
  <c r="S64" i="78"/>
  <c r="O115" i="78"/>
  <c r="S115" i="78"/>
  <c r="O148" i="78"/>
  <c r="S148" i="78"/>
  <c r="O219" i="78"/>
  <c r="S219" i="78"/>
  <c r="O251" i="78"/>
  <c r="S251" i="78"/>
  <c r="O375" i="78"/>
  <c r="S375" i="78"/>
  <c r="O395" i="78"/>
  <c r="S395" i="78"/>
  <c r="O463" i="78"/>
  <c r="S463" i="78"/>
  <c r="O493" i="78"/>
  <c r="S493" i="78"/>
  <c r="O556" i="78"/>
  <c r="S556" i="78"/>
  <c r="O218" i="78"/>
  <c r="S218" i="78"/>
  <c r="O186" i="78"/>
  <c r="S186" i="78"/>
  <c r="O167" i="78"/>
  <c r="S167" i="78"/>
  <c r="O250" i="78"/>
  <c r="S250" i="78"/>
  <c r="O288" i="78"/>
  <c r="S288" i="78"/>
  <c r="O374" i="78"/>
  <c r="S374" i="78"/>
  <c r="O449" i="78"/>
  <c r="S449" i="78"/>
  <c r="O535" i="78"/>
  <c r="S535" i="78"/>
  <c r="O54" i="78"/>
  <c r="S54" i="78"/>
  <c r="O40" i="78"/>
  <c r="S40" i="78"/>
  <c r="O146" i="78"/>
  <c r="S146" i="78"/>
  <c r="O303" i="78"/>
  <c r="S303" i="78"/>
  <c r="O287" i="78"/>
  <c r="S287" i="78"/>
  <c r="O393" i="78"/>
  <c r="S393" i="78"/>
  <c r="O477" i="78"/>
  <c r="S477" i="78"/>
  <c r="O459" i="78"/>
  <c r="S459" i="78"/>
  <c r="O491" i="78"/>
  <c r="S491" i="78"/>
  <c r="O515" i="78"/>
  <c r="S515" i="78"/>
  <c r="O534" i="78"/>
  <c r="S534" i="78"/>
  <c r="O592" i="78"/>
  <c r="S592" i="78"/>
  <c r="O184" i="78"/>
  <c r="S184" i="78"/>
  <c r="O286" i="78"/>
  <c r="S286" i="78"/>
  <c r="O356" i="78"/>
  <c r="S356" i="78"/>
  <c r="O430" i="78"/>
  <c r="S430" i="78"/>
  <c r="O458" i="78"/>
  <c r="S458" i="78"/>
  <c r="O533" i="78"/>
  <c r="S533" i="78"/>
  <c r="O52" i="78"/>
  <c r="S52" i="78"/>
  <c r="O21" i="78"/>
  <c r="S21" i="78"/>
  <c r="O124" i="78"/>
  <c r="S124" i="78"/>
  <c r="O336" i="78"/>
  <c r="S336" i="78"/>
  <c r="O473" i="78"/>
  <c r="S473" i="78"/>
  <c r="O546" i="78"/>
  <c r="S546" i="78"/>
  <c r="O530" i="78"/>
  <c r="S530" i="78"/>
  <c r="O566" i="78"/>
  <c r="S566" i="78"/>
  <c r="O610" i="78"/>
  <c r="S610" i="78"/>
  <c r="O51" i="78"/>
  <c r="S51" i="78"/>
  <c r="O368" i="78"/>
  <c r="S368" i="78"/>
  <c r="O353" i="78"/>
  <c r="S353" i="78"/>
  <c r="O565" i="78"/>
  <c r="S565" i="78"/>
  <c r="O35" i="78"/>
  <c r="S35" i="78"/>
  <c r="O92" i="78"/>
  <c r="S92" i="78"/>
  <c r="O628" i="78"/>
  <c r="S628" i="78"/>
  <c r="O25" i="73"/>
  <c r="P25" i="73"/>
  <c r="P9" i="73"/>
  <c r="O9" i="73"/>
  <c r="P29" i="73"/>
  <c r="O29" i="73"/>
  <c r="P31" i="73"/>
  <c r="O31" i="73"/>
  <c r="P24" i="73"/>
  <c r="O24" i="73"/>
  <c r="P15" i="73"/>
  <c r="O15" i="73"/>
  <c r="I14" i="73"/>
  <c r="P14" i="73"/>
  <c r="O14" i="73"/>
  <c r="P13" i="73"/>
  <c r="O13" i="73"/>
  <c r="O26" i="73"/>
  <c r="P26" i="73"/>
  <c r="O12" i="73"/>
  <c r="P12" i="73"/>
  <c r="P30" i="73"/>
  <c r="O30" i="73"/>
  <c r="P11" i="73"/>
  <c r="O11" i="73"/>
  <c r="O16" i="73"/>
  <c r="P28" i="73"/>
  <c r="O28" i="73"/>
  <c r="P27" i="73"/>
  <c r="O27" i="73"/>
  <c r="O20" i="73"/>
  <c r="P163" i="69"/>
  <c r="O163" i="69"/>
  <c r="P6" i="73"/>
  <c r="O162" i="78"/>
  <c r="I162" i="78"/>
  <c r="O349" i="78"/>
  <c r="I349" i="78"/>
  <c r="O232" i="78"/>
  <c r="I232" i="78"/>
  <c r="P361" i="78"/>
  <c r="O361" i="78"/>
  <c r="P486" i="78"/>
  <c r="O486" i="78"/>
  <c r="P284" i="78"/>
  <c r="O284" i="78"/>
  <c r="P372" i="78"/>
  <c r="O372" i="78"/>
  <c r="P498" i="78"/>
  <c r="O498" i="78"/>
  <c r="P615" i="78"/>
  <c r="O615" i="78"/>
  <c r="P371" i="78"/>
  <c r="O371" i="78"/>
  <c r="P360" i="78"/>
  <c r="O360" i="78"/>
  <c r="P466" i="78"/>
  <c r="O466" i="78"/>
  <c r="P484" i="78"/>
  <c r="O484" i="78"/>
  <c r="P396" i="78"/>
  <c r="O396" i="78"/>
  <c r="P118" i="78"/>
  <c r="O118" i="78"/>
  <c r="P369" i="78"/>
  <c r="O369" i="78"/>
  <c r="P25" i="78"/>
  <c r="O25" i="78"/>
  <c r="P200" i="78"/>
  <c r="O200" i="78"/>
  <c r="P234" i="78"/>
  <c r="O234" i="78"/>
  <c r="P279" i="78"/>
  <c r="O279" i="78"/>
  <c r="P333" i="78"/>
  <c r="O333" i="78"/>
  <c r="P355" i="78"/>
  <c r="O355" i="78"/>
  <c r="P409" i="78"/>
  <c r="O409" i="78"/>
  <c r="P431" i="78"/>
  <c r="O431" i="78"/>
  <c r="P514" i="78"/>
  <c r="O514" i="78"/>
  <c r="P539" i="78"/>
  <c r="O539" i="78"/>
  <c r="P560" i="78"/>
  <c r="O560" i="78"/>
  <c r="P611" i="78"/>
  <c r="O611" i="78"/>
  <c r="P616" i="78"/>
  <c r="O616" i="78"/>
  <c r="P299" i="78"/>
  <c r="O299" i="78"/>
  <c r="P543" i="78"/>
  <c r="O543" i="78"/>
  <c r="P239" i="78"/>
  <c r="O239" i="78"/>
  <c r="P464" i="78"/>
  <c r="O464" i="78"/>
  <c r="P281" i="78"/>
  <c r="O281" i="78"/>
  <c r="P201" i="78"/>
  <c r="O201" i="78"/>
  <c r="P280" i="78"/>
  <c r="O280" i="78"/>
  <c r="P394" i="78"/>
  <c r="O394" i="78"/>
  <c r="P199" i="78"/>
  <c r="O199" i="78"/>
  <c r="P278" i="78"/>
  <c r="O278" i="78"/>
  <c r="P559" i="78"/>
  <c r="P117" i="78"/>
  <c r="O117" i="78"/>
  <c r="P214" i="78"/>
  <c r="O214" i="78"/>
  <c r="P198" i="78"/>
  <c r="O198" i="78"/>
  <c r="P182" i="78"/>
  <c r="O182" i="78"/>
  <c r="P165" i="78"/>
  <c r="O165" i="78"/>
  <c r="P249" i="78"/>
  <c r="O249" i="78"/>
  <c r="P277" i="78"/>
  <c r="O277" i="78"/>
  <c r="P354" i="78"/>
  <c r="O354" i="78"/>
  <c r="P407" i="78"/>
  <c r="O407" i="78"/>
  <c r="P457" i="78"/>
  <c r="O457" i="78"/>
  <c r="P537" i="78"/>
  <c r="O537" i="78"/>
  <c r="P558" i="78"/>
  <c r="O558" i="78"/>
  <c r="P283" i="78"/>
  <c r="O283" i="78"/>
  <c r="P43" i="78"/>
  <c r="O43" i="78"/>
  <c r="P297" i="78"/>
  <c r="O297" i="78"/>
  <c r="P357" i="78"/>
  <c r="O357" i="78"/>
  <c r="P478" i="78"/>
  <c r="O478" i="78"/>
  <c r="P215" i="78"/>
  <c r="O215" i="78"/>
  <c r="P166" i="78"/>
  <c r="O166" i="78"/>
  <c r="P367" i="78"/>
  <c r="O367" i="78"/>
  <c r="P538" i="78"/>
  <c r="O538" i="78"/>
  <c r="P213" i="78"/>
  <c r="O213" i="78"/>
  <c r="P197" i="78"/>
  <c r="O197" i="78"/>
  <c r="P248" i="78"/>
  <c r="O248" i="78"/>
  <c r="P276" i="78"/>
  <c r="O276" i="78"/>
  <c r="P331" i="78"/>
  <c r="O331" i="78"/>
  <c r="P427" i="78"/>
  <c r="O427" i="78"/>
  <c r="P474" i="78"/>
  <c r="O474" i="78"/>
  <c r="P456" i="78"/>
  <c r="O456" i="78"/>
  <c r="P517" i="78"/>
  <c r="O517" i="78"/>
  <c r="P536" i="78"/>
  <c r="O536" i="78"/>
  <c r="P359" i="78"/>
  <c r="O359" i="78"/>
  <c r="P485" i="78"/>
  <c r="O485" i="78"/>
  <c r="O358" i="78"/>
  <c r="P465" i="78"/>
  <c r="O465" i="78"/>
  <c r="P282" i="78"/>
  <c r="O282" i="78"/>
  <c r="P497" i="78"/>
  <c r="O497" i="78"/>
  <c r="P185" i="78"/>
  <c r="O185" i="78"/>
  <c r="P295" i="78"/>
  <c r="O295" i="78"/>
  <c r="P432" i="78"/>
  <c r="O432" i="78"/>
  <c r="P36" i="78"/>
  <c r="O36" i="78"/>
  <c r="P96" i="78"/>
  <c r="O96" i="78"/>
  <c r="P63" i="78"/>
  <c r="O63" i="78"/>
  <c r="P212" i="78"/>
  <c r="O212" i="78"/>
  <c r="P196" i="78"/>
  <c r="O196" i="78"/>
  <c r="P179" i="78"/>
  <c r="O179" i="78"/>
  <c r="P247" i="78"/>
  <c r="O247" i="78"/>
  <c r="P306" i="78"/>
  <c r="O306" i="78"/>
  <c r="P405" i="78"/>
  <c r="O405" i="78"/>
  <c r="P385" i="78"/>
  <c r="O385" i="78"/>
  <c r="P455" i="78"/>
  <c r="O455" i="78"/>
  <c r="P572" i="78"/>
  <c r="O572" i="78"/>
  <c r="P298" i="78"/>
  <c r="O298" i="78"/>
  <c r="P479" i="78"/>
  <c r="O479" i="78"/>
  <c r="P564" i="78"/>
  <c r="O564" i="78"/>
  <c r="P629" i="78"/>
  <c r="O629" i="78"/>
  <c r="P217" i="78"/>
  <c r="O217" i="78"/>
  <c r="P410" i="78"/>
  <c r="O410" i="78"/>
  <c r="P98" i="78"/>
  <c r="O98" i="78"/>
  <c r="P183" i="78"/>
  <c r="O183" i="78"/>
  <c r="P95" i="78"/>
  <c r="O95" i="78"/>
  <c r="P211" i="78"/>
  <c r="O211" i="78"/>
  <c r="P195" i="78"/>
  <c r="O195" i="78"/>
  <c r="P178" i="78"/>
  <c r="O178" i="78"/>
  <c r="P246" i="78"/>
  <c r="O246" i="78"/>
  <c r="P305" i="78"/>
  <c r="O305" i="78"/>
  <c r="P404" i="78"/>
  <c r="O404" i="78"/>
  <c r="P426" i="78"/>
  <c r="O426" i="78"/>
  <c r="P472" i="78"/>
  <c r="O472" i="78"/>
  <c r="P454" i="78"/>
  <c r="O454" i="78"/>
  <c r="P579" i="78"/>
  <c r="O579" i="78"/>
  <c r="P373" i="78"/>
  <c r="O373" i="78"/>
  <c r="P499" i="78"/>
  <c r="O499" i="78"/>
  <c r="P609" i="78"/>
  <c r="O609" i="78"/>
  <c r="P44" i="78"/>
  <c r="O44" i="78"/>
  <c r="P527" i="78"/>
  <c r="O527" i="78"/>
  <c r="P16" i="78"/>
  <c r="O16" i="78"/>
  <c r="P434" i="78"/>
  <c r="O434" i="78"/>
  <c r="P451" i="78"/>
  <c r="O451" i="78"/>
  <c r="P24" i="78"/>
  <c r="O24" i="78"/>
  <c r="P603" i="78"/>
  <c r="O603" i="78"/>
  <c r="P94" i="78"/>
  <c r="O94" i="78"/>
  <c r="P61" i="78"/>
  <c r="O61" i="78"/>
  <c r="P210" i="78"/>
  <c r="O210" i="78"/>
  <c r="P194" i="78"/>
  <c r="O194" i="78"/>
  <c r="P177" i="78"/>
  <c r="O177" i="78"/>
  <c r="P403" i="78"/>
  <c r="O403" i="78"/>
  <c r="P423" i="78"/>
  <c r="O423" i="78"/>
  <c r="P471" i="78"/>
  <c r="O471" i="78"/>
  <c r="P598" i="78"/>
  <c r="O598" i="78"/>
  <c r="P204" i="78"/>
  <c r="O204" i="78"/>
  <c r="P12" i="78"/>
  <c r="O12" i="78"/>
  <c r="P168" i="78"/>
  <c r="O168" i="78"/>
  <c r="P39" i="78"/>
  <c r="O39" i="78"/>
  <c r="P49" i="78"/>
  <c r="O49" i="78"/>
  <c r="P32" i="78"/>
  <c r="O32" i="78"/>
  <c r="P20" i="78"/>
  <c r="O20" i="78"/>
  <c r="P60" i="78"/>
  <c r="O60" i="78"/>
  <c r="P149" i="78"/>
  <c r="O149" i="78"/>
  <c r="P227" i="78"/>
  <c r="O227" i="78"/>
  <c r="P193" i="78"/>
  <c r="O193" i="78"/>
  <c r="P176" i="78"/>
  <c r="O176" i="78"/>
  <c r="P160" i="78"/>
  <c r="O160" i="78"/>
  <c r="P244" i="78"/>
  <c r="O244" i="78"/>
  <c r="P402" i="78"/>
  <c r="O402" i="78"/>
  <c r="P580" i="78"/>
  <c r="O580" i="78"/>
  <c r="P597" i="78"/>
  <c r="O597" i="78"/>
  <c r="P619" i="78"/>
  <c r="O619" i="78"/>
  <c r="P174" i="78"/>
  <c r="O174" i="78"/>
  <c r="P158" i="78"/>
  <c r="O158" i="78"/>
  <c r="P468" i="78"/>
  <c r="O468" i="78"/>
  <c r="P501" i="78"/>
  <c r="O501" i="78"/>
  <c r="P617" i="78"/>
  <c r="O617" i="78"/>
  <c r="P467" i="78"/>
  <c r="O467" i="78"/>
  <c r="P500" i="78"/>
  <c r="O500" i="78"/>
  <c r="P545" i="78"/>
  <c r="O545" i="78"/>
  <c r="P529" i="78"/>
  <c r="O529" i="78"/>
  <c r="P18" i="78"/>
  <c r="O18" i="78"/>
  <c r="P31" i="78"/>
  <c r="O31" i="78"/>
  <c r="P93" i="78"/>
  <c r="O93" i="78"/>
  <c r="P224" i="78"/>
  <c r="O224" i="78"/>
  <c r="P192" i="78"/>
  <c r="O192" i="78"/>
  <c r="P175" i="78"/>
  <c r="O175" i="78"/>
  <c r="P159" i="78"/>
  <c r="O159" i="78"/>
  <c r="P243" i="78"/>
  <c r="O243" i="78"/>
  <c r="P302" i="78"/>
  <c r="O302" i="78"/>
  <c r="P339" i="78"/>
  <c r="O339" i="78"/>
  <c r="P376" i="78"/>
  <c r="O376" i="78"/>
  <c r="P483" i="78"/>
  <c r="O483" i="78"/>
  <c r="P487" i="78"/>
  <c r="O487" i="78"/>
  <c r="P618" i="78"/>
  <c r="O618" i="78"/>
  <c r="G20" i="73"/>
  <c r="P20" i="73" s="1"/>
  <c r="I20" i="73"/>
  <c r="P86" i="78"/>
  <c r="G392" i="78"/>
  <c r="P392" i="78" s="1"/>
  <c r="G391" i="78"/>
  <c r="P528" i="78"/>
  <c r="P146" i="78"/>
  <c r="G393" i="78"/>
  <c r="P393" i="78" s="1"/>
  <c r="I446" i="78"/>
  <c r="P610" i="78"/>
  <c r="P473" i="78"/>
  <c r="P460" i="78"/>
  <c r="P23" i="78"/>
  <c r="P294" i="78"/>
  <c r="P291" i="78"/>
  <c r="P625" i="78"/>
  <c r="P573" i="78"/>
  <c r="P623" i="78"/>
  <c r="P505" i="78"/>
  <c r="P524" i="78"/>
  <c r="P353" i="78"/>
  <c r="P59" i="78"/>
  <c r="P351" i="78"/>
  <c r="P592" i="78"/>
  <c r="P430" i="78"/>
  <c r="P187" i="78"/>
  <c r="P42" i="78"/>
  <c r="P492" i="78"/>
  <c r="P164" i="78"/>
  <c r="P41" i="78"/>
  <c r="P163" i="78"/>
  <c r="P26" i="78"/>
  <c r="P575" i="78"/>
  <c r="P161" i="78"/>
  <c r="P477" i="78"/>
  <c r="P304" i="78"/>
  <c r="P620" i="78"/>
  <c r="P544" i="78"/>
  <c r="P459" i="78"/>
  <c r="P289" i="78"/>
  <c r="P88" i="78"/>
  <c r="P386" i="78"/>
  <c r="P533" i="78"/>
  <c r="P448" i="78"/>
  <c r="P87" i="78"/>
  <c r="P624" i="78"/>
  <c r="P532" i="78"/>
  <c r="P476" i="78"/>
  <c r="P384" i="78"/>
  <c r="P352" i="78"/>
  <c r="P293" i="78"/>
  <c r="P232" i="78"/>
  <c r="P162" i="78"/>
  <c r="P100" i="78"/>
  <c r="P27" i="78"/>
  <c r="P531" i="78"/>
  <c r="P292" i="78"/>
  <c r="P621" i="78"/>
  <c r="P438" i="78"/>
  <c r="P574" i="78"/>
  <c r="P493" i="78"/>
  <c r="P379" i="78"/>
  <c r="P290" i="78"/>
  <c r="P22" i="78"/>
  <c r="P237" i="78"/>
  <c r="P209" i="78"/>
  <c r="P608" i="78"/>
  <c r="P569" i="78"/>
  <c r="P491" i="78"/>
  <c r="P368" i="78"/>
  <c r="P208" i="78"/>
  <c r="P651" i="78"/>
  <c r="P602" i="78"/>
  <c r="P568" i="78"/>
  <c r="P489" i="78"/>
  <c r="P336" i="78"/>
  <c r="P207" i="78"/>
  <c r="P655" i="78"/>
  <c r="P653" i="78"/>
  <c r="P601" i="78"/>
  <c r="P557" i="78"/>
  <c r="P411" i="78"/>
  <c r="P332" i="78"/>
  <c r="P203" i="78"/>
  <c r="P654" i="78"/>
  <c r="P556" i="78"/>
  <c r="P408" i="78"/>
  <c r="P366" i="78"/>
  <c r="P116" i="78"/>
  <c r="P596" i="78"/>
  <c r="P365" i="78"/>
  <c r="P254" i="78"/>
  <c r="P180" i="78"/>
  <c r="P115" i="78"/>
  <c r="P53" i="78"/>
  <c r="P652" i="78"/>
  <c r="P443" i="78"/>
  <c r="P364" i="78"/>
  <c r="P253" i="78"/>
  <c r="P114" i="78"/>
  <c r="P52" i="78"/>
  <c r="P51" i="78"/>
  <c r="P548" i="78"/>
  <c r="P167" i="78"/>
  <c r="P48" i="78"/>
  <c r="O12" i="69"/>
  <c r="P12" i="69"/>
  <c r="O64" i="69"/>
  <c r="P64" i="69"/>
  <c r="O49" i="69"/>
  <c r="P49" i="69"/>
  <c r="O34" i="69"/>
  <c r="P34" i="69"/>
  <c r="O81" i="69"/>
  <c r="P81" i="69"/>
  <c r="O141" i="69"/>
  <c r="P141" i="69"/>
  <c r="O124" i="69"/>
  <c r="P124" i="69"/>
  <c r="O186" i="69"/>
  <c r="P186" i="69"/>
  <c r="O63" i="69"/>
  <c r="P63" i="69"/>
  <c r="O91" i="69"/>
  <c r="P91" i="69"/>
  <c r="P73" i="69"/>
  <c r="O73" i="69"/>
  <c r="O58" i="69"/>
  <c r="P58" i="69"/>
  <c r="O42" i="69"/>
  <c r="P42" i="69"/>
  <c r="O27" i="69"/>
  <c r="P27" i="69"/>
  <c r="O90" i="69"/>
  <c r="P90" i="69"/>
  <c r="P102" i="69"/>
  <c r="O102" i="69"/>
  <c r="O134" i="69"/>
  <c r="P134" i="69"/>
  <c r="O156" i="69"/>
  <c r="P156" i="69"/>
  <c r="O195" i="69"/>
  <c r="P195" i="69"/>
  <c r="O97" i="69"/>
  <c r="P97" i="69"/>
  <c r="O174" i="69"/>
  <c r="P174" i="69"/>
  <c r="O11" i="69"/>
  <c r="P11" i="69"/>
  <c r="O48" i="69"/>
  <c r="P48" i="69"/>
  <c r="O33" i="69"/>
  <c r="P33" i="69"/>
  <c r="O96" i="69"/>
  <c r="P96" i="69"/>
  <c r="O80" i="69"/>
  <c r="P80" i="69"/>
  <c r="O140" i="69"/>
  <c r="P140" i="69"/>
  <c r="P123" i="69"/>
  <c r="O123" i="69"/>
  <c r="P160" i="69"/>
  <c r="O160" i="69"/>
  <c r="O179" i="69"/>
  <c r="P179" i="69"/>
  <c r="O185" i="69"/>
  <c r="P185" i="69"/>
  <c r="O9" i="69"/>
  <c r="P9" i="69"/>
  <c r="P62" i="69"/>
  <c r="O62" i="69"/>
  <c r="O47" i="69"/>
  <c r="P47" i="69"/>
  <c r="P32" i="69"/>
  <c r="O32" i="69"/>
  <c r="O95" i="69"/>
  <c r="P95" i="69"/>
  <c r="P79" i="69"/>
  <c r="O79" i="69"/>
  <c r="O139" i="69"/>
  <c r="P139" i="69"/>
  <c r="O122" i="69"/>
  <c r="P122" i="69"/>
  <c r="O159" i="69"/>
  <c r="P159" i="69"/>
  <c r="O178" i="69"/>
  <c r="P178" i="69"/>
  <c r="P199" i="69"/>
  <c r="O199" i="69"/>
  <c r="P8" i="69"/>
  <c r="O8" i="69"/>
  <c r="O46" i="69"/>
  <c r="P46" i="69"/>
  <c r="P31" i="69"/>
  <c r="O31" i="69"/>
  <c r="O94" i="69"/>
  <c r="P94" i="69"/>
  <c r="O78" i="69"/>
  <c r="P78" i="69"/>
  <c r="O138" i="69"/>
  <c r="P138" i="69"/>
  <c r="O121" i="69"/>
  <c r="P121" i="69"/>
  <c r="P177" i="69"/>
  <c r="O177" i="69"/>
  <c r="P200" i="69"/>
  <c r="O200" i="69"/>
  <c r="P74" i="69"/>
  <c r="O74" i="69"/>
  <c r="O59" i="69"/>
  <c r="P59" i="69"/>
  <c r="O43" i="69"/>
  <c r="P43" i="69"/>
  <c r="O28" i="69"/>
  <c r="P28" i="69"/>
  <c r="O135" i="69"/>
  <c r="P135" i="69"/>
  <c r="O118" i="69"/>
  <c r="P118" i="69"/>
  <c r="O157" i="69"/>
  <c r="P157" i="69"/>
  <c r="O182" i="69"/>
  <c r="P182" i="69"/>
  <c r="O72" i="69"/>
  <c r="P72" i="69"/>
  <c r="O57" i="69"/>
  <c r="P57" i="69"/>
  <c r="O41" i="69"/>
  <c r="P41" i="69"/>
  <c r="O26" i="69"/>
  <c r="P26" i="69"/>
  <c r="P89" i="69"/>
  <c r="O89" i="69"/>
  <c r="O104" i="69"/>
  <c r="P104" i="69"/>
  <c r="O133" i="69"/>
  <c r="P133" i="69"/>
  <c r="P147" i="69"/>
  <c r="O147" i="69"/>
  <c r="O155" i="69"/>
  <c r="P155" i="69"/>
  <c r="P194" i="69"/>
  <c r="O194" i="69"/>
  <c r="O7" i="69"/>
  <c r="P7" i="69"/>
  <c r="O45" i="69"/>
  <c r="P45" i="69"/>
  <c r="O30" i="69"/>
  <c r="P30" i="69"/>
  <c r="O93" i="69"/>
  <c r="P93" i="69"/>
  <c r="O137" i="69"/>
  <c r="P137" i="69"/>
  <c r="O120" i="69"/>
  <c r="P120" i="69"/>
  <c r="O176" i="69"/>
  <c r="P176" i="69"/>
  <c r="O119" i="69"/>
  <c r="P119" i="69"/>
  <c r="O71" i="69"/>
  <c r="P71" i="69"/>
  <c r="O56" i="69"/>
  <c r="P56" i="69"/>
  <c r="O25" i="69"/>
  <c r="P25" i="69"/>
  <c r="P88" i="69"/>
  <c r="O88" i="69"/>
  <c r="O103" i="69"/>
  <c r="P103" i="69"/>
  <c r="O132" i="69"/>
  <c r="P132" i="69"/>
  <c r="O170" i="69"/>
  <c r="P170" i="69"/>
  <c r="O154" i="69"/>
  <c r="P154" i="69"/>
  <c r="O193" i="69"/>
  <c r="P193" i="69"/>
  <c r="O70" i="69"/>
  <c r="P70" i="69"/>
  <c r="O55" i="69"/>
  <c r="P55" i="69"/>
  <c r="O40" i="69"/>
  <c r="P40" i="69"/>
  <c r="O24" i="69"/>
  <c r="P24" i="69"/>
  <c r="P87" i="69"/>
  <c r="O87" i="69"/>
  <c r="O108" i="69"/>
  <c r="P108" i="69"/>
  <c r="O129" i="69"/>
  <c r="P129" i="69"/>
  <c r="P169" i="69"/>
  <c r="O169" i="69"/>
  <c r="O153" i="69"/>
  <c r="P153" i="69"/>
  <c r="O192" i="69"/>
  <c r="P192" i="69"/>
  <c r="P6" i="69"/>
  <c r="O6" i="69"/>
  <c r="O69" i="69"/>
  <c r="P69" i="69"/>
  <c r="O54" i="69"/>
  <c r="P54" i="69"/>
  <c r="O39" i="69"/>
  <c r="P39" i="69"/>
  <c r="O23" i="69"/>
  <c r="P23" i="69"/>
  <c r="O86" i="69"/>
  <c r="P86" i="69"/>
  <c r="O110" i="69"/>
  <c r="P110" i="69"/>
  <c r="O128" i="69"/>
  <c r="P128" i="69"/>
  <c r="O168" i="69"/>
  <c r="P168" i="69"/>
  <c r="P152" i="69"/>
  <c r="O152" i="69"/>
  <c r="O191" i="69"/>
  <c r="P191" i="69"/>
  <c r="P44" i="69"/>
  <c r="O44" i="69"/>
  <c r="P16" i="69"/>
  <c r="O16" i="69"/>
  <c r="O68" i="69"/>
  <c r="P68" i="69"/>
  <c r="O53" i="69"/>
  <c r="P53" i="69"/>
  <c r="O38" i="69"/>
  <c r="P38" i="69"/>
  <c r="O22" i="69"/>
  <c r="P22" i="69"/>
  <c r="O85" i="69"/>
  <c r="P85" i="69"/>
  <c r="O109" i="69"/>
  <c r="P109" i="69"/>
  <c r="O127" i="69"/>
  <c r="P127" i="69"/>
  <c r="O167" i="69"/>
  <c r="P167" i="69"/>
  <c r="O151" i="69"/>
  <c r="P151" i="69"/>
  <c r="O190" i="69"/>
  <c r="P190" i="69"/>
  <c r="O60" i="69"/>
  <c r="P60" i="69"/>
  <c r="O136" i="69"/>
  <c r="P136" i="69"/>
  <c r="O15" i="69"/>
  <c r="P15" i="69"/>
  <c r="O67" i="69"/>
  <c r="P67" i="69"/>
  <c r="O52" i="69"/>
  <c r="P52" i="69"/>
  <c r="P37" i="69"/>
  <c r="O37" i="69"/>
  <c r="P21" i="69"/>
  <c r="O21" i="69"/>
  <c r="O84" i="69"/>
  <c r="P84" i="69"/>
  <c r="O114" i="69"/>
  <c r="P114" i="69"/>
  <c r="O126" i="69"/>
  <c r="P126" i="69"/>
  <c r="O166" i="69"/>
  <c r="P166" i="69"/>
  <c r="O150" i="69"/>
  <c r="P150" i="69"/>
  <c r="O189" i="69"/>
  <c r="P189" i="69"/>
  <c r="O61" i="69"/>
  <c r="P61" i="69"/>
  <c r="O20" i="69"/>
  <c r="P20" i="69"/>
  <c r="O92" i="69"/>
  <c r="P92" i="69"/>
  <c r="O175" i="69"/>
  <c r="P175" i="69"/>
  <c r="O14" i="69"/>
  <c r="P14" i="69"/>
  <c r="O66" i="69"/>
  <c r="P66" i="69"/>
  <c r="P51" i="69"/>
  <c r="O51" i="69"/>
  <c r="O36" i="69"/>
  <c r="P36" i="69"/>
  <c r="O83" i="69"/>
  <c r="P83" i="69"/>
  <c r="O143" i="69"/>
  <c r="P143" i="69"/>
  <c r="O125" i="69"/>
  <c r="P125" i="69"/>
  <c r="O165" i="69"/>
  <c r="P165" i="69"/>
  <c r="O149" i="69"/>
  <c r="P149" i="69"/>
  <c r="P188" i="69"/>
  <c r="O188" i="69"/>
  <c r="P29" i="69"/>
  <c r="O29" i="69"/>
  <c r="O158" i="69"/>
  <c r="P158" i="69"/>
  <c r="O13" i="69"/>
  <c r="P13" i="69"/>
  <c r="O65" i="69"/>
  <c r="P65" i="69"/>
  <c r="O50" i="69"/>
  <c r="P50" i="69"/>
  <c r="P35" i="69"/>
  <c r="O35" i="69"/>
  <c r="P98" i="69"/>
  <c r="O98" i="69"/>
  <c r="O82" i="69"/>
  <c r="P82" i="69"/>
  <c r="O142" i="69"/>
  <c r="P142" i="69"/>
  <c r="O148" i="69"/>
  <c r="P148" i="69"/>
  <c r="O187" i="69"/>
  <c r="P187" i="69"/>
  <c r="P5" i="67"/>
  <c r="O61" i="57"/>
  <c r="O41" i="57"/>
  <c r="P41" i="57"/>
  <c r="O25" i="57"/>
  <c r="O40" i="57"/>
  <c r="P40" i="57"/>
  <c r="O24" i="57"/>
  <c r="P24" i="57"/>
  <c r="O39" i="57"/>
  <c r="P39" i="57"/>
  <c r="O23" i="57"/>
  <c r="P23" i="57"/>
  <c r="O60" i="57"/>
  <c r="O48" i="57"/>
  <c r="P48" i="57"/>
  <c r="O38" i="57"/>
  <c r="P38" i="57"/>
  <c r="P22" i="57"/>
  <c r="O22" i="57"/>
  <c r="O37" i="57"/>
  <c r="P37" i="57"/>
  <c r="O58" i="57"/>
  <c r="O46" i="57"/>
  <c r="P46" i="57"/>
  <c r="O36" i="57"/>
  <c r="O20" i="57"/>
  <c r="P20" i="57"/>
  <c r="O57" i="57"/>
  <c r="O35" i="57"/>
  <c r="P35" i="57"/>
  <c r="O56" i="57"/>
  <c r="O44" i="57"/>
  <c r="P44" i="57"/>
  <c r="O34" i="57"/>
  <c r="P34" i="57"/>
  <c r="O45" i="57"/>
  <c r="P45" i="57"/>
  <c r="O13" i="57"/>
  <c r="P13" i="57"/>
  <c r="P5" i="57"/>
  <c r="O5" i="57"/>
  <c r="O55" i="57"/>
  <c r="O33" i="57"/>
  <c r="P33" i="57"/>
  <c r="O10" i="57"/>
  <c r="P10" i="57"/>
  <c r="O43" i="57"/>
  <c r="P51" i="57"/>
  <c r="O51" i="57"/>
  <c r="O27" i="57"/>
  <c r="P27" i="57"/>
  <c r="O49" i="57"/>
  <c r="P49" i="57"/>
  <c r="O42" i="57"/>
  <c r="P42" i="57"/>
  <c r="O26" i="57"/>
  <c r="P26" i="57"/>
  <c r="O54" i="57"/>
  <c r="O32" i="57"/>
  <c r="P32" i="57"/>
  <c r="O9" i="57"/>
  <c r="P9" i="57"/>
  <c r="O31" i="57"/>
  <c r="O52" i="57"/>
  <c r="O30" i="57"/>
  <c r="O28" i="57"/>
  <c r="P28" i="57"/>
  <c r="O50" i="57"/>
  <c r="P50" i="57"/>
  <c r="O59" i="57"/>
  <c r="O47" i="57"/>
  <c r="P47" i="57"/>
  <c r="O21" i="57"/>
  <c r="O53" i="57"/>
  <c r="O6" i="57"/>
  <c r="P6" i="57"/>
  <c r="P29" i="57"/>
  <c r="O29" i="57"/>
  <c r="P6" i="59"/>
  <c r="I16" i="73"/>
  <c r="G16" i="73"/>
  <c r="P16" i="73" s="1"/>
  <c r="O6" i="73"/>
  <c r="P123" i="78"/>
  <c r="P541" i="78"/>
  <c r="P45" i="78"/>
  <c r="P375" i="78"/>
  <c r="P627" i="78"/>
  <c r="P626" i="78"/>
  <c r="P46" i="78"/>
  <c r="P401" i="78"/>
  <c r="P122" i="78"/>
  <c r="P241" i="78"/>
  <c r="P220" i="78"/>
  <c r="P374" i="78"/>
  <c r="P223" i="78"/>
  <c r="P156" i="78"/>
  <c r="P399" i="78"/>
  <c r="P54" i="78"/>
  <c r="P40" i="78"/>
  <c r="P99" i="78"/>
  <c r="P83" i="78"/>
  <c r="P216" i="78"/>
  <c r="P184" i="78"/>
  <c r="P251" i="78"/>
  <c r="P296" i="78"/>
  <c r="P370" i="78"/>
  <c r="P356" i="78"/>
  <c r="P395" i="78"/>
  <c r="P433" i="78"/>
  <c r="P463" i="78"/>
  <c r="P490" i="78"/>
  <c r="P516" i="78"/>
  <c r="P535" i="78"/>
  <c r="P600" i="78"/>
  <c r="P622" i="78"/>
  <c r="P286" i="78"/>
  <c r="P222" i="78"/>
  <c r="P287" i="78"/>
  <c r="P469" i="78"/>
  <c r="P562" i="78"/>
  <c r="P205" i="78"/>
  <c r="P147" i="78"/>
  <c r="P240" i="78"/>
  <c r="P437" i="78"/>
  <c r="P29" i="78"/>
  <c r="P555" i="78"/>
  <c r="P496" i="78"/>
  <c r="P28" i="78"/>
  <c r="P495" i="78"/>
  <c r="P206" i="78"/>
  <c r="P90" i="78"/>
  <c r="P301" i="78"/>
  <c r="P449" i="78"/>
  <c r="P17" i="78"/>
  <c r="P171" i="78"/>
  <c r="P494" i="78"/>
  <c r="P190" i="78"/>
  <c r="P157" i="78"/>
  <c r="P221" i="78"/>
  <c r="P383" i="78"/>
  <c r="P189" i="78"/>
  <c r="P525" i="78"/>
  <c r="P540" i="78"/>
  <c r="P300" i="78"/>
  <c r="P89" i="78"/>
  <c r="P188" i="78"/>
  <c r="P91" i="78"/>
  <c r="P173" i="78"/>
  <c r="P349" i="78"/>
  <c r="P148" i="78"/>
  <c r="P561" i="78"/>
  <c r="P285" i="78"/>
  <c r="P628" i="78"/>
  <c r="P453" i="78"/>
  <c r="P440" i="78"/>
  <c r="P172" i="78"/>
  <c r="P400" i="78"/>
  <c r="P155" i="78"/>
  <c r="P47" i="78"/>
  <c r="P30" i="78"/>
  <c r="P92" i="78"/>
  <c r="P124" i="78"/>
  <c r="P191" i="78"/>
  <c r="P242" i="78"/>
  <c r="P303" i="78"/>
  <c r="P288" i="78"/>
  <c r="P377" i="78"/>
  <c r="P362" i="78"/>
  <c r="P350" i="78"/>
  <c r="P470" i="78"/>
  <c r="P450" i="78"/>
  <c r="P542" i="78"/>
  <c r="P526" i="78"/>
  <c r="P563" i="78"/>
  <c r="P452" i="78"/>
  <c r="P439" i="78"/>
  <c r="P250" i="78"/>
  <c r="P119" i="78"/>
  <c r="P218" i="78"/>
  <c r="P202" i="78"/>
  <c r="P186" i="78"/>
  <c r="P397" i="78"/>
  <c r="P435" i="78"/>
  <c r="P599" i="78"/>
  <c r="P571" i="78"/>
  <c r="P447" i="78"/>
  <c r="P436" i="78"/>
  <c r="P406" i="78"/>
  <c r="P363" i="78"/>
  <c r="P64" i="78"/>
  <c r="P252" i="78"/>
  <c r="P570" i="78"/>
  <c r="P547" i="78"/>
  <c r="P446" i="78"/>
  <c r="P488" i="78"/>
  <c r="P567" i="78"/>
  <c r="P518" i="78"/>
  <c r="P378" i="78"/>
  <c r="P566" i="78"/>
  <c r="P97" i="78"/>
  <c r="P21" i="78"/>
  <c r="P475" i="78"/>
  <c r="P458" i="78"/>
  <c r="P219" i="78"/>
  <c r="P38" i="78"/>
  <c r="P546" i="78"/>
  <c r="P530" i="78"/>
  <c r="P515" i="78"/>
  <c r="P338" i="78"/>
  <c r="P37" i="78"/>
  <c r="P50" i="78"/>
  <c r="P33" i="78"/>
  <c r="P461" i="78"/>
  <c r="P398" i="78"/>
  <c r="P337" i="78"/>
  <c r="P565" i="78"/>
  <c r="P120" i="78"/>
  <c r="P35" i="78"/>
  <c r="P534" i="78"/>
  <c r="P238" i="78"/>
  <c r="P169" i="78"/>
  <c r="I310" i="54" l="1"/>
  <c r="I308" i="54"/>
  <c r="H308" i="54" s="1"/>
  <c r="H306" i="54"/>
  <c r="I306" i="54" s="1"/>
  <c r="H305" i="54"/>
  <c r="I305" i="54" s="1"/>
  <c r="H304" i="54"/>
  <c r="I304" i="54" s="1"/>
  <c r="H303" i="54"/>
  <c r="I303" i="54" s="1"/>
  <c r="H302" i="54"/>
  <c r="I302" i="54" s="1"/>
  <c r="H301" i="54"/>
  <c r="I301" i="54" s="1"/>
  <c r="I300" i="54" l="1"/>
  <c r="I299" i="54"/>
  <c r="I5" i="57" l="1"/>
  <c r="I9" i="73" l="1"/>
  <c r="I460" i="78"/>
  <c r="I122" i="78" l="1"/>
  <c r="I123" i="78"/>
  <c r="I124" i="78"/>
  <c r="I118" i="78"/>
  <c r="I119" i="78"/>
  <c r="I120" i="78"/>
  <c r="I115" i="78"/>
  <c r="I116" i="78"/>
  <c r="I117" i="78"/>
  <c r="I98" i="78"/>
  <c r="I99" i="78"/>
  <c r="I100" i="78"/>
  <c r="I95" i="78"/>
  <c r="I96" i="78"/>
  <c r="I97" i="78"/>
  <c r="I91" i="78"/>
  <c r="I92" i="78"/>
  <c r="I93" i="78"/>
  <c r="I94" i="78"/>
  <c r="I86" i="78"/>
  <c r="I87" i="78"/>
  <c r="I88" i="78"/>
  <c r="I60" i="78"/>
  <c r="I61" i="78"/>
  <c r="I53" i="78"/>
  <c r="I54" i="78"/>
  <c r="I47" i="78"/>
  <c r="I48" i="78"/>
  <c r="I49" i="78"/>
  <c r="I50" i="78"/>
  <c r="I51" i="78"/>
  <c r="I52" i="78"/>
  <c r="I43" i="78"/>
  <c r="I44" i="78"/>
  <c r="I45" i="78"/>
  <c r="I46" i="78"/>
  <c r="I33" i="78"/>
  <c r="I35" i="78"/>
  <c r="I36" i="78"/>
  <c r="I37" i="78"/>
  <c r="I38" i="78"/>
  <c r="I39" i="78"/>
  <c r="I40" i="78"/>
  <c r="I41" i="78"/>
  <c r="I42" i="78"/>
  <c r="I31" i="78"/>
  <c r="I32" i="78"/>
  <c r="I30" i="78"/>
  <c r="I28" i="78"/>
  <c r="I29" i="78"/>
  <c r="I26" i="78"/>
  <c r="I27" i="78"/>
  <c r="I25" i="78"/>
  <c r="I22" i="78"/>
  <c r="I23" i="78"/>
  <c r="I24" i="78"/>
  <c r="I21" i="78"/>
  <c r="I20" i="78"/>
  <c r="H294" i="54" l="1"/>
  <c r="I294" i="54" s="1"/>
  <c r="H293" i="54"/>
  <c r="I293" i="54" s="1"/>
  <c r="H292" i="54"/>
  <c r="I292" i="54" s="1"/>
  <c r="H291" i="54"/>
  <c r="I291" i="54" s="1"/>
  <c r="I290" i="54"/>
  <c r="H290" i="54" s="1"/>
  <c r="H289" i="54"/>
  <c r="I289" i="54" s="1"/>
  <c r="I288" i="54"/>
  <c r="I607" i="78"/>
  <c r="G606" i="78"/>
  <c r="P606" i="78" s="1"/>
  <c r="G605" i="78"/>
  <c r="P605" i="78" s="1"/>
  <c r="G604" i="78"/>
  <c r="P604" i="78" s="1"/>
  <c r="I59" i="78"/>
  <c r="I17" i="78"/>
  <c r="G61" i="57"/>
  <c r="P61" i="57" s="1"/>
  <c r="G60" i="57"/>
  <c r="P60" i="57" s="1"/>
  <c r="G59" i="57"/>
  <c r="P59" i="57" s="1"/>
  <c r="G58" i="57"/>
  <c r="P58" i="57" s="1"/>
  <c r="G57" i="57"/>
  <c r="P57" i="57" s="1"/>
  <c r="G56" i="57"/>
  <c r="P56" i="57" s="1"/>
  <c r="G55" i="57"/>
  <c r="P55" i="57" s="1"/>
  <c r="G54" i="57"/>
  <c r="P54" i="57" s="1"/>
  <c r="G53" i="57"/>
  <c r="P53" i="57" s="1"/>
  <c r="G52" i="57"/>
  <c r="P52" i="57" s="1"/>
  <c r="G307" i="78"/>
  <c r="P307" i="78" s="1"/>
  <c r="I161" i="78"/>
  <c r="I350" i="78"/>
  <c r="P391" i="78"/>
  <c r="I428" i="78"/>
  <c r="I234" i="78"/>
  <c r="H287" i="54"/>
  <c r="H283" i="54"/>
  <c r="I283" i="54" s="1"/>
  <c r="H282" i="54"/>
  <c r="I282" i="54" s="1"/>
  <c r="H281" i="54"/>
  <c r="I281" i="54" s="1"/>
  <c r="H280" i="54"/>
  <c r="I280" i="54" s="1"/>
  <c r="H279" i="54"/>
  <c r="H278" i="54"/>
  <c r="I278" i="54" s="1"/>
  <c r="I277" i="54"/>
  <c r="H276" i="54"/>
  <c r="I148" i="67"/>
  <c r="I174" i="78"/>
  <c r="G293" i="54" l="1"/>
  <c r="G294" i="54"/>
  <c r="G607" i="78"/>
  <c r="P607" i="78" s="1"/>
  <c r="I307" i="78"/>
  <c r="G428" i="78"/>
  <c r="P428" i="78" s="1"/>
  <c r="I143" i="67" l="1"/>
  <c r="I142" i="67"/>
  <c r="I149" i="67" l="1"/>
  <c r="I147" i="67"/>
  <c r="G146" i="67"/>
  <c r="P146" i="67" s="1"/>
  <c r="H275" i="54"/>
  <c r="H274" i="54"/>
  <c r="H273" i="54"/>
  <c r="I273" i="54" s="1"/>
  <c r="H272" i="54"/>
  <c r="I272" i="54" s="1"/>
  <c r="H271" i="54"/>
  <c r="I271" i="54" s="1"/>
  <c r="H270" i="54"/>
  <c r="I270" i="54" s="1"/>
  <c r="H269" i="54"/>
  <c r="I269" i="54" s="1"/>
  <c r="H266" i="54"/>
  <c r="I266" i="54" s="1"/>
  <c r="I275" i="54" l="1"/>
  <c r="H265" i="54"/>
  <c r="H264" i="54" l="1"/>
  <c r="I264" i="54" s="1"/>
  <c r="H263" i="54"/>
  <c r="I263" i="54" s="1"/>
  <c r="H262" i="54"/>
  <c r="I262" i="54" s="1"/>
  <c r="H261" i="54"/>
  <c r="I261" i="54" s="1"/>
  <c r="H260" i="54"/>
  <c r="I260" i="54" s="1"/>
  <c r="H259" i="54"/>
  <c r="I259" i="54" s="1"/>
  <c r="H257" i="54"/>
  <c r="H256" i="54" l="1"/>
  <c r="I255" i="54"/>
  <c r="H255" i="54" s="1"/>
  <c r="I254" i="54"/>
  <c r="H254" i="54" s="1"/>
  <c r="H252" i="54" l="1"/>
  <c r="H251" i="54"/>
  <c r="H248" i="54" l="1"/>
  <c r="I248" i="54" s="1"/>
  <c r="H241" i="54" l="1"/>
  <c r="I241" i="54" s="1"/>
  <c r="H240" i="54"/>
  <c r="I240" i="54" s="1"/>
  <c r="I141" i="67"/>
  <c r="I77" i="67"/>
  <c r="I63" i="67"/>
  <c r="I62" i="67"/>
  <c r="I49" i="67"/>
  <c r="I45" i="67"/>
  <c r="I36" i="67"/>
  <c r="I33" i="67"/>
  <c r="I32" i="67"/>
  <c r="I29" i="67"/>
  <c r="I28" i="67"/>
  <c r="I18" i="59"/>
  <c r="I12" i="73"/>
  <c r="I31" i="73"/>
  <c r="I15" i="73"/>
  <c r="I514" i="78"/>
  <c r="I501" i="78"/>
  <c r="I490" i="78"/>
  <c r="I461" i="78"/>
  <c r="I453" i="78"/>
  <c r="I451" i="78"/>
  <c r="I438" i="78"/>
  <c r="I431" i="78"/>
  <c r="I377" i="78"/>
  <c r="I376" i="78"/>
  <c r="I372" i="78"/>
  <c r="I369" i="78"/>
  <c r="I361" i="78"/>
  <c r="I360" i="78"/>
  <c r="I356" i="78"/>
  <c r="I353" i="78"/>
  <c r="I339" i="78"/>
  <c r="I302" i="78"/>
  <c r="I300" i="78"/>
  <c r="I299" i="78"/>
  <c r="I291" i="78"/>
  <c r="I290" i="78"/>
  <c r="I286" i="78"/>
  <c r="I282" i="78"/>
  <c r="I278" i="78"/>
  <c r="I277" i="78"/>
  <c r="I276" i="78"/>
  <c r="I254" i="78"/>
  <c r="I252" i="78"/>
  <c r="I251" i="78"/>
  <c r="I243" i="78"/>
  <c r="I222" i="78"/>
  <c r="I216" i="78"/>
  <c r="I212" i="78"/>
  <c r="I202" i="78"/>
  <c r="I199" i="78"/>
  <c r="I187" i="78"/>
  <c r="I186" i="78"/>
  <c r="I182" i="78"/>
  <c r="I173" i="78"/>
  <c r="I172" i="78"/>
  <c r="H238" i="54"/>
  <c r="H237" i="54"/>
  <c r="H236" i="54"/>
  <c r="I236" i="54" s="1"/>
  <c r="I233" i="54"/>
  <c r="I228" i="54"/>
  <c r="I227" i="54"/>
  <c r="H226" i="54"/>
  <c r="I224" i="54"/>
  <c r="H224" i="54" s="1"/>
  <c r="I223" i="54"/>
  <c r="H223" i="54" s="1"/>
  <c r="I220" i="54"/>
  <c r="I219" i="54"/>
  <c r="I212" i="54"/>
  <c r="I211" i="54"/>
  <c r="H210" i="54"/>
  <c r="I207" i="54"/>
  <c r="H202" i="54"/>
  <c r="H201" i="54"/>
  <c r="I200" i="54"/>
  <c r="I192" i="54"/>
  <c r="I191" i="54"/>
  <c r="I189" i="54"/>
  <c r="I188" i="54"/>
  <c r="I187" i="54"/>
  <c r="I186" i="54"/>
  <c r="I185" i="54"/>
  <c r="I184" i="54"/>
  <c r="I175" i="54"/>
  <c r="I174" i="54"/>
  <c r="I173" i="54"/>
  <c r="I172" i="54"/>
  <c r="I171" i="54"/>
  <c r="I170" i="54"/>
  <c r="I169" i="54"/>
  <c r="I168" i="54"/>
  <c r="I165" i="54"/>
  <c r="I164" i="54"/>
  <c r="I163" i="54"/>
  <c r="I162" i="54"/>
  <c r="I161" i="54"/>
  <c r="I160" i="54"/>
  <c r="I159" i="54"/>
  <c r="I158" i="54"/>
  <c r="I157" i="54"/>
  <c r="I155" i="54"/>
  <c r="I144" i="54"/>
  <c r="I143" i="54"/>
  <c r="I142" i="54"/>
  <c r="I141" i="54"/>
  <c r="I139" i="54"/>
  <c r="I138" i="54"/>
  <c r="I136" i="54"/>
  <c r="I130" i="54"/>
  <c r="I126" i="54"/>
  <c r="I125" i="54"/>
  <c r="I123" i="54"/>
  <c r="I122" i="54"/>
  <c r="I121" i="54"/>
  <c r="I120" i="54"/>
  <c r="I119" i="54"/>
  <c r="I118" i="54"/>
  <c r="I117" i="54"/>
  <c r="I112" i="54"/>
  <c r="I109" i="54"/>
  <c r="I47" i="54"/>
  <c r="I46" i="54"/>
  <c r="I45" i="54"/>
  <c r="I44" i="54"/>
  <c r="I43" i="54"/>
  <c r="I42" i="54"/>
  <c r="I41" i="54"/>
  <c r="I39" i="54"/>
  <c r="I35" i="54"/>
  <c r="I34" i="54"/>
  <c r="I31" i="54"/>
  <c r="I29" i="54"/>
  <c r="H27" i="54"/>
  <c r="H26" i="54"/>
  <c r="I25" i="54"/>
  <c r="H24" i="54"/>
  <c r="I23" i="54"/>
  <c r="H22" i="54"/>
  <c r="I22" i="54" s="1"/>
  <c r="H21" i="54"/>
  <c r="H20" i="54"/>
  <c r="I19" i="54"/>
  <c r="I18" i="54"/>
  <c r="H17" i="54"/>
  <c r="H16" i="54"/>
  <c r="H15" i="54"/>
  <c r="I10" i="54"/>
  <c r="I30" i="67" l="1"/>
  <c r="I31" i="67"/>
  <c r="I17" i="54"/>
  <c r="I306" i="78"/>
  <c r="I362" i="78"/>
  <c r="I12" i="78"/>
  <c r="I375" i="78"/>
  <c r="I20" i="54"/>
  <c r="I16" i="54"/>
  <c r="I21" i="54"/>
  <c r="I24" i="54"/>
  <c r="I27" i="73"/>
  <c r="I456" i="78"/>
  <c r="I366" i="78"/>
  <c r="I46" i="67"/>
  <c r="I41" i="67"/>
  <c r="I73" i="67"/>
  <c r="I107" i="67"/>
  <c r="I78" i="67"/>
  <c r="I248" i="78"/>
  <c r="I439" i="78"/>
  <c r="I209" i="78"/>
  <c r="I298" i="78"/>
  <c r="I337" i="78"/>
  <c r="I427" i="78"/>
  <c r="I176" i="78"/>
  <c r="I364" i="78"/>
  <c r="I457" i="78"/>
  <c r="I351" i="78"/>
  <c r="I378" i="78"/>
  <c r="I208" i="78"/>
  <c r="I201" i="78"/>
  <c r="I217" i="78"/>
  <c r="I367" i="78"/>
  <c r="I114" i="78"/>
  <c r="I292" i="78"/>
  <c r="I205" i="78"/>
  <c r="I491" i="78"/>
  <c r="I331" i="78"/>
  <c r="I354" i="78"/>
  <c r="I436" i="78"/>
  <c r="I19" i="59"/>
  <c r="I221" i="78"/>
  <c r="I279" i="78"/>
  <c r="I493" i="78"/>
  <c r="I43" i="67"/>
  <c r="I70" i="67"/>
  <c r="I296" i="78"/>
  <c r="I454" i="78"/>
  <c r="I180" i="78"/>
  <c r="I210" i="78"/>
  <c r="I25" i="73"/>
  <c r="I365" i="78"/>
  <c r="I159" i="78"/>
  <c r="I42" i="67"/>
  <c r="I169" i="78"/>
  <c r="I206" i="78"/>
  <c r="I434" i="78"/>
  <c r="I160" i="78"/>
  <c r="I373" i="78"/>
  <c r="I21" i="59"/>
  <c r="I213" i="78"/>
  <c r="I287" i="78"/>
  <c r="I338" i="78"/>
  <c r="I458" i="78"/>
  <c r="I9" i="57"/>
  <c r="I303" i="78"/>
  <c r="I44" i="57"/>
  <c r="I177" i="78"/>
  <c r="I192" i="78"/>
  <c r="I215" i="78"/>
  <c r="I294" i="78"/>
  <c r="I452" i="78"/>
  <c r="I518" i="78"/>
  <c r="I193" i="78"/>
  <c r="I194" i="78"/>
  <c r="I237" i="78"/>
  <c r="I358" i="78"/>
  <c r="I363" i="78"/>
  <c r="I34" i="67"/>
  <c r="I200" i="78"/>
  <c r="I359" i="78"/>
  <c r="I368" i="78"/>
  <c r="I35" i="67"/>
  <c r="I18" i="78"/>
  <c r="I288" i="78"/>
  <c r="I352" i="78"/>
  <c r="I238" i="78"/>
  <c r="I281" i="78"/>
  <c r="I497" i="78"/>
  <c r="I249" i="78"/>
  <c r="I374" i="78"/>
  <c r="I430" i="78"/>
  <c r="I459" i="78"/>
  <c r="I250" i="78"/>
  <c r="I449" i="78"/>
  <c r="I20" i="59"/>
  <c r="I156" i="78"/>
  <c r="I244" i="78"/>
  <c r="I289" i="78"/>
  <c r="I483" i="78"/>
  <c r="I83" i="78"/>
  <c r="I184" i="78"/>
  <c r="I370" i="78"/>
  <c r="I379" i="78"/>
  <c r="I423" i="78"/>
  <c r="I484" i="78"/>
  <c r="I432" i="78"/>
  <c r="I437" i="78"/>
  <c r="I500" i="78"/>
  <c r="I29" i="73"/>
  <c r="I185" i="78"/>
  <c r="I203" i="78"/>
  <c r="I284" i="78"/>
  <c r="I447" i="78"/>
  <c r="I101" i="67"/>
  <c r="I90" i="78"/>
  <c r="I214" i="78"/>
  <c r="I220" i="78"/>
  <c r="I295" i="78"/>
  <c r="I30" i="73"/>
  <c r="I22" i="59"/>
  <c r="I204" i="78"/>
  <c r="I357" i="78"/>
  <c r="I448" i="78"/>
  <c r="I13" i="73"/>
  <c r="I218" i="78"/>
  <c r="I26" i="73"/>
  <c r="I455" i="78"/>
  <c r="I51" i="67"/>
  <c r="I155" i="78"/>
  <c r="I178" i="78"/>
  <c r="I253" i="78"/>
  <c r="I280" i="78"/>
  <c r="I336" i="78"/>
  <c r="I435" i="78"/>
  <c r="I450" i="78"/>
  <c r="I52" i="67"/>
  <c r="I16" i="78"/>
  <c r="I183" i="78"/>
  <c r="I207" i="78"/>
  <c r="I211" i="78"/>
  <c r="I242" i="78"/>
  <c r="I304" i="78"/>
  <c r="I332" i="78"/>
  <c r="I426" i="78"/>
  <c r="I440" i="78"/>
  <c r="I489" i="78"/>
  <c r="I516" i="78"/>
  <c r="I53" i="67"/>
  <c r="I219" i="78"/>
  <c r="I285" i="78"/>
  <c r="I305" i="78"/>
  <c r="I371" i="78"/>
  <c r="I485" i="78"/>
  <c r="I75" i="67"/>
  <c r="I179" i="78"/>
  <c r="I301" i="78"/>
  <c r="I168" i="78"/>
  <c r="I297" i="78"/>
  <c r="I333" i="78"/>
  <c r="I433" i="78"/>
  <c r="I24" i="73"/>
  <c r="I247" i="78"/>
  <c r="I293" i="78"/>
  <c r="I443" i="78"/>
  <c r="I486" i="78"/>
  <c r="I38" i="67"/>
  <c r="I76" i="67"/>
  <c r="I79" i="67"/>
  <c r="I23" i="59"/>
  <c r="I10" i="57"/>
  <c r="I47" i="67"/>
  <c r="I16" i="67"/>
  <c r="I48" i="67"/>
  <c r="I54" i="67"/>
  <c r="I104" i="67"/>
  <c r="I55" i="67"/>
  <c r="I140" i="67"/>
  <c r="I74" i="67"/>
  <c r="I44" i="67"/>
  <c r="I5" i="67"/>
  <c r="I102" i="67"/>
  <c r="I103" i="67"/>
  <c r="I235" i="78" l="1"/>
  <c r="O235" i="78"/>
  <c r="P235" i="78"/>
  <c r="O346" i="78"/>
  <c r="P346" i="78"/>
  <c r="P347" i="78"/>
  <c r="O347" i="78"/>
  <c r="O631" i="78"/>
  <c r="P631" i="78"/>
  <c r="O632" i="78"/>
  <c r="G632" i="78"/>
  <c r="P632" i="78" s="1"/>
  <c r="P44" i="59"/>
  <c r="P56" i="59"/>
  <c r="P54" i="59"/>
  <c r="P143" i="59"/>
  <c r="P376" i="59"/>
  <c r="P37" i="59"/>
  <c r="P40" i="59"/>
  <c r="P124" i="59"/>
  <c r="P48" i="59"/>
  <c r="P51" i="59"/>
  <c r="P59" i="59"/>
  <c r="P67" i="59"/>
  <c r="P105" i="59"/>
  <c r="P36" i="59"/>
  <c r="P43" i="59"/>
  <c r="P61" i="59"/>
  <c r="P108" i="59"/>
  <c r="P146" i="59"/>
  <c r="P63" i="59"/>
  <c r="P39" i="59"/>
  <c r="P42" i="59"/>
  <c r="P46" i="59"/>
  <c r="P50" i="59"/>
  <c r="P55" i="59"/>
  <c r="P64" i="59"/>
  <c r="P98" i="59"/>
  <c r="P102" i="59"/>
  <c r="P109" i="59"/>
  <c r="P119" i="59"/>
  <c r="P152" i="59"/>
  <c r="P132" i="59"/>
  <c r="P66" i="59"/>
  <c r="P38" i="59"/>
  <c r="P41" i="59"/>
  <c r="P45" i="59"/>
  <c r="P52" i="59"/>
  <c r="P60" i="59"/>
  <c r="P113" i="59"/>
  <c r="P114" i="59"/>
  <c r="P115" i="59"/>
  <c r="P140" i="59"/>
  <c r="P104" i="59"/>
  <c r="P136" i="59"/>
  <c r="P176" i="59"/>
  <c r="P101" i="59"/>
  <c r="P327" i="59"/>
  <c r="P355" i="59"/>
  <c r="P342" i="59"/>
  <c r="P110" i="59"/>
  <c r="P353" i="59"/>
  <c r="P371" i="59"/>
  <c r="P47" i="59"/>
  <c r="P49" i="59"/>
  <c r="P53" i="59"/>
  <c r="P57" i="59"/>
  <c r="P62" i="59"/>
  <c r="P65" i="59"/>
  <c r="P99" i="59"/>
  <c r="P106" i="59"/>
  <c r="P128" i="59"/>
  <c r="P155" i="59"/>
  <c r="P363" i="59"/>
  <c r="P103" i="59"/>
  <c r="P107" i="59"/>
  <c r="P118" i="59"/>
  <c r="P123" i="59"/>
  <c r="P127" i="59"/>
  <c r="P131" i="59"/>
  <c r="P135" i="59"/>
  <c r="P139" i="59"/>
  <c r="P142" i="59"/>
  <c r="P150" i="59"/>
  <c r="P154" i="59"/>
  <c r="P158" i="59"/>
  <c r="P172" i="59"/>
  <c r="P338" i="59"/>
  <c r="P380" i="59"/>
  <c r="P357" i="59"/>
  <c r="P372" i="59"/>
  <c r="P117" i="59"/>
  <c r="P122" i="59"/>
  <c r="P126" i="59"/>
  <c r="P130" i="59"/>
  <c r="P133" i="59"/>
  <c r="P134" i="59"/>
  <c r="P138" i="59"/>
  <c r="P141" i="59"/>
  <c r="P145" i="59"/>
  <c r="P149" i="59"/>
  <c r="P153" i="59"/>
  <c r="P157" i="59"/>
  <c r="P168" i="59"/>
  <c r="P184" i="59"/>
  <c r="P334" i="59"/>
  <c r="P361" i="59"/>
  <c r="P352" i="59"/>
  <c r="P375" i="59"/>
  <c r="P116" i="59"/>
  <c r="P120" i="59"/>
  <c r="P121" i="59"/>
  <c r="P125" i="59"/>
  <c r="P129" i="59"/>
  <c r="P137" i="59"/>
  <c r="P144" i="59"/>
  <c r="P148" i="59"/>
  <c r="P156" i="59"/>
  <c r="P164" i="59"/>
  <c r="P180" i="59"/>
  <c r="P346" i="59"/>
  <c r="P159" i="59"/>
  <c r="P160" i="59"/>
  <c r="P163" i="59"/>
  <c r="P167" i="59"/>
  <c r="P171" i="59"/>
  <c r="P175" i="59"/>
  <c r="P179" i="59"/>
  <c r="P183" i="59"/>
  <c r="P326" i="59"/>
  <c r="P330" i="59"/>
  <c r="P337" i="59"/>
  <c r="P341" i="59"/>
  <c r="P345" i="59"/>
  <c r="P377" i="59"/>
  <c r="P368" i="59"/>
  <c r="P374" i="59"/>
  <c r="P379" i="59"/>
  <c r="P362" i="59"/>
  <c r="P370" i="59"/>
  <c r="P162" i="59"/>
  <c r="P166" i="59"/>
  <c r="P170" i="59"/>
  <c r="P174" i="59"/>
  <c r="P178" i="59"/>
  <c r="P182" i="59"/>
  <c r="P325" i="59"/>
  <c r="P329" i="59"/>
  <c r="P333" i="59"/>
  <c r="P336" i="59"/>
  <c r="P340" i="59"/>
  <c r="P344" i="59"/>
  <c r="P347" i="59"/>
  <c r="P161" i="59"/>
  <c r="P165" i="59"/>
  <c r="P169" i="59"/>
  <c r="P173" i="59"/>
  <c r="P177" i="59"/>
  <c r="P181" i="59"/>
  <c r="P328" i="59"/>
  <c r="P331" i="59"/>
  <c r="P335" i="59"/>
  <c r="P339" i="59"/>
  <c r="P343" i="59"/>
  <c r="P354" i="59"/>
  <c r="P356" i="59"/>
  <c r="P360" i="59"/>
  <c r="P364" i="59"/>
  <c r="P369" i="59"/>
  <c r="P373" i="59"/>
  <c r="P378" i="59"/>
  <c r="O17" i="57"/>
  <c r="I17" i="57"/>
  <c r="O18" i="57"/>
  <c r="I18" i="57"/>
  <c r="I19" i="57"/>
  <c r="O19" i="57"/>
  <c r="I85" i="78" l="1"/>
  <c r="G85" i="78"/>
  <c r="P85" i="78" s="1"/>
  <c r="O85" i="78"/>
</calcChain>
</file>

<file path=xl/sharedStrings.xml><?xml version="1.0" encoding="utf-8"?>
<sst xmlns="http://schemas.openxmlformats.org/spreadsheetml/2006/main" count="16853" uniqueCount="8474">
  <si>
    <t>상품코드</t>
  </si>
  <si>
    <t>상품명</t>
  </si>
  <si>
    <t>규격</t>
    <phoneticPr fontId="9" type="noConversion"/>
  </si>
  <si>
    <t>봉입수량</t>
    <phoneticPr fontId="9" type="noConversion"/>
  </si>
  <si>
    <t>면/과세</t>
    <phoneticPr fontId="2" type="noConversion"/>
  </si>
  <si>
    <t>행사가</t>
    <phoneticPr fontId="9" type="noConversion"/>
  </si>
  <si>
    <t>개당단가</t>
    <phoneticPr fontId="9" type="noConversion"/>
  </si>
  <si>
    <t>상품정보</t>
    <phoneticPr fontId="9" type="noConversion"/>
  </si>
  <si>
    <t>유통기한</t>
    <phoneticPr fontId="9" type="noConversion"/>
  </si>
  <si>
    <t>인증</t>
    <phoneticPr fontId="9" type="noConversion"/>
  </si>
  <si>
    <t>과세</t>
  </si>
  <si>
    <t>HACCP</t>
  </si>
  <si>
    <t>냉동</t>
    <phoneticPr fontId="2" type="noConversion"/>
  </si>
  <si>
    <t>중화면[밀가루(밀/호주산), 변성전분, 정제소금(국산), 전분]
마제소스[돼지고기(국산),양조간장,소스1(절인고추,발효잠두페이스트),마늘,땅콩버터]
스크램블드에그[계란74%(국산),식물성유지,변성전분,유청분말]</t>
    <phoneticPr fontId="2" type="noConversion"/>
  </si>
  <si>
    <t>②⑤⑥</t>
    <phoneticPr fontId="2" type="noConversion"/>
  </si>
  <si>
    <t>냉동12개월</t>
    <phoneticPr fontId="2" type="noConversion"/>
  </si>
  <si>
    <t>면세</t>
  </si>
  <si>
    <t>냉동 12개월</t>
    <phoneticPr fontId="2" type="noConversion"/>
  </si>
  <si>
    <t>⑤⑥</t>
    <phoneticPr fontId="2" type="noConversion"/>
  </si>
  <si>
    <t>⑮</t>
    <phoneticPr fontId="2" type="noConversion"/>
  </si>
  <si>
    <t>①②</t>
    <phoneticPr fontId="2" type="noConversion"/>
  </si>
  <si>
    <t>냉동 24개월</t>
    <phoneticPr fontId="2" type="noConversion"/>
  </si>
  <si>
    <t>②</t>
    <phoneticPr fontId="2" type="noConversion"/>
  </si>
  <si>
    <t>500g</t>
  </si>
  <si>
    <t>1kg</t>
  </si>
  <si>
    <t>⑤⑥⑩</t>
  </si>
  <si>
    <t>①⑤⑥⑩</t>
  </si>
  <si>
    <t>⑤⑥⑮</t>
  </si>
  <si>
    <t>⑥</t>
  </si>
  <si>
    <t>냉동 270일</t>
  </si>
  <si>
    <t>52g(2.6g(8장)X20봉)</t>
  </si>
  <si>
    <t>김(유기인증/국산)60%, 압착유채유(유채씨/호주산)33.8%, 소금(국산)2%</t>
  </si>
  <si>
    <t>실온 120일</t>
  </si>
  <si>
    <t>60g(3g(8장)X20봉)</t>
  </si>
  <si>
    <t>냉동 730일</t>
  </si>
  <si>
    <t>자연드림 고기만두(510g/EA)</t>
  </si>
  <si>
    <t>510g(29gX17±1ea)</t>
  </si>
  <si>
    <t>밀가루(우리밀/국산)28.25%, 돈육(국산/무항생제)21.89%, 정제수,돈지(국산/무항생제)7.06%</t>
  </si>
  <si>
    <t>⑤⑥</t>
  </si>
  <si>
    <t>⑤⑥⑩⑯</t>
  </si>
  <si>
    <t>⑤</t>
  </si>
  <si>
    <t>2kg</t>
  </si>
  <si>
    <t>실온 240일</t>
  </si>
  <si>
    <t>눈꽃딸기샤베트(자연드림_40개입 80g/EA)</t>
  </si>
  <si>
    <t>3.2kg(80mlX40ea)</t>
  </si>
  <si>
    <t>정제수,딸기시럽[딸기(국산)70%,프락토올리고당,백설탕,옥수수전분(옥수수:국산),아미드펙틴]18%,유기농설탕7.3%,프락토올리고당,우유(국산)6.5%,생크림(우유:국산)</t>
  </si>
  <si>
    <t>정제수,프락토올리고당,유기농설탕8.12%,탈지분유(국산),우유(국산/무항생제)5.19%,유청분말,코버투라다크초콜릿58%[카카오매스(콜롬비아산)43%,카카오버터(콜롬비아산)15%,레시틴(대두)]1.4%</t>
  </si>
  <si>
    <t>①②⑤⑥</t>
  </si>
  <si>
    <t>②⑤⑥</t>
  </si>
  <si>
    <t>냉장 240일</t>
  </si>
  <si>
    <t>토마토농축퓨레 45%[토마토100%(국산/무농약)],정제수,유기농설탕 14%,화이트식초[주정,포도당,엿기름(국산)],혼합제제(변성전분,말토덱스트린),깊은바다소금(국산)</t>
  </si>
  <si>
    <t>⑫</t>
  </si>
  <si>
    <t>상큼한토마토케찹(자연드림 2Kg/EA)</t>
  </si>
  <si>
    <t>18L</t>
  </si>
  <si>
    <t>냉동6개월</t>
  </si>
  <si>
    <t>냉동 6개월</t>
    <phoneticPr fontId="2" type="noConversion"/>
  </si>
  <si>
    <t>냉동 9개월</t>
  </si>
  <si>
    <t>냉동 12개월</t>
  </si>
  <si>
    <t>1kg</t>
    <phoneticPr fontId="2" type="noConversion"/>
  </si>
  <si>
    <t>500g</t>
    <phoneticPr fontId="2" type="noConversion"/>
  </si>
  <si>
    <t>2kg</t>
    <phoneticPr fontId="2" type="noConversion"/>
  </si>
  <si>
    <t>냉동명태필렛(명태 100 %) 52.31 %, 빵가루 24.62%</t>
  </si>
  <si>
    <t>대두식품 카스테라고물(미색_가루 2Kg/EA)</t>
  </si>
  <si>
    <t>1kg(100gX10ea)</t>
    <phoneticPr fontId="2" type="noConversion"/>
  </si>
  <si>
    <t>엘리트푸드 고품격담백돈육카츠</t>
    <phoneticPr fontId="2" type="noConversion"/>
  </si>
  <si>
    <t>(100g*10입 1kg/EA)</t>
    <phoneticPr fontId="2" type="noConversion"/>
  </si>
  <si>
    <t>엘리트푸드 고품격임실치즈카츠</t>
    <phoneticPr fontId="2" type="noConversion"/>
  </si>
  <si>
    <t>600g</t>
    <phoneticPr fontId="2" type="noConversion"/>
  </si>
  <si>
    <t>냉동 12개월</t>
    <phoneticPr fontId="9" type="noConversion"/>
  </si>
  <si>
    <t>1.5kg(100g*15ea)</t>
    <phoneticPr fontId="2" type="noConversion"/>
  </si>
  <si>
    <t>960g(96g*10ea)</t>
    <phoneticPr fontId="2" type="noConversion"/>
  </si>
  <si>
    <t>비정형</t>
    <phoneticPr fontId="2" type="noConversion"/>
  </si>
  <si>
    <t>1kg(9g*115±10ea)</t>
    <phoneticPr fontId="2" type="noConversion"/>
  </si>
  <si>
    <t>960g(80g*12ea)</t>
    <phoneticPr fontId="2" type="noConversion"/>
  </si>
  <si>
    <t>1.05kg(75g*14ea)</t>
    <phoneticPr fontId="2" type="noConversion"/>
  </si>
  <si>
    <t>⑤</t>
    <phoneticPr fontId="2" type="noConversion"/>
  </si>
  <si>
    <t>소맥분(밀:미국산), 전란액(계란:국산)</t>
  </si>
  <si>
    <t>냉동6개월</t>
    <phoneticPr fontId="2" type="noConversion"/>
  </si>
  <si>
    <t>맘스터치 모짜렐라치즈볼</t>
    <phoneticPr fontId="2" type="noConversion"/>
  </si>
  <si>
    <t>맘스터치 모짜렐라치즈스틱</t>
    <phoneticPr fontId="2" type="noConversion"/>
  </si>
  <si>
    <t>에이치푸드서플라이 빵가루씨푸드꼬치</t>
    <phoneticPr fontId="2" type="noConversion"/>
  </si>
  <si>
    <t>에이치푸드서플라이 빵가루새우너겟꼬치</t>
    <phoneticPr fontId="2" type="noConversion"/>
  </si>
  <si>
    <t xml:space="preserve"> 1.05Kg(70g*15입/EA)</t>
    <phoneticPr fontId="2" type="noConversion"/>
  </si>
  <si>
    <t>600g(60g*10입/EA)</t>
    <phoneticPr fontId="2" type="noConversion"/>
  </si>
  <si>
    <t>160g</t>
    <phoneticPr fontId="2" type="noConversion"/>
  </si>
  <si>
    <t>100g</t>
    <phoneticPr fontId="2" type="noConversion"/>
  </si>
  <si>
    <t>1kg(7~8g*130±10개입/EA)</t>
    <phoneticPr fontId="2" type="noConversion"/>
  </si>
  <si>
    <t>냉동고구마페이스트(인도네시아산), 당침밤다이스[당침밤Ⅱ{냉동밤다이스(중국산)</t>
    <phoneticPr fontId="2" type="noConversion"/>
  </si>
  <si>
    <t>냉장180일</t>
    <phoneticPr fontId="2" type="noConversion"/>
  </si>
  <si>
    <t>800g</t>
    <phoneticPr fontId="2" type="noConversion"/>
  </si>
  <si>
    <t>설탕(97.75%) 코코넛오일, 쉘락, 정제수, 포도당, 식용색소</t>
    <phoneticPr fontId="2" type="noConversion"/>
  </si>
  <si>
    <t>새우 42.34%</t>
    <phoneticPr fontId="2" type="noConversion"/>
  </si>
  <si>
    <t>냉동2년</t>
    <phoneticPr fontId="2" type="noConversion"/>
  </si>
  <si>
    <t xml:space="preserve">새우 32%, 오징어 14.18% </t>
    <phoneticPr fontId="2" type="noConversion"/>
  </si>
  <si>
    <t>프라임치즈 45.6%. 빵가루, 대두유, 밀가루, 정제수</t>
    <phoneticPr fontId="2" type="noConversion"/>
  </si>
  <si>
    <t xml:space="preserve">1Kg(25G x 40EA) </t>
    <phoneticPr fontId="2" type="noConversion"/>
  </si>
  <si>
    <t>쉐프스토리치즈볼믹스, 곡류가공품, 대두유, 가당연유, 기타과당, 설탕</t>
    <phoneticPr fontId="2" type="noConversion"/>
  </si>
  <si>
    <t>350g(35g*10ea)</t>
    <phoneticPr fontId="2" type="noConversion"/>
  </si>
  <si>
    <t>실온 12개월</t>
    <phoneticPr fontId="2" type="noConversion"/>
  </si>
  <si>
    <t>중단</t>
    <phoneticPr fontId="2" type="noConversion"/>
  </si>
  <si>
    <t>튼튼스쿨 롱 생선까스</t>
    <phoneticPr fontId="2" type="noConversion"/>
  </si>
  <si>
    <t>1.2kg(60gX20ea)</t>
    <phoneticPr fontId="2" type="noConversion"/>
  </si>
  <si>
    <t>3KG</t>
  </si>
  <si>
    <t>1KG</t>
  </si>
  <si>
    <t>14KG</t>
  </si>
  <si>
    <t>공급이슈</t>
    <phoneticPr fontId="2" type="noConversion"/>
  </si>
  <si>
    <t>HACCP</t>
    <phoneticPr fontId="9" type="noConversion"/>
  </si>
  <si>
    <t>⑤⑥</t>
    <phoneticPr fontId="9" type="noConversion"/>
  </si>
  <si>
    <t>무 53%(국산) 고형량1.59kg
200±20ea</t>
  </si>
  <si>
    <t>하선정 새콤쌈무(3Kg/EA)</t>
  </si>
  <si>
    <t>2KG</t>
  </si>
  <si>
    <t>①②⑤⑥</t>
    <phoneticPr fontId="9" type="noConversion"/>
  </si>
  <si>
    <t>HACCP</t>
    <phoneticPr fontId="2" type="noConversion"/>
  </si>
  <si>
    <t>냉동 6개월</t>
  </si>
  <si>
    <t>냉동 6개월</t>
    <phoneticPr fontId="9" type="noConversion"/>
  </si>
  <si>
    <t>500G</t>
  </si>
  <si>
    <t>대두,소맥분,정제소금</t>
  </si>
  <si>
    <t>냉동 9개월</t>
    <phoneticPr fontId="9" type="noConversion"/>
  </si>
  <si>
    <t>⑩</t>
  </si>
  <si>
    <t xml:space="preserve"> ①②⑤⑥⑩ </t>
    <phoneticPr fontId="9" type="noConversion"/>
  </si>
  <si>
    <t>냉장25일</t>
    <phoneticPr fontId="9" type="noConversion"/>
  </si>
  <si>
    <t>돈육(국내산)82.40%, 옥수수전분7.01%, 양파(국내산), 진간장, 정백당, 대파(국내산), 당근, 배, 다진마늘, 대두유, 한식예찬, 깨, 표고버섯, 카라멜, 후추.</t>
    <phoneticPr fontId="9" type="noConversion"/>
  </si>
  <si>
    <t>중   단</t>
    <phoneticPr fontId="2" type="noConversion"/>
  </si>
  <si>
    <t>5Kg/EA</t>
    <phoneticPr fontId="9" type="noConversion"/>
  </si>
  <si>
    <t>풍산푸드 떡갈비반죽(5Kg/EA)</t>
    <phoneticPr fontId="9" type="noConversion"/>
  </si>
  <si>
    <t>1KG</t>
    <phoneticPr fontId="9" type="noConversion"/>
  </si>
  <si>
    <t>돼지고기94.90%(삼겹살/외국산:스페인,
덴마크, 아일랜드 등), 정제소금(국산)
정제수 포함 - 76.92%
(길이 320mm, 두께 1.8mm)</t>
    <phoneticPr fontId="9" type="noConversion"/>
  </si>
  <si>
    <t>냉동6개월</t>
    <phoneticPr fontId="9" type="noConversion"/>
  </si>
  <si>
    <t>⑤⑩</t>
    <phoneticPr fontId="9" type="noConversion"/>
  </si>
  <si>
    <t>면세</t>
    <phoneticPr fontId="2" type="noConversion"/>
  </si>
  <si>
    <t>돼지고기 46%(지방일부사용/국산)(닭고기 15.31%(국산))
양파(국산)45 X 40 X 15mm</t>
    <phoneticPr fontId="2" type="noConversion"/>
  </si>
  <si>
    <t xml:space="preserve"> 1Kg</t>
    <phoneticPr fontId="2" type="noConversion"/>
  </si>
  <si>
    <t>오징어505,빵가루 (원산지=중국)</t>
    <phoneticPr fontId="2" type="noConversion"/>
  </si>
  <si>
    <t>560g(60g*9ea)</t>
    <phoneticPr fontId="2" type="noConversion"/>
  </si>
  <si>
    <t>멥쌀(국산)55%자연산치즈43%, 찹쌀(국산)1%, 서양호박분말</t>
    <phoneticPr fontId="2" type="noConversion"/>
  </si>
  <si>
    <t>멥쌀(국산)55%자연산치즈43%, 찹쌀(국산)1%, 체다치즈20%,서양호박분말</t>
    <phoneticPr fontId="2" type="noConversion"/>
  </si>
  <si>
    <t>멥쌀(국산)55%자연산치즈43%, 찹쌀(국산)1%검정깨(흑임자)(중국)</t>
    <phoneticPr fontId="2" type="noConversion"/>
  </si>
  <si>
    <t>4.2kg(105ml*40ea)/box</t>
    <phoneticPr fontId="2" type="noConversion"/>
  </si>
  <si>
    <t>크레잇 크리스피스팸튀김(130±10개입 1Kg/EA)</t>
    <phoneticPr fontId="2" type="noConversion"/>
  </si>
  <si>
    <t>크레잇 맛밤고구마인스틱(1.056Kg/EA)</t>
    <phoneticPr fontId="2" type="noConversion"/>
  </si>
  <si>
    <t>1.056kg(31~34g*31±2개입/EA)</t>
    <phoneticPr fontId="2" type="noConversion"/>
  </si>
  <si>
    <t>크레잇 소보로슈니첼돈까스1kg</t>
  </si>
  <si>
    <t>1kg(100g×10ea)</t>
  </si>
  <si>
    <t>돼지고기(국산/등심) 50%, 빵가루 24%, 배터믹스 7%, S-breader 5% 등</t>
  </si>
  <si>
    <t>① ② ⑤ ⑥ ⑩</t>
  </si>
  <si>
    <t>②⑤⑥⑩</t>
  </si>
  <si>
    <t>뻥이요 돈까스</t>
    <phoneticPr fontId="2" type="noConversion"/>
  </si>
  <si>
    <t>1kg(100g X 10ea)</t>
    <phoneticPr fontId="2" type="noConversion"/>
  </si>
  <si>
    <t>돼지고기(등심/국내산)55.56%,뻥이요분태[옥수수튀김콘{옥수수:외국산(호주,브라질,우크라이나산 등)},설탕,마가린{동물성유지(우지:호주산)},물엿,레시틴,혼합제제1{합성향료(버터향)},혼합제제2(치자황색소,말토덱스트린,홍국적색소)]22.22%,정제수,배터믹스H[전분믹스H{밀가루(밀:미국산)},밀가루(밀:미국산),배터프리믹스-1설탕,정제소금],복합조미식품</t>
    <phoneticPr fontId="2" type="noConversion"/>
  </si>
  <si>
    <t>②⑤⑥⑩</t>
    <phoneticPr fontId="2" type="noConversion"/>
  </si>
  <si>
    <t>냉동9개월</t>
    <phoneticPr fontId="2" type="noConversion"/>
  </si>
  <si>
    <t>(100g*10입 1Kg/EA)</t>
    <phoneticPr fontId="2" type="noConversion"/>
  </si>
  <si>
    <t>이츠웰 등심대박돈까스(리뉴얼_150g*10입1.5Kg/EA)</t>
    <phoneticPr fontId="2" type="noConversion"/>
  </si>
  <si>
    <t xml:space="preserve">돼지고기(지방일부사용/외국산:미국, 스페인, 덴마크 등), 정제수, 기타가공품[밀가루(밀:미국산, 호주산), 쇼트닝(팜유:말레이시아산), 옥수수전분, 재제소금, 대두분], 닭고기(국산), 곡류가공품1{밀가루, 정제소금, </t>
    <phoneticPr fontId="9" type="noConversion"/>
  </si>
  <si>
    <t>돼지고기(미국,스페인,덴마크) 43.8%,가공치즈 4.7%</t>
    <phoneticPr fontId="2" type="noConversion"/>
  </si>
  <si>
    <t>CJ제일제당 큐브스테이크돈육(1.25Kg/EA)</t>
    <phoneticPr fontId="2" type="noConversion"/>
  </si>
  <si>
    <t>1.25kg(비정형)</t>
    <phoneticPr fontId="2" type="noConversion"/>
  </si>
  <si>
    <t>돈후지슬라이스62.98%((돼지고기:국산)</t>
    <phoneticPr fontId="2" type="noConversion"/>
  </si>
  <si>
    <t xml:space="preserve">크레잇 맛밤송송 함박스테이크 </t>
    <phoneticPr fontId="2" type="noConversion"/>
  </si>
  <si>
    <t>돼지고기 39.6%(국산), 양파 (중국산), 고구마 10.46% (인도네시아산), 쇠고기 7.59% (국산 66.67%, 호주산 33.33%), 곡류가공품</t>
    <phoneticPr fontId="2" type="noConversion"/>
  </si>
  <si>
    <t>설성푸드 한우함박스테이크(100g*10입 1Kg/EA)</t>
    <phoneticPr fontId="2" type="noConversion"/>
  </si>
  <si>
    <t>⑤⑥(16)</t>
    <phoneticPr fontId="9" type="noConversion"/>
  </si>
  <si>
    <t>크레잇 맛밤송송 떡갈비</t>
    <phoneticPr fontId="2" type="noConversion"/>
  </si>
  <si>
    <t>⑤,⑥,⑩</t>
    <phoneticPr fontId="2" type="noConversion"/>
  </si>
  <si>
    <t>냉동 9개월</t>
    <phoneticPr fontId="2" type="noConversion"/>
  </si>
  <si>
    <t>⑤⑥⑩</t>
    <phoneticPr fontId="9" type="noConversion"/>
  </si>
  <si>
    <t>1.08kg(개당 90g*12EA)</t>
    <phoneticPr fontId="2" type="noConversion"/>
  </si>
  <si>
    <t>크레잇 다이닝미트볼1kg</t>
    <phoneticPr fontId="2" type="noConversion"/>
  </si>
  <si>
    <t>크레잇 트리플 치즈 미트볼</t>
    <phoneticPr fontId="2" type="noConversion"/>
  </si>
  <si>
    <t>쉐프솔루션 숯불향 바베큐바</t>
    <phoneticPr fontId="9" type="noConversion"/>
  </si>
  <si>
    <t>1kg
(10.5g*95±8ea)</t>
    <phoneticPr fontId="9" type="noConversion"/>
  </si>
  <si>
    <t>돼지고기52.59%{지방 일부 사용/외국산
(미국, 스페인, 캐나다 등)}, 닭고기7.73%(국산)</t>
    <phoneticPr fontId="9" type="noConversion"/>
  </si>
  <si>
    <t>②⑤⑥⑩⑮</t>
  </si>
  <si>
    <t>1kg(11~14g X 70~90ea)</t>
    <phoneticPr fontId="2" type="noConversion"/>
  </si>
  <si>
    <t>돼지고기(등심/국내산)50%,정제수,곡류가공품[앤디분말{탕수육프리믹스(밀가루(밀:미국산))},밀가루(밀:미국산),볶음12곡분말{현미(외국산),멥쌀(외국산),보리(국내산),백태(미국산),옥수수(미국산),흑미(국내산),찹쌀(국내산),검정콩(중국산),찐율무(중국산),통밀(미국산),수수(중국산),차조(중국산),대두유[대두유:외국산(아르헨티나,미국,브라질 등)],해조칼슘(영국산,해조100%)</t>
    <phoneticPr fontId="2" type="noConversion"/>
  </si>
  <si>
    <t>400G</t>
    <phoneticPr fontId="9" type="noConversion"/>
  </si>
  <si>
    <t>⑤⑥⑮</t>
    <phoneticPr fontId="9" type="noConversion"/>
  </si>
  <si>
    <t>크레잇 한판치킨까스</t>
    <phoneticPr fontId="2" type="noConversion"/>
  </si>
  <si>
    <t>1.45kg(145g*10ea)</t>
    <phoneticPr fontId="2" type="noConversion"/>
  </si>
  <si>
    <t>닭고기 53.7%(국내산), 
가공치즈 4.7%</t>
    <phoneticPr fontId="2" type="noConversion"/>
  </si>
  <si>
    <t>1kg(31g±3g×32±5ea)</t>
    <phoneticPr fontId="2" type="noConversion"/>
  </si>
  <si>
    <t>닭고기62.1%, S브래더 14.4%</t>
    <phoneticPr fontId="2" type="noConversion"/>
  </si>
  <si>
    <t>⑤ ⑥ ⑮</t>
    <phoneticPr fontId="2" type="noConversion"/>
  </si>
  <si>
    <t>튼튼스쿨 동물복지 크리스피 팝콘치킨</t>
    <phoneticPr fontId="2" type="noConversion"/>
  </si>
  <si>
    <t>1kg(6g X 167±5ea)</t>
    <phoneticPr fontId="2" type="noConversion"/>
  </si>
  <si>
    <t>동물복지닭가슴살(국내산)63.38%</t>
    <phoneticPr fontId="2" type="noConversion"/>
  </si>
  <si>
    <t xml:space="preserve"> ①,②,⑤,⑥,⑮</t>
    <phoneticPr fontId="2" type="noConversion"/>
  </si>
  <si>
    <t>튼튼스쿨 동물복지 안심꼬꼬까스</t>
    <phoneticPr fontId="2" type="noConversion"/>
  </si>
  <si>
    <t>1kg(33±3g X  27±3ea)</t>
    <phoneticPr fontId="2" type="noConversion"/>
  </si>
  <si>
    <t>동물복지닭가슴살(국내산)61.51%</t>
    <phoneticPr fontId="2" type="noConversion"/>
  </si>
  <si>
    <t>오징어(칠레산) 65.82%, 쌀가루(국내산) 0.42%, 정제수 12.55%</t>
    <phoneticPr fontId="9" type="noConversion"/>
  </si>
  <si>
    <t>이츠웰 우리쌀한입 오징어링</t>
    <phoneticPr fontId="9" type="noConversion"/>
  </si>
  <si>
    <t>1kg(16±2gX65±2ea)</t>
    <phoneticPr fontId="9" type="noConversion"/>
  </si>
  <si>
    <t>CJ 꼬마새우까스 250G</t>
    <phoneticPr fontId="2" type="noConversion"/>
  </si>
  <si>
    <t>250g(8~9g*29~30ea)</t>
    <phoneticPr fontId="2" type="noConversion"/>
  </si>
  <si>
    <t>자숙흰다리새우살(베트남산/새우,정제소금),기타가공품[밀가루(밀:미국산,호주산),쇼트닝(팜유:말레이시아산),옥수수전분,연육2(베트나산/어육,설탕),</t>
    <phoneticPr fontId="2" type="noConversion"/>
  </si>
  <si>
    <t>②⑤⑥⑨</t>
    <phoneticPr fontId="2" type="noConversion"/>
  </si>
  <si>
    <t>600g(60g*10입)</t>
    <phoneticPr fontId="2" type="noConversion"/>
  </si>
  <si>
    <t>분쇄뻥이요 13%, 오징어 12%(외국산: 칠레, 페루, 중국)</t>
    <phoneticPr fontId="2" type="noConversion"/>
  </si>
  <si>
    <t>분쇄뻥이요 13%, 새우 11%(외국산: 베트남, 태국, 중국)</t>
    <phoneticPr fontId="2" type="noConversion"/>
  </si>
  <si>
    <t>새우(베트남산) 40%, 빵가루, 코코넛후레이크20%, 배터믹스</t>
    <phoneticPr fontId="9" type="noConversion"/>
  </si>
  <si>
    <t>HACCP
[베트남]</t>
  </si>
  <si>
    <t>냉동24개월</t>
    <phoneticPr fontId="9" type="noConversion"/>
  </si>
  <si>
    <t>새우 40%</t>
    <phoneticPr fontId="9" type="noConversion"/>
  </si>
  <si>
    <t>다이아몬드새우 새우볼(20g*30개입 600g/EA)</t>
  </si>
  <si>
    <t>새우함량(48.0%)</t>
    <phoneticPr fontId="2" type="noConversion"/>
  </si>
  <si>
    <t>냉동 24개월</t>
    <phoneticPr fontId="19" type="noConversion"/>
  </si>
  <si>
    <t>새우살55.53%(인도네시아산), 연육(베트남산:어육, 설탕, 산도조절제), 코코넛3.27%(필리핀산)</t>
    <phoneticPr fontId="9" type="noConversion"/>
  </si>
  <si>
    <t>수급이슈(수입지연)</t>
    <phoneticPr fontId="2" type="noConversion"/>
  </si>
  <si>
    <t>①②⑤⑥⑩</t>
    <phoneticPr fontId="9" type="noConversion"/>
  </si>
  <si>
    <t>맘쏙핫도그후랑크 44.43%[무항생제돼지고기 81.03%(지방일부사용,국산)]</t>
    <phoneticPr fontId="2" type="noConversion"/>
  </si>
  <si>
    <t>깨비깨비 감자핫도그</t>
    <phoneticPr fontId="2" type="noConversion"/>
  </si>
  <si>
    <t>640g(80g*8입)</t>
    <phoneticPr fontId="2" type="noConversion"/>
  </si>
  <si>
    <t>깨비깨비 미니감자핫도그</t>
    <phoneticPr fontId="2" type="noConversion"/>
  </si>
  <si>
    <t>500g(50g*10입)</t>
    <phoneticPr fontId="2" type="noConversion"/>
  </si>
  <si>
    <t>비비고 수제만둣집 맛 김치만두</t>
    <phoneticPr fontId="9" type="noConversion"/>
  </si>
  <si>
    <t>1.2kg
(50g*24±2ea)</t>
    <phoneticPr fontId="2" type="noConversion"/>
  </si>
  <si>
    <t>②⑤⑥⑨⑩⑮⑯⑱</t>
  </si>
  <si>
    <t>①⑤⑥⑩</t>
    <phoneticPr fontId="2" type="noConversion"/>
  </si>
  <si>
    <t>크레잇 씨앗호떡만두</t>
    <phoneticPr fontId="2" type="noConversion"/>
  </si>
  <si>
    <t>①②④⑤⑥</t>
    <phoneticPr fontId="9" type="noConversion"/>
  </si>
  <si>
    <t>①⑤⑥</t>
    <phoneticPr fontId="9" type="noConversion"/>
  </si>
  <si>
    <t>이츠웰 담백한 교자만두</t>
    <phoneticPr fontId="9" type="noConversion"/>
  </si>
  <si>
    <t>1.35kg
(13.5g*100±3ea)</t>
    <phoneticPr fontId="9" type="noConversion"/>
  </si>
  <si>
    <t>밀가루(밀:호주, 미국산) 37.65 %, 돼지고기(국산) 13.57 %, 두부, 부추(중국산), 양배추, 양파, 대파, 당면, 마늘, 옥수수전분, 혼합간장, 후춧가루, 생강분말</t>
    <phoneticPr fontId="9" type="noConversion"/>
  </si>
  <si>
    <t>이츠웰 쫄깃한 물만두</t>
    <phoneticPr fontId="9" type="noConversion"/>
  </si>
  <si>
    <t>1kg
(9g*112±3ea)</t>
    <phoneticPr fontId="9" type="noConversion"/>
  </si>
  <si>
    <t>돼지고기24.77 %(국산), 양배추(국산), 밀가루1(밀:미국,호주산), 밀가루2(밀:호주,미국산), 부추, 대파, 두부, 마늘, 쇠고기추출물, 찹쌀가루, 후춧가루</t>
  </si>
  <si>
    <t>②⑤⑥⑩⑫</t>
    <phoneticPr fontId="9" type="noConversion"/>
  </si>
  <si>
    <t>스위트콘(태국산/옥수수62.71%,설탕,정제수,소금)32.14%,밀가루,퐁듀소스 [자연치즈32%{체다치즈(호주산)62.5%, 고다치즈(네델란드산)37.5%,유크림(국산)}</t>
    <phoneticPr fontId="9" type="noConversion"/>
  </si>
  <si>
    <t>420g(70g*6ea)</t>
    <phoneticPr fontId="2" type="noConversion"/>
  </si>
  <si>
    <t>돼지고기22.77%(국산), 쇠고기4.34(국산), 부추, 절임배추, 밀(수입)</t>
    <phoneticPr fontId="2" type="noConversion"/>
  </si>
  <si>
    <t>밀가루(밀:호주산), 마요네즈[식물성유지{외국산(아르헨티나, 미국, 중국등) }, 난황액{난황(계란:국산), 정제소금}, 발효식초, 난백액, 설탕], 연육(실꼬리돔살, 설탕, 폴리인산나트륨), 양배추, 양파, 대두단백, 날치알레드</t>
    <phoneticPr fontId="9" type="noConversion"/>
  </si>
  <si>
    <t>과세</t>
    <phoneticPr fontId="2" type="noConversion"/>
  </si>
  <si>
    <t>냉동 24개월</t>
    <phoneticPr fontId="9" type="noConversion"/>
  </si>
  <si>
    <t>②⑤⑥</t>
    <phoneticPr fontId="9" type="noConversion"/>
  </si>
  <si>
    <t>CJ제일제당 맥앤치즈with스팸(1Kg/EA)</t>
    <phoneticPr fontId="2" type="noConversion"/>
  </si>
  <si>
    <t>라리마카로니17.78%, 스팸클래식L13.46%, 자연치즈 7.53%, 가공치즈 0.17%</t>
    <phoneticPr fontId="2" type="noConversion"/>
  </si>
  <si>
    <t>이츠웰 모짜렐라가득_찹쌀_치즈볼(생지)</t>
    <phoneticPr fontId="2" type="noConversion"/>
  </si>
  <si>
    <t xml:space="preserve"> 1.02Kg(30g*34개입)</t>
    <phoneticPr fontId="2" type="noConversion"/>
  </si>
  <si>
    <t>찰쌀가루(찹쌀:국내산) 자연치즈[모짜렐라치즈(미국산), 분말셀룰로스],타피오카전분 :베트남산</t>
    <phoneticPr fontId="2" type="noConversion"/>
  </si>
  <si>
    <t>심플로트 아보카도(다이스 908g/EA)</t>
  </si>
  <si>
    <t>908g(다이스 다이스)</t>
  </si>
  <si>
    <t>아보카도 99.76%(페루),정제소금,비타민C</t>
    <phoneticPr fontId="2" type="noConversion"/>
  </si>
  <si>
    <t>심플로트 냉동아보카도(하프컷 908g/EA)</t>
  </si>
  <si>
    <t>908g(하프컷 하프컷)</t>
  </si>
  <si>
    <t>아보카도 100%(페루)</t>
    <phoneticPr fontId="2" type="noConversion"/>
  </si>
  <si>
    <t>돼지고기 96.21%(수입산, 삼겹살), 정제소금(국산)</t>
    <phoneticPr fontId="2" type="noConversion"/>
  </si>
  <si>
    <t>⑩</t>
    <phoneticPr fontId="2" type="noConversion"/>
  </si>
  <si>
    <t>새우함량: 빵포함 새우 50% 함유,
빵제외 새우 83.4% 함유</t>
    <phoneticPr fontId="2" type="noConversion"/>
  </si>
  <si>
    <t>(유럽산)감자 97.4%</t>
    <phoneticPr fontId="9" type="noConversion"/>
  </si>
  <si>
    <t>카벤디쉬 냉동감자(케이준스타일_양념감자 2Kg/EA)</t>
    <phoneticPr fontId="2" type="noConversion"/>
  </si>
  <si>
    <t>2KG</t>
    <phoneticPr fontId="2" type="noConversion"/>
  </si>
  <si>
    <t>감자80%(캐나다산),대두유,마늘분말,흑후추</t>
    <phoneticPr fontId="2" type="noConversion"/>
  </si>
  <si>
    <t>통새우(블랙타이거_15미 학교급식용 1.3Kg/EA)</t>
  </si>
  <si>
    <t>1.3kg(15미) 1마리 87g</t>
    <phoneticPr fontId="9" type="noConversion"/>
  </si>
  <si>
    <t>새우 100%(필리핀,말레이시아,베트남)</t>
    <phoneticPr fontId="9" type="noConversion"/>
  </si>
  <si>
    <t>⑨</t>
    <phoneticPr fontId="9" type="noConversion"/>
  </si>
  <si>
    <t>냉동 3년</t>
    <phoneticPr fontId="9" type="noConversion"/>
  </si>
  <si>
    <t>두류가공품(대만산/분리대두단백67%,밀전분)53.68%,해바라기유(스페인산),유청단백(미국산),모짜렐라치즈</t>
    <phoneticPr fontId="2" type="noConversion"/>
  </si>
  <si>
    <t>두류가공품(대만산)(분리대두단백67%,밀전분)49.86%,해바라기유(스페인산),난백분말(덴마크산),가공치즈5.13%</t>
    <phoneticPr fontId="2" type="noConversion"/>
  </si>
  <si>
    <t>두류가공품(대만산)(분리대두단백67%,밀전분)25.96%,해바라기유(스페인산),검정콩분말,흑미분말,연근분말</t>
    <phoneticPr fontId="2" type="noConversion"/>
  </si>
  <si>
    <t>이츠그린 식물성감자치즈까스(100g*20입 2Kg/EA)</t>
    <phoneticPr fontId="2" type="noConversion"/>
  </si>
  <si>
    <t>(100g*20입 2Kg/EA)</t>
    <phoneticPr fontId="2" type="noConversion"/>
  </si>
  <si>
    <t>빵가루(소맥분,밀:미국,호주산,캐나다산등),이스트,쇼트닝,정제염,대두분,정제수,두류가공품(대만산)</t>
    <phoneticPr fontId="2" type="noConversion"/>
  </si>
  <si>
    <t>①②④⑤⑥</t>
    <phoneticPr fontId="2" type="noConversion"/>
  </si>
  <si>
    <t>이츠그린 비건후라이드</t>
    <phoneticPr fontId="2" type="noConversion"/>
  </si>
  <si>
    <t>이츠그린 비건콩불구이</t>
    <phoneticPr fontId="2" type="noConversion"/>
  </si>
  <si>
    <t>200내외</t>
    <phoneticPr fontId="9" type="noConversion"/>
  </si>
  <si>
    <t>베지가든 비건패티</t>
    <phoneticPr fontId="2" type="noConversion"/>
  </si>
  <si>
    <t>(80g*15입 1.2Kg/EA)</t>
    <phoneticPr fontId="2" type="noConversion"/>
  </si>
  <si>
    <t>채종유(호주산),정제수, 고과당, 마늘쥬스농축액(중국산), 현미신초, 현미당화농축액(현미:외국산)</t>
    <phoneticPr fontId="2" type="noConversion"/>
  </si>
  <si>
    <t>실온 6개월</t>
    <phoneticPr fontId="9" type="noConversion"/>
  </si>
  <si>
    <t>브이민스[체종유(호주산),두류가공품1(미국산),야자유(인도네시아산),식물단백혼합액,두류가공품2],양파(중국산),대파(중국산)</t>
    <phoneticPr fontId="2" type="noConversion"/>
  </si>
  <si>
    <t>채종유(호주산),정제수,현미식초[주요(포도장,주요발효영양원),현미당화농축액(현미:외국산),주정,물엿,올리고등]</t>
    <phoneticPr fontId="2" type="noConversion"/>
  </si>
  <si>
    <t>⑤⑫</t>
    <phoneticPr fontId="2" type="noConversion"/>
  </si>
  <si>
    <t>채종유(호주산),현미식초[주요(포도당,주요발효영양원),현미당화농축액(현미:외국산),주정,물엿,올리고당],설탕,정제수,고과당,겨자분(캐나다산)</t>
    <phoneticPr fontId="2" type="noConversion"/>
  </si>
  <si>
    <t>정제수,채종유(호주산),변성전분1,변성전분2,복합조미식품(미국산),정제소금(국내산),표고농축액,혼합제제[팜유,치즈향(합성향료),비타민E],효모추출물,젖산,카로틴,안나토색소</t>
    <phoneticPr fontId="2" type="noConversion"/>
  </si>
  <si>
    <t>1kg(10±2g*95±5입)</t>
    <phoneticPr fontId="2" type="noConversion"/>
  </si>
  <si>
    <t>브이민스[채종유(호주산),두류가공품1(미국산),야자유(인도네시아산),식물단백혼합액,두류가공품2],정제수,기타가공품1[밀가루{밀(미국산)},전분{옥수수(외국산:러시아,헝가리,세르비아 등}]</t>
    <phoneticPr fontId="2" type="noConversion"/>
  </si>
  <si>
    <t>1kg(25g*40입)</t>
    <phoneticPr fontId="2" type="noConversion"/>
  </si>
  <si>
    <t>쏘이마루 식물성너비안볼</t>
    <phoneticPr fontId="2" type="noConversion"/>
  </si>
  <si>
    <t>2kg(12g*165±5ea)</t>
    <phoneticPr fontId="2" type="noConversion"/>
  </si>
  <si>
    <t>정제수, 두류가공품(중국산100%/대두)23.66%, 두류가공품(대만산/분리대두단백67%,밀전분,밀글루텐,밀식이섬유,대두유)11.83%,해바라기유(스페인산/해바라기유100%),떡갈비맛페이스트,난백,분리대두단백4.10%,감자후레이크,유기농설탕,양파(국내산),파, 채식시즈닝, 마늘(국내산)</t>
    <phoneticPr fontId="2" type="noConversion"/>
  </si>
  <si>
    <t>①⑤⑥</t>
    <phoneticPr fontId="2" type="noConversion"/>
  </si>
  <si>
    <t>쏘이마루 비건고추장불고기(2Kg/EA)</t>
    <phoneticPr fontId="2" type="noConversion"/>
  </si>
  <si>
    <t>두류가공품(대만산/분리대두단백88%,밀전분,글루텐,탄산칼슘,황산칼슘)55.81%, 고추장[물엿,고추양념(중국산/고춧가루,정제소금),소맥분(밀:미국산,호주산),정제소금,고춧가루]13.79%, 해바라기유(스페인산/해바라기유100%),정제수</t>
    <phoneticPr fontId="2" type="noConversion"/>
  </si>
  <si>
    <t>이츠웰 비건브라우니(개별포장_30g*24입 720g/BOX)</t>
    <phoneticPr fontId="2" type="noConversion"/>
  </si>
  <si>
    <t>720g(30g×24ea)</t>
    <phoneticPr fontId="2" type="noConversion"/>
  </si>
  <si>
    <t>골든시럽 33% 내외, 박력쌀가루 15% 내외, 다크초콜릿 15% 내외</t>
    <phoneticPr fontId="2" type="noConversion"/>
  </si>
  <si>
    <t>냉동3개월</t>
    <phoneticPr fontId="2" type="noConversion"/>
  </si>
  <si>
    <t>⑥⑨</t>
    <phoneticPr fontId="2" type="noConversion"/>
  </si>
  <si>
    <t>실온 6개월</t>
    <phoneticPr fontId="2" type="noConversion"/>
  </si>
  <si>
    <t>냉동 18개월</t>
    <phoneticPr fontId="2" type="noConversion"/>
  </si>
  <si>
    <t>⑥</t>
    <phoneticPr fontId="2" type="noConversion"/>
  </si>
  <si>
    <t>오튀봉 통새우고로케</t>
    <phoneticPr fontId="9" type="noConversion"/>
  </si>
  <si>
    <t>320g(32g*10ea)</t>
    <phoneticPr fontId="9" type="noConversion"/>
  </si>
  <si>
    <t>에비카츠98.5%[새우30%(베트남산)16%,새우페이스트(새우:베트남산)16%</t>
    <phoneticPr fontId="9" type="noConversion"/>
  </si>
  <si>
    <t>①,⑤,⑥,⑨</t>
    <phoneticPr fontId="9" type="noConversion"/>
  </si>
  <si>
    <t>불파네 수제화덕고르곤베리피자(한판_컷팅_4조각 273g/EA)</t>
    <phoneticPr fontId="2" type="noConversion"/>
  </si>
  <si>
    <t>273G(약68G*4EA)</t>
    <phoneticPr fontId="2" type="noConversion"/>
  </si>
  <si>
    <t xml:space="preserve">밀기루 54.9%,자연치즈31.2%,블루치즈,크랜베리
</t>
    <phoneticPr fontId="2" type="noConversion"/>
  </si>
  <si>
    <t>293G(약73G*4EA)</t>
    <phoneticPr fontId="2" type="noConversion"/>
  </si>
  <si>
    <t xml:space="preserve">밀가루 48.1%, 자연치즈29.1%, 모짜렐라,체다치즈,크리미라끌렛,까망베르)크림치즈볼,벌꿀 
</t>
    <phoneticPr fontId="2" type="noConversion"/>
  </si>
  <si>
    <t>312G(78G*4EA)</t>
    <phoneticPr fontId="2" type="noConversion"/>
  </si>
  <si>
    <t xml:space="preserve">밀기루51.2%,자연치즈27.2%,볶음불고기9.6%,소스4.8%,베이컨,햄
</t>
    <phoneticPr fontId="2" type="noConversion"/>
  </si>
  <si>
    <t>산채가 곤드레감자전</t>
    <phoneticPr fontId="2" type="noConversion"/>
  </si>
  <si>
    <t>800g(40g*20ea)</t>
    <phoneticPr fontId="2" type="noConversion"/>
  </si>
  <si>
    <t>감자(강원도)75%,양파11%,조제감자전분7.3%,고려엉겅퀴(강원도)4%,청양고추2%,천일염0.7% ,곤드레(태백)</t>
    <phoneticPr fontId="2" type="noConversion"/>
  </si>
  <si>
    <t>1Kg</t>
    <phoneticPr fontId="2" type="noConversion"/>
  </si>
  <si>
    <t>로뎀푸드 콩고물인절미(빙수용 400g/EA)</t>
    <phoneticPr fontId="9" type="noConversion"/>
  </si>
  <si>
    <t>⑤⑥⑩</t>
    <phoneticPr fontId="2" type="noConversion"/>
  </si>
  <si>
    <t>실온 12개월</t>
    <phoneticPr fontId="9" type="noConversion"/>
  </si>
  <si>
    <t>100ml*40</t>
    <phoneticPr fontId="2" type="noConversion"/>
  </si>
  <si>
    <t>상온12개월</t>
    <phoneticPr fontId="2" type="noConversion"/>
  </si>
  <si>
    <t>적포도농축액 2.427% (배합함량:적포도 100%), 아사이베리주스 1.5% (배합함량: 아사이베리 100%)</t>
    <phoneticPr fontId="2" type="noConversion"/>
  </si>
  <si>
    <t>아이누리 마시는베리드래곤
(100ml*40ea_어린이기호인증 100g/EA)</t>
    <phoneticPr fontId="2" type="noConversion"/>
  </si>
  <si>
    <t>정제수, 레드용과퓨레(베트남산), 설탕, 적포도농축액(칠레산), 아로니아쥬스농축액(폴란드산), 비타민C, 구연산, 합성향료1, 혼합제제1(코치닐색소, 심황색소, 덱스트린, 글리세린, 정제수),  합성향료2, 수크랄로스(감미료), 젖산칼슘, 글루콘산아연, 혼합제제2</t>
    <phoneticPr fontId="2" type="noConversion"/>
  </si>
  <si>
    <t>이츠웰아이누리 트로피칼블라썸</t>
    <phoneticPr fontId="9" type="noConversion"/>
  </si>
  <si>
    <t>4kg
(100g*40ea)</t>
  </si>
  <si>
    <t>적자몽농축액(이스라엘산, 64brix) 1.41%, 구아바농축액(인도산, 20brix) 2%, 요거트파우더 0.01%, 백설탕 8.99%, 구연산 0.15%, 구연산나트륨 0.02%, 정제소금 0.03%, 비타민B1염산염 0.001%, 비타민C0.1%, 비타민D3혼합제제0.001%, 칼슘제제0.12%, 수크랄로스0.015%, 레드칼라0.04%, 스트러스향0.1%, 자몽향0.2%, 구아바향0.1%　
(※ 신상품으로 출시 전 함량 변경 가능성 有)</t>
    <phoneticPr fontId="9" type="noConversion"/>
  </si>
  <si>
    <t>실온 12개월</t>
  </si>
  <si>
    <t>정제수,엿기름추출액[엿기름추출액(엿기름가루:국산,고형분10%),설탕]10.5%,설탕,쌀페이스트1.4%(고형분30%,국산:이천),자일로스설탕,생강농축액[생강추출액(생강:국산,고형분5%),프락토올리고당)]</t>
    <phoneticPr fontId="2" type="noConversion"/>
  </si>
  <si>
    <t>상온 12개월</t>
    <phoneticPr fontId="9" type="noConversion"/>
  </si>
  <si>
    <t xml:space="preserve">아이누리 순오가닉포도주스(100ml_유기가공인증 100g/EA)  </t>
    <phoneticPr fontId="2" type="noConversion"/>
  </si>
  <si>
    <t>4kg(100ml*40ea)</t>
    <phoneticPr fontId="2" type="noConversion"/>
  </si>
  <si>
    <t>정제수,유기농오렌지농축액(스페인산),유기농설탕</t>
    <phoneticPr fontId="2" type="noConversion"/>
  </si>
  <si>
    <t>1.140g(38g*30ea)</t>
    <phoneticPr fontId="9" type="noConversion"/>
  </si>
  <si>
    <t>버터(프랑스산), 계란(국산), 아몬드분말(미국산)</t>
  </si>
  <si>
    <t>①,②</t>
  </si>
  <si>
    <t>②⑥</t>
    <phoneticPr fontId="2" type="noConversion"/>
  </si>
  <si>
    <t>⑥</t>
    <phoneticPr fontId="9" type="noConversion"/>
  </si>
  <si>
    <t>준비중</t>
  </si>
  <si>
    <t>360g(30g*12개입)</t>
    <phoneticPr fontId="2" type="noConversion"/>
  </si>
  <si>
    <t>백설 빵가루</t>
  </si>
  <si>
    <t>빵분전용가루{밀가루(밀:미국,호주,캐나다산)테아레트,아라비아검)</t>
    <phoneticPr fontId="9" type="noConversion"/>
  </si>
  <si>
    <t>백설 녹두 빈대떡가루</t>
  </si>
  <si>
    <t>한입쏙바삭볼카츠(30g*30입 900g/EA)</t>
    <phoneticPr fontId="2" type="noConversion"/>
  </si>
  <si>
    <t>이츠웰 동글동글모짜렐라아란치니(30g*30입 900g/EA)</t>
    <phoneticPr fontId="2" type="noConversion"/>
  </si>
  <si>
    <t>아침에주스 오렌지100착즙주스(80ml CJ프레시웨이전용 80g/EA)</t>
  </si>
  <si>
    <t>이탈페스토 바질페스토 1kg</t>
    <phoneticPr fontId="2" type="noConversion"/>
  </si>
  <si>
    <t>3KG</t>
    <phoneticPr fontId="2" type="noConversion"/>
  </si>
  <si>
    <t>대두,밀</t>
    <phoneticPr fontId="2" type="noConversion"/>
  </si>
  <si>
    <t>돼지고기(국내산) 47.2%</t>
    <phoneticPr fontId="2" type="noConversion"/>
  </si>
  <si>
    <t>900G(30g*30ea)</t>
    <phoneticPr fontId="2" type="noConversion"/>
  </si>
  <si>
    <t>950G(95g*10ea)</t>
    <phoneticPr fontId="2" type="noConversion"/>
  </si>
  <si>
    <t>대두,우유,돼지고기,쇠고기</t>
    <phoneticPr fontId="2" type="noConversion"/>
  </si>
  <si>
    <t>3.2KG(80g*40ea)</t>
    <phoneticPr fontId="2" type="noConversion"/>
  </si>
  <si>
    <t>오렌지착즙액100%(스페인산,배합함량:오렌지100%)</t>
    <phoneticPr fontId="2" type="noConversion"/>
  </si>
  <si>
    <t>1kg(50g*20ea)</t>
    <phoneticPr fontId="2" type="noConversion"/>
  </si>
  <si>
    <t>400g</t>
    <phoneticPr fontId="2" type="noConversion"/>
  </si>
  <si>
    <t>우유,계란</t>
    <phoneticPr fontId="2" type="noConversion"/>
  </si>
  <si>
    <t>두부 23.73 %, 돼지고기 21.76 %, 닭고기 17.8 %,두부{대두(외국산), 두부응고제}, 돼지고기(지방일부사용/국산),,닭고기(기계발골육/국산)</t>
    <phoneticPr fontId="2" type="noConversion"/>
  </si>
  <si>
    <t>크레잇 으라차차두부너비아니(20g*50개 1Kg/EA)</t>
    <phoneticPr fontId="2" type="noConversion"/>
  </si>
  <si>
    <t>바질 38%, 캐슈너트, 치즈(우유,식염,렌넷,리소짐),엑스트라버진 올리브오일, 페코리노 로마노치즈(양유,식염,렌넷), 마늘, 해바라기유, 유청분말, 탈지우유분말, 구연산, 비타민C</t>
    <phoneticPr fontId="2" type="noConversion"/>
  </si>
  <si>
    <t>크레잇 그릴드버거스테이크</t>
    <phoneticPr fontId="2" type="noConversion"/>
  </si>
  <si>
    <t xml:space="preserve"> 메밀꽃피는항아리 구워먹는단호박치즈바(59g*9입 530g/EA)</t>
    <phoneticPr fontId="2" type="noConversion"/>
  </si>
  <si>
    <t>보승 족발(무뼈_슬라이스 1Kg/EA)</t>
    <phoneticPr fontId="2" type="noConversion"/>
  </si>
  <si>
    <t>1KG</t>
    <phoneticPr fontId="2" type="noConversion"/>
  </si>
  <si>
    <t>돈족(국산)97%,양파(국산),마늘(국산),당귀,생강,감초,계피,치자,파,정제염,복합조미식품</t>
    <phoneticPr fontId="2" type="noConversion"/>
  </si>
  <si>
    <t>대두,밀,우유,쇠고기,돼지고기</t>
    <phoneticPr fontId="2" type="noConversion"/>
  </si>
  <si>
    <t>냉장2개월</t>
    <phoneticPr fontId="2" type="noConversion"/>
  </si>
  <si>
    <t>고메 미니치킨너겟(36~37개, 400g/EA)</t>
    <phoneticPr fontId="2" type="noConversion"/>
  </si>
  <si>
    <t>마제면세트(30인분)
중화면6.25kg[1.25kg(250g*5ea)*5ea]+마제소스3kg(1kg*3ea)+스크램블에그1kg</t>
    <phoneticPr fontId="2" type="noConversion"/>
  </si>
  <si>
    <t>8.5kg/box</t>
    <phoneticPr fontId="2" type="noConversion"/>
  </si>
  <si>
    <t>10.25kg/box</t>
    <phoneticPr fontId="2" type="noConversion"/>
  </si>
  <si>
    <t>500g(25g*20ea)</t>
    <phoneticPr fontId="2" type="noConversion"/>
  </si>
  <si>
    <t>크레잇 맥앤치즈 럭키버킷볼</t>
    <phoneticPr fontId="2" type="noConversion"/>
  </si>
  <si>
    <t>950g(19g*49±3ea)</t>
    <phoneticPr fontId="2" type="noConversion"/>
  </si>
  <si>
    <t>메밀꽃피는항아리 구워먹는쌀치즈바(59g*9입 530g/EA)</t>
    <phoneticPr fontId="2" type="noConversion"/>
  </si>
  <si>
    <t xml:space="preserve"> 메밀꽃피는항아리 구워먹는흑임자치즈바(59g*9입 530g/EA)</t>
    <phoneticPr fontId="2" type="noConversion"/>
  </si>
  <si>
    <t>이츠웰 우리쌀오징어링
(리뉴얼_25±2g*40±3입 1Kg/EA)</t>
    <phoneticPr fontId="2" type="noConversion"/>
  </si>
  <si>
    <t>1kg/ea</t>
    <phoneticPr fontId="2" type="noConversion"/>
  </si>
  <si>
    <t>이츠웰 크런치초코퐁당요거트120g/EA</t>
    <phoneticPr fontId="2" type="noConversion"/>
  </si>
  <si>
    <t>120g</t>
    <phoneticPr fontId="2" type="noConversion"/>
  </si>
  <si>
    <t>원유 46.25%(국산), 정제수, 크런치 초코 믹스볼 7.5%[판초코에이(말레이시아), 시리얼류(미국, 캐나다)] 등</t>
    <phoneticPr fontId="2" type="noConversion"/>
  </si>
  <si>
    <t>냉장 16일</t>
    <phoneticPr fontId="2" type="noConversion"/>
  </si>
  <si>
    <t>아이누리 마시는파인한자몽
(100ml_어린이기호인증 100g/EA)</t>
    <phoneticPr fontId="2" type="noConversion"/>
  </si>
  <si>
    <t>감귤농축액 3.75% (배합햠량: 감귤 100%), 한라봉 농축액 1.5% (배합함량: 한라봉 100%)</t>
    <phoneticPr fontId="2" type="noConversion"/>
  </si>
  <si>
    <t>HACCP,
어린이기호인증</t>
    <phoneticPr fontId="2" type="noConversion"/>
  </si>
  <si>
    <t>아이누리 마시는포도베리굿
(100ml_어린이기호인증 100g/EA)</t>
    <phoneticPr fontId="2" type="noConversion"/>
  </si>
  <si>
    <t>HACCP
어린이기호인증</t>
    <phoneticPr fontId="2" type="noConversion"/>
  </si>
  <si>
    <t>②⑤</t>
    <phoneticPr fontId="2" type="noConversion"/>
  </si>
  <si>
    <t>헬씨누리 우리쌀식혜
(친환경파우치_110ml 110g/EA)</t>
    <phoneticPr fontId="2" type="noConversion"/>
  </si>
  <si>
    <t>3.96kg(110ml/g*36입)</t>
    <phoneticPr fontId="2" type="noConversion"/>
  </si>
  <si>
    <t>정제수,유기농포도농축액(미국산),유기농설탕</t>
    <phoneticPr fontId="2" type="noConversion"/>
  </si>
  <si>
    <t>상온 12개월</t>
    <phoneticPr fontId="2" type="noConversion"/>
  </si>
  <si>
    <t>아이누리 순오가닉오렌지주스(100ml_유기가공인증 100g/EA)</t>
    <phoneticPr fontId="2" type="noConversion"/>
  </si>
  <si>
    <t>냉장 6개월</t>
    <phoneticPr fontId="2" type="noConversion"/>
  </si>
  <si>
    <t>냉동 3개월</t>
    <phoneticPr fontId="2" type="noConversion"/>
  </si>
  <si>
    <t>①②⑤⑥</t>
    <phoneticPr fontId="2" type="noConversion"/>
  </si>
  <si>
    <t>유빛 생일 초코무스케익875G(35G X 25EA)</t>
    <phoneticPr fontId="2" type="noConversion"/>
  </si>
  <si>
    <t>875G(35G X 25EA)</t>
    <phoneticPr fontId="2" type="noConversion"/>
  </si>
  <si>
    <t>계란(국산) 설탕, 밀가루(미국,호주) 식물성크림, 쇼트닝, 콩기름, 코코아분말5%,준초콜릿(이탈리아산)3.54%</t>
    <phoneticPr fontId="2" type="noConversion"/>
  </si>
  <si>
    <t>①②⑤⑥⑩</t>
    <phoneticPr fontId="2" type="noConversion"/>
  </si>
  <si>
    <t>벨리도넛 콩고물미니찰링도넛(자일로스함유)
(개별포장)[매입]</t>
    <phoneticPr fontId="9" type="noConversion"/>
  </si>
  <si>
    <t xml:space="preserve">800G
(20G*40EA) </t>
    <phoneticPr fontId="9" type="noConversion"/>
  </si>
  <si>
    <t>자일로스콩고물 4.35%(콩가루(국
산)66%, 자일로스설탕 33%)</t>
    <phoneticPr fontId="9" type="noConversion"/>
  </si>
  <si>
    <t>도라에몽달콤슈크림만쥬[매입]</t>
    <phoneticPr fontId="9" type="noConversion"/>
  </si>
  <si>
    <t>1kg(13g*76개 내외)</t>
    <phoneticPr fontId="9" type="noConversion"/>
  </si>
  <si>
    <t>붕붕만쥬믹스[밀가루(밀/미국산),백설탕,식물성크림{팜유/말레이시아산,물엿},덱스트린,팽창제]</t>
    <phoneticPr fontId="9" type="noConversion"/>
  </si>
  <si>
    <t>①②⑤⑥</t>
    <phoneticPr fontId="20" type="noConversion"/>
  </si>
  <si>
    <t>냉동9개월</t>
    <phoneticPr fontId="21" type="noConversion"/>
  </si>
  <si>
    <t>소규모HACCP</t>
    <phoneticPr fontId="21" type="noConversion"/>
  </si>
  <si>
    <t>①②⑥</t>
    <phoneticPr fontId="2" type="noConversion"/>
  </si>
  <si>
    <t>유빛 뚱카롱 (초코)</t>
    <phoneticPr fontId="9" type="noConversion"/>
  </si>
  <si>
    <t>농심켈로그 베리엔넛트에너지바</t>
    <phoneticPr fontId="2" type="noConversion"/>
  </si>
  <si>
    <t>통아몬드,건조크랜베리,볶음땅콩,컴파운드초콜릿,코코아분말,아몬드분태,건조블루베리,땅콩분태</t>
    <phoneticPr fontId="2" type="noConversion"/>
  </si>
  <si>
    <t>⑤</t>
    <phoneticPr fontId="9" type="noConversion"/>
  </si>
  <si>
    <t>냉장 3개월</t>
    <phoneticPr fontId="9" type="noConversion"/>
  </si>
  <si>
    <t>⑬</t>
    <phoneticPr fontId="9" type="noConversion"/>
  </si>
  <si>
    <t>백설 도넛믹스</t>
    <phoneticPr fontId="9" type="noConversion"/>
  </si>
  <si>
    <t>밀가루(밀:미국산),백설탕,식물성쇼트닝,팜유(말레이시아산),d-토코페롤(혼합형),베이킹파우더(산도조절제,전분,유화제),정제소금,포도당,혼합제제(포도당,바닐라향베이스1/2/3),혼합제제(프로필렌글리콜,마론후레바,아세틸미라진),비타민B2</t>
    <phoneticPr fontId="9" type="noConversion"/>
  </si>
  <si>
    <t>녹두가루76.3%(녹두:중국산),멥쌀가루(쌀:외국산),볶음쌀가루(쌀:외국산),정제소금,베이킹파우더(산도조절제,전분,유화제),잔탄검,비타민B2</t>
    <phoneticPr fontId="9" type="noConversion"/>
  </si>
  <si>
    <t>프레시웨이 고춧가루
(상품 남영양산 양념용)</t>
    <phoneticPr fontId="9" type="noConversion"/>
  </si>
  <si>
    <t>건고추(국내산) 100%</t>
    <phoneticPr fontId="9" type="noConversion"/>
  </si>
  <si>
    <t>프레시웨이 고춧가루
(상품 남영양산 김치용)</t>
    <phoneticPr fontId="9" type="noConversion"/>
  </si>
  <si>
    <t>14kg</t>
    <phoneticPr fontId="9" type="noConversion"/>
  </si>
  <si>
    <t>된장{대두(외국산:미국,캐나다,호주 등),소맥분(밀:미국산,호주산),정제소금,밀쌀,종국},해찬들직접빚은옛날메주된장 외</t>
    <phoneticPr fontId="9" type="noConversion"/>
  </si>
  <si>
    <t>상온 7개월</t>
    <phoneticPr fontId="9" type="noConversion"/>
  </si>
  <si>
    <t>해찬들 된장(일식(왜))</t>
    <phoneticPr fontId="9" type="noConversion"/>
  </si>
  <si>
    <t>해찬들 된장(명품 시골)</t>
    <phoneticPr fontId="9" type="noConversion"/>
  </si>
  <si>
    <t>된장(대두:수입산), 소맥분(밀:호주산), 개량메주된장, 한식메주된장, 청국장, 된장92%( 된장 74%, 한식메주된장 18%)</t>
    <phoneticPr fontId="9" type="noConversion"/>
  </si>
  <si>
    <t>고춧가루25%(국내산),찹쌀20%(국내산),메주가루10%[대두(국내산)60%,쌀(국내산)40%],엿기름10%[겉보리(국내산)100%],천일염10%,물엿8%,설탕7%,정제수</t>
    <phoneticPr fontId="9" type="noConversion"/>
  </si>
  <si>
    <t>콩(대두)78%(국내산),천일염12%(국내산),정제수</t>
    <phoneticPr fontId="9" type="noConversion"/>
  </si>
  <si>
    <t>찹쌀(국내산),콩가루11.39%[대두(중국산),생강(국내산)],정제수,정백당,천일염(국내산)</t>
    <phoneticPr fontId="9" type="noConversion"/>
  </si>
  <si>
    <t>1)알류 2)우유 3)메밀 4)땅콩 5)대두 6)밀 7)고등어 8)게 9)새우 10)돼지고기 11)복숭아 12)토마토 13)아황산류 14)호두 15)닭고기 16)쇠고기 17)오징어 18)조개류(굴,전복,홍합) 19)잣</t>
    <phoneticPr fontId="2" type="noConversion"/>
  </si>
  <si>
    <t>행사상품</t>
    <phoneticPr fontId="2" type="noConversion"/>
  </si>
  <si>
    <t>정상가</t>
    <phoneticPr fontId="9" type="noConversion"/>
  </si>
  <si>
    <t>알러지</t>
    <phoneticPr fontId="9" type="noConversion"/>
  </si>
  <si>
    <t>리뉴얼(신규 상품 출시)</t>
    <phoneticPr fontId="9" type="noConversion"/>
  </si>
  <si>
    <t>new 코드</t>
    <phoneticPr fontId="9" type="noConversion"/>
  </si>
  <si>
    <t>구코드</t>
    <phoneticPr fontId="9" type="noConversion"/>
  </si>
  <si>
    <t>64g(4g*16입)</t>
    <phoneticPr fontId="2" type="noConversion"/>
  </si>
  <si>
    <t>김(국산),옥배유(옥수수/외국산:러시아,세르비아,헝가리 등),들기름
(들깨:중국산),천일염,향미유=G190/D190</t>
    <phoneticPr fontId="2" type="noConversion"/>
  </si>
  <si>
    <t>실온 180일</t>
    <phoneticPr fontId="2" type="noConversion"/>
  </si>
  <si>
    <t>단 종 상 품</t>
    <phoneticPr fontId="9" type="noConversion"/>
  </si>
  <si>
    <t>단종</t>
    <phoneticPr fontId="2" type="noConversion"/>
  </si>
  <si>
    <t>엠즈베이커스 미니크로와상(방께도르)</t>
    <phoneticPr fontId="2" type="noConversion"/>
  </si>
  <si>
    <t>3kg(30g*100ea)</t>
    <phoneticPr fontId="2" type="noConversion"/>
  </si>
  <si>
    <t>밀가루,버터(우유),정제수,설탕,효모,계란,밀글루텐,정제소금,전지분유,유청분말,비타민C,효소</t>
    <phoneticPr fontId="2" type="noConversion"/>
  </si>
  <si>
    <t>540g(18g*30ea)</t>
    <phoneticPr fontId="2" type="noConversion"/>
  </si>
  <si>
    <t>가공버터(호주산/유지방,코코넛유,무지유고형분),딸기퓨레15.57%(딸기90%(칠레산),설탕,아몬드분말(미국산),슈가파우더(설탕,옥수수전분),계란,요거트파우더,딸기다이스1.67%(중국산),식품첨가물혼합제제</t>
    <phoneticPr fontId="2" type="noConversion"/>
  </si>
  <si>
    <t>엠즈베이커스 딸기요거트롤케이크(90g*6조각 540g/EA)</t>
    <phoneticPr fontId="2" type="noConversion"/>
  </si>
  <si>
    <t>(90g*6조각 540g/EA)</t>
    <phoneticPr fontId="2" type="noConversion"/>
  </si>
  <si>
    <t>매일생크림 12.3%, 딸기 6.4%, 매일바이오플레인요거트 1.7%</t>
    <phoneticPr fontId="2" type="noConversion"/>
  </si>
  <si>
    <t>냉동 7개월</t>
    <phoneticPr fontId="2" type="noConversion"/>
  </si>
  <si>
    <t>haccp</t>
    <phoneticPr fontId="2" type="noConversion"/>
  </si>
  <si>
    <t>엠즈베이커스 밀크롤케이크(90g*6조각 540g/EA)</t>
    <phoneticPr fontId="2" type="noConversion"/>
  </si>
  <si>
    <t>유크림 47%, 우유 2.2%, 탈지분유 2.1%</t>
    <phoneticPr fontId="2" type="noConversion"/>
  </si>
  <si>
    <t>매일우유케이크 100g*6ea</t>
    <phoneticPr fontId="2" type="noConversion"/>
  </si>
  <si>
    <t>100g*6ea</t>
    <phoneticPr fontId="2" type="noConversion"/>
  </si>
  <si>
    <t>생크림 10.4%, 우유 1.1%</t>
    <phoneticPr fontId="2" type="noConversion"/>
  </si>
  <si>
    <t>매일딸기케이크 100g*6ea</t>
    <phoneticPr fontId="2" type="noConversion"/>
  </si>
  <si>
    <t>생크림 7.2%, 우유 1.9%, 딸기농축액 0.06%(배합함량100%), 딸기 0.09%, 딸기주스농축액 0.04%(배합함량100%)</t>
    <phoneticPr fontId="2" type="noConversion"/>
  </si>
  <si>
    <t>매일초코케이크 100g*6ea</t>
    <phoneticPr fontId="2" type="noConversion"/>
  </si>
  <si>
    <t>우유 3.8%, 생크림 2.5%, 준초콜릿 2.5%</t>
    <phoneticPr fontId="2" type="noConversion"/>
  </si>
  <si>
    <t>이츠웰 시리얼핫도그 50G</t>
    <phoneticPr fontId="2" type="noConversion"/>
  </si>
  <si>
    <t>600g
(50g*12ea)</t>
    <phoneticPr fontId="2" type="noConversion"/>
  </si>
  <si>
    <t>소시지[돼지고기(국산), 닭고기(기계발골육/국산)], 콘후레이크[옥수수(인도산), 정제소금(국산)] 18.18 %</t>
    <phoneticPr fontId="2" type="noConversion"/>
  </si>
  <si>
    <t>단종</t>
    <phoneticPr fontId="9" type="noConversion"/>
  </si>
  <si>
    <t>CJ제일제당 에어프라이어군밤(톡톡까먹어밤 500g/EA)</t>
    <phoneticPr fontId="2" type="noConversion"/>
  </si>
  <si>
    <t>500g(45~52ea내외)</t>
    <phoneticPr fontId="2" type="noConversion"/>
  </si>
  <si>
    <t>밤100%(중국산)</t>
    <phoneticPr fontId="2" type="noConversion"/>
  </si>
  <si>
    <t>크레잇 플랜테이블 미트크럼블</t>
  </si>
  <si>
    <t>두류가공품[활성글루텐(중국산),분리완두단백(중국산),탈지대두분말,전분,기타가공품],소스[양조간장(미국산),양파퓨레(양파:국산),다진마늘],대두유(외국산:미국,브라질,파라과이등)],설탕,양조간장,참기름,혼합제제</t>
  </si>
  <si>
    <t>대두,밀</t>
  </si>
  <si>
    <t>냉동152일</t>
  </si>
  <si>
    <t>8kg
(새우튀김 2kg+커리소스 6kg)</t>
    <phoneticPr fontId="2" type="noConversion"/>
  </si>
  <si>
    <t>①②⑤⑥⑨⑫16,18</t>
    <phoneticPr fontId="2" type="noConversion"/>
  </si>
  <si>
    <t>유빛 우리밀 호국영웅케익1.2kg(30gx40EA)</t>
    <phoneticPr fontId="2" type="noConversion"/>
  </si>
  <si>
    <t>1.2kg(30gx40EA)</t>
    <phoneticPr fontId="2" type="noConversion"/>
  </si>
  <si>
    <t>시즌상품</t>
    <phoneticPr fontId="2" type="noConversion"/>
  </si>
  <si>
    <t>계란(국산,무항생), 식물성크림, 밀가루(국산), 설탕, 가공버터</t>
    <phoneticPr fontId="2" type="noConversion"/>
  </si>
  <si>
    <t>②⑥⑤①</t>
    <phoneticPr fontId="2" type="noConversion"/>
  </si>
  <si>
    <t>냉동9개월</t>
    <phoneticPr fontId="19" type="noConversion"/>
  </si>
  <si>
    <t>유빛 충성토끼쿠키700g(14gx50ea)</t>
    <phoneticPr fontId="2" type="noConversion"/>
  </si>
  <si>
    <t>700g(14gx50ea)</t>
    <phoneticPr fontId="2" type="noConversion"/>
  </si>
  <si>
    <t>밀가루, 마가린, 기타설탕, 계란, 아몬드분말2.792%</t>
    <phoneticPr fontId="2" type="noConversion"/>
  </si>
  <si>
    <t>⑥⑤①</t>
    <phoneticPr fontId="2" type="noConversion"/>
  </si>
  <si>
    <t>MK 통새우(블랙타이거_18미 1.3Kg/EA)</t>
    <phoneticPr fontId="2" type="noConversion"/>
  </si>
  <si>
    <t>(블랙타이거_18미 1.3Kg/EA)</t>
    <phoneticPr fontId="2" type="noConversion"/>
  </si>
  <si>
    <t>코드 미발번</t>
  </si>
  <si>
    <t>튼튼스쿨 바른원칙 너비아니</t>
    <phoneticPr fontId="2" type="noConversion"/>
  </si>
  <si>
    <t>33g*32개입/1kg</t>
    <phoneticPr fontId="2" type="noConversion"/>
  </si>
  <si>
    <t>제조사 사정으로 출시 연기</t>
    <phoneticPr fontId="2" type="noConversion"/>
  </si>
  <si>
    <t>무항생제 돼지고기 65.53%</t>
    <phoneticPr fontId="2" type="noConversion"/>
  </si>
  <si>
    <t>돼지고기,소고기,대두,밀,우유</t>
    <phoneticPr fontId="2" type="noConversion"/>
  </si>
  <si>
    <t>튼튼스쿨 바른원칙 동그랑땡</t>
    <phoneticPr fontId="2" type="noConversion"/>
  </si>
  <si>
    <t>27g*37개입/1kg</t>
    <phoneticPr fontId="2" type="noConversion"/>
  </si>
  <si>
    <t>무항생제 돼지고기 67.03%</t>
    <phoneticPr fontId="2" type="noConversion"/>
  </si>
  <si>
    <t>돼지고기,소고기,대두,밀,우유,토마토</t>
    <phoneticPr fontId="2" type="noConversion"/>
  </si>
  <si>
    <t>일시중단</t>
    <phoneticPr fontId="2" type="noConversion"/>
  </si>
  <si>
    <t>파스키에 에그타르트플란(72g*10입 720g/EA)</t>
    <phoneticPr fontId="2" type="noConversion"/>
  </si>
  <si>
    <t>720g(72g*10ea)</t>
    <phoneticPr fontId="2" type="noConversion"/>
  </si>
  <si>
    <t>환원전지분유,정제수,밀가루</t>
  </si>
  <si>
    <t>①알류,②우유,⑥밀 함유</t>
    <phoneticPr fontId="2" type="noConversion"/>
  </si>
  <si>
    <t>냉동12개월</t>
  </si>
  <si>
    <t>IFS인증</t>
    <phoneticPr fontId="2" type="noConversion"/>
  </si>
  <si>
    <t>수급이슈</t>
    <phoneticPr fontId="2" type="noConversion"/>
  </si>
  <si>
    <t>중</t>
    <phoneticPr fontId="2" type="noConversion"/>
  </si>
  <si>
    <t>뻥이요 오징어까스(60g*10입 600g/EA)</t>
    <phoneticPr fontId="2" type="noConversion"/>
  </si>
  <si>
    <t>단</t>
    <phoneticPr fontId="2" type="noConversion"/>
  </si>
  <si>
    <t>뻥이요 새우까스(60g*10입 600g/EA)</t>
    <phoneticPr fontId="2" type="noConversion"/>
  </si>
  <si>
    <t>중단/ 리뉴얼</t>
    <phoneticPr fontId="2" type="noConversion"/>
  </si>
  <si>
    <t>공급중단</t>
    <phoneticPr fontId="2" type="noConversion"/>
  </si>
  <si>
    <t>중화면250g*5입*4봉+소스1k*3+해물모둠0.5k 
세트구성 입니다. 
*해물모둠: 농조개살,쭈꾸미,갑오징어,한치,새우살[베트남산]</t>
    <phoneticPr fontId="2" type="noConversion"/>
  </si>
  <si>
    <t>5,6,10</t>
    <phoneticPr fontId="2" type="noConversion"/>
  </si>
  <si>
    <t>중    단</t>
    <phoneticPr fontId="2" type="noConversion"/>
  </si>
  <si>
    <t>box(100ml*40ea)</t>
    <phoneticPr fontId="2" type="noConversion"/>
  </si>
  <si>
    <t>딜라잇가든 슈가막대믹스파스텔(스프링클 160g/EA)</t>
    <phoneticPr fontId="2" type="noConversion"/>
  </si>
  <si>
    <t>실온 730일</t>
    <phoneticPr fontId="2" type="noConversion"/>
  </si>
  <si>
    <t>자연드림 복만두(400g/EA)</t>
    <phoneticPr fontId="2" type="noConversion"/>
  </si>
  <si>
    <t>400g(60g*6~7ea)</t>
    <phoneticPr fontId="2" type="noConversion"/>
  </si>
  <si>
    <t>무항생제돈육(국산)22.75%,우리밀(국산)22.38%,무항생제돈지(국산)9.75%,먹는해양심층수9.54%</t>
    <phoneticPr fontId="2" type="noConversion"/>
  </si>
  <si>
    <t>밀,대두,돼지고기,달걀</t>
    <phoneticPr fontId="2" type="noConversion"/>
  </si>
  <si>
    <t>냉동 276일</t>
    <phoneticPr fontId="2" type="noConversion"/>
  </si>
  <si>
    <t>중     단</t>
    <phoneticPr fontId="2" type="noConversion"/>
  </si>
  <si>
    <t>순창성가정식품 우리콩전통된장(전통식품인증 14Kg/EA)</t>
  </si>
  <si>
    <t>크레잇 미니츄러스 (리뉴얼 : 오리지널미니/롱 2종)</t>
    <phoneticPr fontId="2" type="noConversion"/>
  </si>
  <si>
    <t>1.05KG(16 ± 1gX65 ± 3ea)</t>
    <phoneticPr fontId="2" type="noConversion"/>
  </si>
  <si>
    <t>츄러스용믹스{밀가루(밀:호주산, 미국산),
설탕, 소맥전분(외국산), 대두유, 정제소금},
콩기름{콩(외국산), 규소수지} /</t>
    <phoneticPr fontId="2" type="noConversion"/>
  </si>
  <si>
    <t>18L(16.5KG/EA)</t>
    <phoneticPr fontId="2" type="noConversion"/>
  </si>
  <si>
    <t>던킨 미스터리그린츄이스티도넛
(CJ프레시웨이전용 60g*30입_박스발주 60g/EA)</t>
    <phoneticPr fontId="2" type="noConversion"/>
  </si>
  <si>
    <t>1.8KG(60gX30ea)box</t>
    <phoneticPr fontId="2" type="noConversion"/>
  </si>
  <si>
    <t>밀가루)밀/미국산,캐나다산),소맥전분(/벨기에산),
가공유지(말레이시아산),혼합분유(네덜란드산),
전란액(계란,국산),쇼트닝,채종유,올리브유</t>
    <phoneticPr fontId="2" type="noConversion"/>
  </si>
  <si>
    <t>밀,우유,대두,계란</t>
    <phoneticPr fontId="2" type="noConversion"/>
  </si>
  <si>
    <t>차이웰 꽃빵</t>
    <phoneticPr fontId="2" type="noConversion"/>
  </si>
  <si>
    <t>1.5kg
(30g*50ea)</t>
    <phoneticPr fontId="2" type="noConversion"/>
  </si>
  <si>
    <t>소맥분62%, 설탕9.6%, 팜오일 2.1% 등　</t>
    <phoneticPr fontId="2" type="noConversion"/>
  </si>
  <si>
    <t>불파네 수제화덕맛있는치즈피자(한판_컷팅_4조각 293g/EA)</t>
    <phoneticPr fontId="2" type="noConversion"/>
  </si>
  <si>
    <t>불파네 수제화덕바베큐불고기피자(한판_컷팅_4조각 312g/EA)</t>
    <phoneticPr fontId="2" type="noConversion"/>
  </si>
  <si>
    <t>크레잇 소보로바삭카츠</t>
    <phoneticPr fontId="2" type="noConversion"/>
  </si>
  <si>
    <t>닭가슴살50.64%, S브레더(소보로빵가루) 7.25%</t>
    <phoneticPr fontId="2" type="noConversion"/>
  </si>
  <si>
    <t>크레잇 전문점햄치즈카츠</t>
    <phoneticPr fontId="2" type="noConversion"/>
  </si>
  <si>
    <t>1.5kg(150g*10ea)</t>
    <phoneticPr fontId="2" type="noConversion"/>
  </si>
  <si>
    <t>닭고기(가슴살)30.91%,모짜렐라치즈13.33%.프레스햄5.33%</t>
    <phoneticPr fontId="2" type="noConversion"/>
  </si>
  <si>
    <t>①②⑤⑥⑩⑮</t>
    <phoneticPr fontId="2" type="noConversion"/>
  </si>
  <si>
    <t>CJ 꼬마너겟 320G</t>
    <phoneticPr fontId="2" type="noConversion"/>
  </si>
  <si>
    <t>320g(9~10g*32~34ea)</t>
    <phoneticPr fontId="2" type="noConversion"/>
  </si>
  <si>
    <t>닭가슴살(국산), 기타가공품1[밀가루(밀:미국산, 호주산), 쇼트닝(팜유:말레이시아산), 옥수수전분, 재제소금, 대두분], 정제수, 곡류가공품[밀가루(밀:미국산), 정제소금(국산)], 대두유, 분리대두단백, 기타가공품2, 마늘, 미림, 옥수수전분, 설탕, 소스, 복합조미식품, 정제소금, 혼합제제(폴리인산나트륨, 피로인산나트륨, 메타인산나트륨), 천연향신료, 커리분말 * 우유, 대두, 밀, 닭고기 함유</t>
    <phoneticPr fontId="2" type="noConversion"/>
  </si>
  <si>
    <t>①②⑤⑥⑮</t>
    <phoneticPr fontId="9" type="noConversion"/>
  </si>
  <si>
    <t>1kg
(50g*20±1ea)</t>
    <phoneticPr fontId="2" type="noConversion"/>
  </si>
  <si>
    <t>전분가공품[변성전분1,설탕,혼합제제(변성전분,설탕), 쌀가루(쌀:국내산),밀가루(밀: 미국, 캐나다산)], 흑설탕13%, 볶음분태땅콩 5.2%, 해바라기씨 5.2%,전란액(계란:국산),마가린[식물성유지{팜스테아린유(말레이시아산)}, 정제소금(국산)</t>
    <phoneticPr fontId="2" type="noConversion"/>
  </si>
  <si>
    <t>이츠그린 식물성까스</t>
    <phoneticPr fontId="2" type="noConversion"/>
  </si>
  <si>
    <t>1.2kg(60g*20ea)</t>
    <phoneticPr fontId="2" type="noConversion"/>
  </si>
  <si>
    <t>두류가공품(대만산)31.17%, 빵가루</t>
    <phoneticPr fontId="2" type="noConversion"/>
  </si>
  <si>
    <t>이츠그린 식물성치즈커틀렛</t>
    <phoneticPr fontId="2" type="noConversion"/>
  </si>
  <si>
    <t>2kg(100g*20ea)</t>
    <phoneticPr fontId="2" type="noConversion"/>
  </si>
  <si>
    <t>두류가공품(대만산)22.56%, 모짜렐라슬라이스18.80%</t>
    <phoneticPr fontId="2" type="noConversion"/>
  </si>
  <si>
    <t>이츠그린 식물성너겟</t>
    <phoneticPr fontId="2" type="noConversion"/>
  </si>
  <si>
    <t>2kg(20g*100±5ea)</t>
    <phoneticPr fontId="2" type="noConversion"/>
  </si>
  <si>
    <t>두류가공품(대두:중국산)18.15%, 빵가루</t>
    <phoneticPr fontId="2" type="noConversion"/>
  </si>
  <si>
    <t>①⑥</t>
    <phoneticPr fontId="9" type="noConversion"/>
  </si>
  <si>
    <t>크레잇 꼬마새우카스 (오븐용)</t>
    <phoneticPr fontId="2" type="noConversion"/>
  </si>
  <si>
    <t>새우 12.6% /연육(미국산,베트남산), 자숙흰다리새우살(베트남산)</t>
    <phoneticPr fontId="2" type="noConversion"/>
  </si>
  <si>
    <t>계절/일시준단</t>
    <phoneticPr fontId="9" type="noConversion"/>
  </si>
  <si>
    <t>100g/ea</t>
    <phoneticPr fontId="2" type="noConversion"/>
  </si>
  <si>
    <t>원물
수급이슈</t>
    <phoneticPr fontId="2" type="noConversion"/>
  </si>
  <si>
    <t>사과(국내산),배(국내산)</t>
    <phoneticPr fontId="2" type="noConversion"/>
  </si>
  <si>
    <t>냉장5일</t>
    <phoneticPr fontId="2" type="noConversion"/>
  </si>
  <si>
    <t>배(국내산),방울토마토(국내산)</t>
    <phoneticPr fontId="2" type="noConversion"/>
  </si>
  <si>
    <t>오렌지(미국산),방울토마토(국내산)</t>
    <phoneticPr fontId="2" type="noConversion"/>
  </si>
  <si>
    <t>냉장5일</t>
    <phoneticPr fontId="9" type="noConversion"/>
  </si>
  <si>
    <t>haccp</t>
  </si>
  <si>
    <t>냉동 3년</t>
  </si>
  <si>
    <t>1.5kg(150g*10ea)</t>
  </si>
  <si>
    <t>1KG(34±1g*29±1입)</t>
  </si>
  <si>
    <t>돼지고기(뒷다리살/국내산) 58.24 %, 기타가공품{밀가루(밀:미국산,캐나다산), 팜유(말레이시아산),효모,전분,정제소금} 13.62 %, 정제수 13.08%, 베타믹스{밀가루(밀:미국산), 혼합제제(변성전분,덱스트린),옥수수전분(외국산),밀단백,폴리인산나트륨} 6.75 %, 양파 2.81 %, 복합조미식품 2.14 %, 전분 1.12 %, 탈지대두1 1.12 %, 탈지대두2 1.12 %</t>
    <phoneticPr fontId="2" type="noConversion"/>
  </si>
  <si>
    <t>냉동365일</t>
    <phoneticPr fontId="2" type="noConversion"/>
  </si>
  <si>
    <t>1KG(100G*10EA)</t>
  </si>
  <si>
    <t>돼지고기(뒷다리살/국내산) 56.49 %, 정제수 13.81 %, 기타가공품1 11.62 %{밀가루(밀:미국산,캐나다산), 팜유(말레이시아산), 효모, 옥수수전분, 정제소금}, 기타가공품2 7 %{밀가루(밀:미국산), 혼합제제(변성전분,덱스트린), 옥수수전분(옥수수:외국산), 곡류가공품(밀단백), 폴리인산나트륨}, 대두유 3%, 양파 2.73 %복합조미식품 2.08 %, 옥수수전분 1.09 %, 탈지대두1 1.09 %, 탈지대두2 1.09 %</t>
  </si>
  <si>
    <t>고메 소바바치킨(소이허니 순살) 375g/EA)</t>
  </si>
  <si>
    <t>375g(약23G*16±2ea)</t>
    <phoneticPr fontId="2" type="noConversion"/>
  </si>
  <si>
    <t>냉동274일</t>
    <phoneticPr fontId="2" type="noConversion"/>
  </si>
  <si>
    <t>튼튼스쿨 꿀먹은곰돌이함박스테이크(60g*20입 1.2Kg/EA)</t>
  </si>
  <si>
    <t>1.2KG(60G*20EA)</t>
  </si>
  <si>
    <t>돼지고기(지방일부사용,국내산)56.03%,
쇠고기(국내산)5%,사양벌꿀(국내산) 2%</t>
  </si>
  <si>
    <t>냉장 90일</t>
    <phoneticPr fontId="2" type="noConversion"/>
  </si>
  <si>
    <t>닭다리살 52%(국산),쌀그릿츠 1%미만, 라이스볼 1%미만</t>
  </si>
  <si>
    <t>1KG(100G±10*10EA)</t>
  </si>
  <si>
    <t>돼지고기 38.2%(국산), 소고기 7.0%(국산 51.2%, 호주산 48.8%), 초당옥수수 2.31%</t>
  </si>
  <si>
    <t>크레잇X튼튼스쿨 행운의 네잎클로버 함박</t>
  </si>
  <si>
    <t>냉동 274일</t>
    <phoneticPr fontId="9" type="noConversion"/>
  </si>
  <si>
    <t>크레잇 그린비기너 카츠</t>
  </si>
  <si>
    <t>900G(90G±9*10EA)</t>
  </si>
  <si>
    <t>생빵가루 14.5%, 전분가공품 6.2%,
두류가공품 12.1%, 양파 5.3%, 해바라기유 4.4%</t>
  </si>
  <si>
    <t>크레잇 꿀조합주먹밥(모짜치즈김치 1Kg/EA)</t>
  </si>
  <si>
    <t>쌀(국산) 37.8%,김치[배추(국산),고춧가루(중국산)] 29.1%, 가공치즈(모짜렐라치즈 70%) 12.8%, 찹쌀(국산) 2.3%</t>
  </si>
  <si>
    <t>크레잇 꿀조합주먹밥(숯불향불고기 1Kg/EA)</t>
  </si>
  <si>
    <t>쌀(국산) 49.7%,돼지고기(국산) 20.6%,백설 불고기양념 3%, 양조간장 2.6%</t>
  </si>
  <si>
    <t>1.05KG(22G±2*46±3EA)</t>
  </si>
  <si>
    <t>츄러스용믹스 35.4%{밀가루(밀:호주산, 미국산, 캐나다산), 설탕, 소맥전분(외국산)}</t>
  </si>
  <si>
    <t>910G(13G±1.5*65±3EA)</t>
  </si>
  <si>
    <t>크레잇 딸기크림치즈 찹쌀도넛</t>
  </si>
  <si>
    <t>1KG(45G±4*20EA)</t>
  </si>
  <si>
    <t>딸기쨈 13.6%, 스위트 크림치즈 3.6%(외국산), 찹쌀가루 1.27%</t>
  </si>
  <si>
    <t>1KG(8G*125EA)</t>
  </si>
  <si>
    <t>1KG(32G±3*31±2EA)</t>
  </si>
  <si>
    <t>촉촉한 남도떡갈비 원형패티 1.05KG</t>
  </si>
  <si>
    <t>1.05KG(75g±5*14±1EA)</t>
  </si>
  <si>
    <t>돼지고기 64.8 %(갈비살 47.7 %,뒷다리살 26.8 %)(국산),
쇠고기 7.7 %(앞다리살 50 %) (국산 50%, 호주산 50%)</t>
  </si>
  <si>
    <t>밭에서따온 옥수수빵생지(50g*30개입)</t>
    <phoneticPr fontId="2" type="noConversion"/>
  </si>
  <si>
    <t>1.5KG(50g*30개입)</t>
    <phoneticPr fontId="2" type="noConversion"/>
  </si>
  <si>
    <t>스위트커널콘옥수수(태국산), 설탕, 정제소금(국산)}, 자연치즈(미국산/우유, 크림, 탈지분유, 치즈컬쳐, 정제소금),
기타가공품(태국산/변성전분, 설탕분말, 탈지분유), 정제수, 당류가공품1,알파콘{콘그릿츠(옥수수:외국산)},
가공버터 (유지방, 야자경화유, 수분, 무지유고형분), 혼합제제1 {혼합제제(변성전분1, 변성전분2),
설탕분말,물엿, 혼합제제2(변성전분, 설탕분말), 대두유, 전란액</t>
    <phoneticPr fontId="2" type="noConversion"/>
  </si>
  <si>
    <t>냉동1년</t>
    <phoneticPr fontId="2" type="noConversion"/>
  </si>
  <si>
    <t>달광상회 제주바나나떡(50g*30입 1.5Kg/BOX)</t>
    <phoneticPr fontId="9" type="noConversion"/>
  </si>
  <si>
    <t>찹쌀53%,당류가공품(바나나필링),설탕,기타가공품(카스테라가루),당류가공품(트레할로스),정제소금,식품첨가물혼합제제</t>
    <phoneticPr fontId="2" type="noConversion"/>
  </si>
  <si>
    <t>도우3.8kg+토마토소스1.5kg+피자치즈2kg 7.3Kg/BOX)</t>
    <phoneticPr fontId="2" type="noConversion"/>
  </si>
  <si>
    <t>●도우 - 밀가루(밀:미국,캐나다산)
●토마토소스 - 토마토다이스 68.13%(이태리산/토마토다이스,토마토쥬스),토마토페이스트20%(미국산)
●치즈 - 모짜렐라치즈99%(외국산: 미국,독일,덴마크)</t>
    <phoneticPr fontId="2" type="noConversion"/>
  </si>
  <si>
    <t>도우:밀,우유,대두
소스:토마토
치즈:우유</t>
    <phoneticPr fontId="2" type="noConversion"/>
  </si>
  <si>
    <t>이츠웰 우리밀크리스피통모짜치즈핫도그 (50g*20입 1kg/EA)</t>
    <phoneticPr fontId="2" type="noConversion"/>
  </si>
  <si>
    <t>1KG(50g*20개입)</t>
    <phoneticPr fontId="2" type="noConversion"/>
  </si>
  <si>
    <t>핫도그믹스 39.04%(밀가루(밀:국산) 73.45%), 가공치즈(외국산) 22.12%
※사이즈 : 4.5cm*8cm 내외</t>
    <phoneticPr fontId="2" type="noConversion"/>
  </si>
  <si>
    <t>①알류 ②우유 ⑤대두 ⑥밀</t>
    <phoneticPr fontId="2" type="noConversion"/>
  </si>
  <si>
    <t>제조일로부터 12개월</t>
    <phoneticPr fontId="2" type="noConversion"/>
  </si>
  <si>
    <t>이츠웰 우리밀크리스피통모짜치즈핫도그 (80g*10입 800g/EA)</t>
    <phoneticPr fontId="2" type="noConversion"/>
  </si>
  <si>
    <t>800G(80g*10개입)</t>
    <phoneticPr fontId="2" type="noConversion"/>
  </si>
  <si>
    <t>핫도그믹스 36.75%(밀가루(밀:국산) 73.45%), 가공치즈(외국산) 26.03%
※사이즈 : 4.5cm*12cm 내외</t>
    <phoneticPr fontId="2" type="noConversion"/>
  </si>
  <si>
    <t>이츠웰 부드러운굿모닝토스트식빵(겉장포함_24쪽 750g/EA)</t>
  </si>
  <si>
    <t>750G(겉장포함 24쪽)</t>
    <phoneticPr fontId="2" type="noConversion"/>
  </si>
  <si>
    <t>밀가루(밀:미국산, 캐나다 산), 설탕, 쇼트닝 [팜유 (말레이시아산), 팜올레인 유(말레이시아산), d-토코 페롤(혼합형)], 정제소금 (국산), 효모, 혼합제제 [밀가루, 탄산칼슘, 혼합 제제(글리세린디아세 틸주석산지방산에스테르, 탄산칼슘), 스테아릴젖산 나트륨, 혼합제제(밀가 루, 비타민C, a-아밀라 아제, 자일라나아제), 혼합 제제(밀가루, 비타민C, a-아밀라아제, 자일라나 아제)], 기타가공품 1, 마 가린, 쇼트닝 II, 기타가 공품 II, 유산균프리믹스 150</t>
  </si>
  <si>
    <t>소비기한 상온 8일</t>
    <phoneticPr fontId="2" type="noConversion"/>
  </si>
  <si>
    <t>대두,밀,돼지고기,닭고기,조개류(가리비)</t>
  </si>
  <si>
    <t>대두,밀,돼지고기,닭고기,조개류(굴,가리비) 함유</t>
  </si>
  <si>
    <t>대두95%(국산), 천일염(국산), 정제수</t>
    <phoneticPr fontId="2" type="noConversion"/>
  </si>
  <si>
    <t>대두</t>
    <phoneticPr fontId="2" type="noConversion"/>
  </si>
  <si>
    <t>상온90일</t>
    <phoneticPr fontId="2" type="noConversion"/>
  </si>
  <si>
    <r>
      <t>HACCP/</t>
    </r>
    <r>
      <rPr>
        <b/>
        <sz val="12"/>
        <color rgb="FF000000"/>
        <rFont val="맑은 고딕"/>
        <family val="3"/>
        <charset val="129"/>
        <scheme val="minor"/>
      </rPr>
      <t>전통식품인증</t>
    </r>
    <phoneticPr fontId="2" type="noConversion"/>
  </si>
  <si>
    <t>상온730일</t>
    <phoneticPr fontId="2" type="noConversion"/>
  </si>
  <si>
    <t>10kg</t>
  </si>
  <si>
    <t>튼튼스쿨 전통그대로된장(전통식품인증 10Kg/EA)</t>
  </si>
  <si>
    <t>튼튼스쿨 전통그대로간장(10L_전통식품인증 10Kg/EA)</t>
  </si>
  <si>
    <t>2.88kg(120ml*24입)</t>
    <phoneticPr fontId="2" type="noConversion"/>
  </si>
  <si>
    <t>뚜레쥬르 촉촉쫀득한코코아초코칩쿠키(50g/EA)</t>
  </si>
  <si>
    <t>50g</t>
    <phoneticPr fontId="2" type="noConversion"/>
  </si>
  <si>
    <t>밀가루1[밀(미국,호주산)],밀가루2[밀(미국산)],가공버터/뉴질랜드산[식물성유지(팜유),유크림,유지방,버터향페이스트,d-토코페롤{(혼합형)],준초콜릿/말레이시아산(설탕,코코아버터대용,코코아분말,대두레시틴,글리세린지방산에스테르),설탕,물엿,전란액(계란),아몬드(미국산)</t>
    <phoneticPr fontId="2" type="noConversion"/>
  </si>
  <si>
    <t>우유,대두,밀,계란</t>
    <phoneticPr fontId="2" type="noConversion"/>
  </si>
  <si>
    <t>뚜레쥬르 촉촉존득한아몬드초코칩쿠키(50g/EA)</t>
  </si>
  <si>
    <t>다크컴파운드드롭(터키산),중력분[밀(호주,미국산)],박력분[밀(미국산)],설탕,가공버터[유지방(우유),카놀라유,마가린,코코아분말(네덜란드산)</t>
    <phoneticPr fontId="2" type="noConversion"/>
  </si>
  <si>
    <t>자연드림XCJ프레시웨이 떠먹는감귤젤리(85g/EA)</t>
  </si>
  <si>
    <t>85g</t>
    <phoneticPr fontId="2" type="noConversion"/>
  </si>
  <si>
    <t>감귤즙(감귤/국산)68%, 먹는해양심층수,유기농설탕10.4%,올리고당, 한천(국산), 비타민C, 구연산, 혼합제제1(잔탄검,덱스트린), 혼합제제2(로커스트콩검, 덱스트린), 구연산삼나트륨</t>
  </si>
  <si>
    <t xml:space="preserve">우리밀중력밀가루(국산), 유기농설탕21.32%, 전란액(유정란/국산), 자연드림네이처2[가공유지{팜에스테르화유(말레이시아산)}, 버터(우유/국산), 식물성유지, 유크림, 옥수수전분], L-주석산수소칼륨, 탄산수소나트륨, 팽창제, 소금, 천연향료(바닐라향) </t>
  </si>
  <si>
    <t>다래는달다래(100ml*40ea 100g/EA)</t>
    <phoneticPr fontId="2" type="noConversion"/>
  </si>
  <si>
    <t>100ml*40ea / BOX</t>
    <phoneticPr fontId="2" type="noConversion"/>
  </si>
  <si>
    <t>'다래농축액(국내산) 10%, 설탕, 기타과당, 사양벌꿀(국내산), 혼합제제, 구연산삼나트륨, 구연산, 비타민C</t>
  </si>
  <si>
    <t>12개월</t>
    <phoneticPr fontId="2" type="noConversion"/>
  </si>
  <si>
    <t>마시는젤리(사과_100ml 100g/EA)</t>
  </si>
  <si>
    <t>100ml*50ea / BOX</t>
  </si>
  <si>
    <t>사과액(국산), 설탕, 액상과당, 프락토올리고당, 구연산, 사과향, 정제수</t>
  </si>
  <si>
    <t>마시는젤리(아로니아_100ml 100g/EA</t>
  </si>
  <si>
    <t>아로니아원액(국산), 설탕, 액상과당, 프락토올리고당, 구연산, 정제수</t>
  </si>
  <si>
    <t>슬라이스_12±1g*161조각 2Kg/EA</t>
  </si>
  <si>
    <t>냉장 7일</t>
    <phoneticPr fontId="2" type="noConversion"/>
  </si>
  <si>
    <t>100ml</t>
    <phoneticPr fontId="2" type="noConversion"/>
  </si>
  <si>
    <t>우유</t>
    <phoneticPr fontId="2" type="noConversion"/>
  </si>
  <si>
    <t>냉장 15일</t>
    <phoneticPr fontId="2" type="noConversion"/>
  </si>
  <si>
    <t>자연드림 i요구르트딸기(100ml 100g/EA)</t>
    <phoneticPr fontId="2" type="noConversion"/>
  </si>
  <si>
    <t>무항생제원유(국산)87.796%,딸기퓨레시럽[설탕,딸기(국산),물엿,변성전분,카라기난],유기농설탕2.4%,유산균(프랑스)</t>
    <phoneticPr fontId="2" type="noConversion"/>
  </si>
  <si>
    <t>자연드림 i요구르트사과(100ml 100g/EA)</t>
    <phoneticPr fontId="2" type="noConversion"/>
  </si>
  <si>
    <t>무항생제원유(국산)87.796%,사과퓨레시럽9.8%[설탕51.67%,사과(국산)15%,변성전분,천연향료(사과향),로커스트콩검],유기농설탕2.4%,유산균(프랑스)</t>
    <phoneticPr fontId="2" type="noConversion"/>
  </si>
  <si>
    <t>우리밀로만든현미와플(자연드림_개별포장_18g*20개입 360g/EA)</t>
    <phoneticPr fontId="2" type="noConversion"/>
  </si>
  <si>
    <t>18g*20개입 360g/EA)</t>
    <phoneticPr fontId="2" type="noConversion"/>
  </si>
  <si>
    <t>밀가루(우리밀:국산)38.82%,설탕,버터[유크림100%(우유:국산)],유기팜유(콜롬비아산)13.03%,전란액(달걀:국산),볶음현미[현미100%(현미:국산)6.12%,탈지분유,프락토올리고당,우유,소금</t>
    <phoneticPr fontId="2" type="noConversion"/>
  </si>
  <si>
    <t>밀,우유,달걀</t>
    <phoneticPr fontId="2" type="noConversion"/>
  </si>
  <si>
    <t>실온 365일</t>
    <phoneticPr fontId="2" type="noConversion"/>
  </si>
  <si>
    <t>포켓몬 재래식탁김(시즌2_4g*16입 64g/EA)</t>
    <phoneticPr fontId="2" type="noConversion"/>
  </si>
  <si>
    <t>4g*16입 64g/EA</t>
    <phoneticPr fontId="2" type="noConversion"/>
  </si>
  <si>
    <t>김(국산),옥배유(옥수수/외국산:러시아,세르비아,헝가리등),들기름(들깨:중국산),천일염,향미유</t>
    <phoneticPr fontId="2" type="noConversion"/>
  </si>
  <si>
    <t>1.88Kg</t>
    <phoneticPr fontId="2" type="noConversion"/>
  </si>
  <si>
    <t>가다랑어 71.8%(베트남),대두유, 정제수, 정제소금,채소추출분말(완두콩, 당근)</t>
    <phoneticPr fontId="2" type="noConversion"/>
  </si>
  <si>
    <t>실온 4년</t>
    <phoneticPr fontId="2" type="noConversion"/>
  </si>
  <si>
    <t>1kg(10g*100입±10입)</t>
    <phoneticPr fontId="2" type="noConversion"/>
  </si>
  <si>
    <t>쇠고기,돼지고기,우유,대두,밀</t>
    <phoneticPr fontId="2" type="noConversion"/>
  </si>
  <si>
    <t>냉장 40일</t>
    <phoneticPr fontId="2" type="noConversion"/>
  </si>
  <si>
    <t>아이누리 가시없는 고등어필렛(순살_가시제거율99.9%_X-Ray_100~140g/필렛 700g/EA)</t>
  </si>
  <si>
    <t>(순살_가시제거율99.9%_
X-Ray_100~140g/필렛 700g/EA)</t>
  </si>
  <si>
    <t>5-7입</t>
  </si>
  <si>
    <t>고등어필렛/개별중량 100-140g/필렛이 5~7개 /
원료 원산지 : 노르웨이 / 가공국 : 중국
가시제거 작업 후 X-Ray(엑스레이) 검사를 통해 남아있는 가시는 없는지 재차 확인한 더 안전한 순살생선 입니다.</t>
  </si>
  <si>
    <t>냉동 24개일</t>
  </si>
  <si>
    <t>정밀검사
완료</t>
  </si>
  <si>
    <t>아이누리 가시없는 고등어살(순살_가시제거율99.9%_X-Ray_40~60g/토막 500g/EA)</t>
  </si>
  <si>
    <t>(순살_가시제거율99.9%_X-Ray_40~60g/토막 500g/EA)</t>
  </si>
  <si>
    <t>9-13입</t>
  </si>
  <si>
    <t>고등어필렛/개별중량 40~60g/
원료 원산지 : 대한민국 / 가공국 : 중국
가시제거 작업 후 X-Ray(엑스레이) 검사를 통해 남아있는 가시는 없는지 재차 확인한 더 안전한 순살생선 입니다.</t>
  </si>
  <si>
    <t>아이누리 순살고등어(키즈용 이력제_염지_가시제거율95%_28~32토막 1Kg/EA)</t>
  </si>
  <si>
    <t>(이력제_염지_가시제거율95%_28~32토막 1Kg/EA)</t>
  </si>
  <si>
    <t>28~32토막</t>
  </si>
  <si>
    <t>고등어 (국산)99.8%, 천일염(국산)0.2%
이력제_염지_가시제거율95%_28~32토막</t>
  </si>
  <si>
    <t>냉동 1년</t>
  </si>
  <si>
    <t>이츠웰 매실입은고등어(순살_가시제거율95%_40~60g/토막_17개이상 1Kg/EA)</t>
    <phoneticPr fontId="2" type="noConversion"/>
  </si>
  <si>
    <t xml:space="preserve">40~60g/토막_17개이상 </t>
    <phoneticPr fontId="2" type="noConversion"/>
  </si>
  <si>
    <t>17개이상</t>
  </si>
  <si>
    <t>고등어(국산)99.87%,천일염(국산)0.11%,매실추출액 0.02%{매실(국산)90%,물엿}
순살_가시제거율95%_40~60g/토막_17개이상</t>
  </si>
  <si>
    <t>이츠웰 매실입은고등어(순살_가시제거율95%_60~80g/토막_13개이상 1Kg/EA)</t>
  </si>
  <si>
    <t>(순살_가시제거율95%_60~80g/토막_13개이상 1Kg/EA)</t>
  </si>
  <si>
    <t>13개이상</t>
  </si>
  <si>
    <t>고등어(국산)99.87%,천일염(국산)0.11%,매실추출액 0.02%{매실(국산)90%,물엿}
순살_가시제거율95%_60~80g/토막_13개이상</t>
  </si>
  <si>
    <t>아이누리 가시없는 삼치살(순살_가시제거율99.9%_X-Ray_40~60g/토막 500g/EA)</t>
  </si>
  <si>
    <t>가시없는 삼치 순살_가시제거율99.9%_X-Ray_40~60g/토막
원료원산지 : 한국 / 가공국 : 중국</t>
  </si>
  <si>
    <t>아이누리 순살삼치(키즈용 이력제_염지_가시제거율95%_14~16토막 500g/EA)</t>
    <phoneticPr fontId="2" type="noConversion"/>
  </si>
  <si>
    <t>14~16토막</t>
    <phoneticPr fontId="2" type="noConversion"/>
  </si>
  <si>
    <t>14~16토막</t>
  </si>
  <si>
    <t>삼치 (국산)99.8%, 천일염(국산)0.2%
이력제_염지_가시제거율95%_14~16토막</t>
  </si>
  <si>
    <t>아이누리 순살삼치(키즈용 이력제_염지_가시제거율95%_28~32토막 1Kg/EA)</t>
  </si>
  <si>
    <t>(키즈용 이력제_염지_가시제거율95%_28~32토막 1Kg/EA)</t>
  </si>
  <si>
    <t>삼치 (국산)99.8%, 천일염(국산)0.2% /가시제거율95%_ 30g/토막(±5g)</t>
  </si>
  <si>
    <t>냉동180일</t>
  </si>
  <si>
    <t>이츠웰 매실입은삼치(순살_가시제거율95%_40~60g/토막_17개이상 1Kg/EA)</t>
    <phoneticPr fontId="2" type="noConversion"/>
  </si>
  <si>
    <t>홍보지x40~60g/토막_17개이상</t>
    <phoneticPr fontId="2" type="noConversion"/>
  </si>
  <si>
    <t>삼치 (국산)99.87%, 천일염(국산)0.11%.,매식추출엑0.02%,가시제거율95% / 40~60g</t>
  </si>
  <si>
    <t>이츠웰 매실입은삼치(순살_가시제거율95%_60~80g/토막_13개이상 1Kg/EA)</t>
  </si>
  <si>
    <t>삼치 (국산)99.87%, 천일염(국산)0.11%.,매식추출엑0.02%,가시제거율95% / 60~80g</t>
  </si>
  <si>
    <t>아이누리 매실입은임연수(순살_가시제거율99.9%_30g내외_15~20토막 500g/EA)</t>
  </si>
  <si>
    <t>(순살_가시제거율99.9%_30g내외_15~20토막 500g/EA)</t>
  </si>
  <si>
    <t>15~20토막</t>
  </si>
  <si>
    <t>임연수어(미국산)99.87%,천일염(국산)0.11%,매실농축액F0.02%
순살_가시제거율99.9%_30g내외_15~20토막</t>
  </si>
  <si>
    <t>이츠웰 매실입은임연수(순살_가시제거율95%_40~60g/토막_17개이상 1Kg/EA)</t>
    <phoneticPr fontId="2" type="noConversion"/>
  </si>
  <si>
    <t>임연수어(미국산)99.87%,천일염(국산)0.11%,매실농축액F0.02%
순살_가시제거율95%_40~60g/토막_17개이상</t>
  </si>
  <si>
    <t>이츠웰 매실입은임연수(순살_가시제거율95%_60~80g/토막_13개이상 1Kg/EA)</t>
  </si>
  <si>
    <t>임연수어(미국산)99.87%,천일염(국산)0.11%,매실농축액F0.02%
순살_가시제거율95%_60~80g/토막_13개이상</t>
  </si>
  <si>
    <t>(가시제거율99.9%_20g내외/토막 1Kg/EA)</t>
  </si>
  <si>
    <t>20g/토막(±5g)</t>
  </si>
  <si>
    <t>아귀(국산) 99.8%,천일염(국산)0.2%
가시제거율99.9%_20g내외/토막 / 구이, 조림용</t>
  </si>
  <si>
    <t>아이누리 매실입은갈치(순살_가시제거율99.9%_30g내외_15~20토막 500g/EA)</t>
  </si>
  <si>
    <t>갈치(국산)99.87%,천일염(국산)0.11%,매실농축액F0.02%
순살_가시제거율99.9%_30g내외_15~20토막</t>
  </si>
  <si>
    <t>이츠웰 매실입은갈치(순살_가시제거율95%_40~60g/토막_17개이상 1Kg/EA)</t>
    <phoneticPr fontId="2" type="noConversion"/>
  </si>
  <si>
    <t>토막_17개이상</t>
    <phoneticPr fontId="2" type="noConversion"/>
  </si>
  <si>
    <t xml:space="preserve">_17개이상 </t>
  </si>
  <si>
    <t>갈치(모로코)
가시제거율95%_40~60g/토막_17개이상</t>
  </si>
  <si>
    <t>이츠웰 매실입은갈치(순살_가시제거율95%_60~80g/토막_13개이상 1Kg/EA)</t>
  </si>
  <si>
    <t xml:space="preserve">13개이상 </t>
  </si>
  <si>
    <t>갈치(모로코산)99.87%,천일염(국산)0.11%,매실농축액0.02%
순살_가시제거율95%_60~80g/토막_13개이상</t>
  </si>
  <si>
    <t>아이누리 매실입은코다리(순살_가시제거율99.9%_30g내외_15~20토막 500g/EA)</t>
  </si>
  <si>
    <t>명태(러시아산)99.87%,천일염(국산)0.11%,매실농축액F0.02%
순살_가시제거율99.9%_30g내외_15~20토막</t>
  </si>
  <si>
    <t>이츠웰 매실입은코다리(순살_가시제거율95%_40~60g/토막_17개이상 1Kg/EA)</t>
    <phoneticPr fontId="2" type="noConversion"/>
  </si>
  <si>
    <t>명태(러시아산)
순살_가시제거율95%_40~60g/토막_17개이상</t>
  </si>
  <si>
    <t>이츠웰 매실입은코다리(순살_가시제거율95%_60~80g/토막_13개이상 1Kg/EA)</t>
  </si>
  <si>
    <t>명태(러시아산)99.87%,천일염(국산)0.11%,매실농축액F0.02%
순살_가시제거율95%_60~80g/토막_13개이상</t>
  </si>
  <si>
    <t>아이누리 가자미살(순살_가시제거율95%_40g내외/토막 500g/EA)</t>
  </si>
  <si>
    <t>(순살_가시제거율95%_40g내외/토막 500g/EA)</t>
  </si>
  <si>
    <t>40g내외/토막</t>
  </si>
  <si>
    <t>가자미(미국산)100%
가시제거율95%_40g내외/토막</t>
  </si>
  <si>
    <t>아이누리 네모가자미살(순살_가시제거율99.9%_40g내외/토막 전용_부침용 500g/EA)</t>
  </si>
  <si>
    <t>(순살_가시제거율99.9%_40g내외/토막 전용_부침용 500g/EA)</t>
  </si>
  <si>
    <t>가자미(미국산)100%
순살_가시제거율99.9%_40g내외/토막</t>
  </si>
  <si>
    <t>아이누리 네모가자미살(순살_가시제거율99.9%_8~9g/토막 국용_강정용 500g/EA)</t>
  </si>
  <si>
    <t>(순살_가시제거율99.9%_8~9g/토막 국용_강정용 500g/EA)</t>
  </si>
  <si>
    <t>8~9g/토막</t>
  </si>
  <si>
    <t>가자미(미국산)100%
순살_가시제거율99.9%_8~9g/토막</t>
  </si>
  <si>
    <t>아이누리 동태포(슬라이스_순살_가시제거율95%_28~32토막 1Kg/EA)</t>
  </si>
  <si>
    <t>(슬라이스_순살_가시제거율95%_28~32토막 1Kg/EA)</t>
  </si>
  <si>
    <t>명태(러시아산)100%,
슬라이스_순살_가시제거율95%_28~32토막</t>
  </si>
  <si>
    <t>이츠웰 매실입은동태(순살_가시제거율95%_40~60g/토막_17개이상 1Kg/EA)</t>
  </si>
  <si>
    <t>순살_가시제거율95%_40~60g/토막_17개이상 1Kg/EA)</t>
  </si>
  <si>
    <t>순살동태포(MSC인증_가시제거율99.9%_20~40g/포 전감용 500g/EA)</t>
  </si>
  <si>
    <t>(MSC인증_가시제거율99.9%_20~40g/포 전감용 500g/EA)</t>
  </si>
  <si>
    <t>20~40g/포</t>
  </si>
  <si>
    <t>명태(미국산)100%
MSC 인증 : 세계해양책임관리회(MSC)</t>
  </si>
  <si>
    <t>냉동 2년</t>
  </si>
  <si>
    <t>세계해양책임관리회(MSC)</t>
  </si>
  <si>
    <t>아이누리 오징어채(품질인증&amp;이력추적_1*5cm_다리포함 500g/EA)</t>
  </si>
  <si>
    <t>(품질인증&amp;이력추적_1*5cm_다리포함 500g/EA)</t>
  </si>
  <si>
    <t>1*5cm</t>
  </si>
  <si>
    <t>오징어(국산)100%(자연산)
국립수산물품질관리원 여수지원 / 1*5cm</t>
  </si>
  <si>
    <t>품질인증
해양수산부</t>
  </si>
  <si>
    <t>아이누리 미니오징어채몸채(품질인증&amp;이력추적_탈피_1*2cm 500g/EA)</t>
  </si>
  <si>
    <t>(품질인증&amp;이력추적_탈피_1*2cm 500g/EA)</t>
  </si>
  <si>
    <t>_1*2cm</t>
  </si>
  <si>
    <t>오징어(국산)100%(자연산)
국립수산물품질관리원 여수지원 / 1*2cm</t>
  </si>
  <si>
    <t>앤드로스 딸기리플잼(1Kg/EA)</t>
    <phoneticPr fontId="2" type="noConversion"/>
  </si>
  <si>
    <t>1.2KG</t>
    <phoneticPr fontId="2" type="noConversion"/>
  </si>
  <si>
    <t>냉동 365일</t>
    <phoneticPr fontId="2" type="noConversion"/>
  </si>
  <si>
    <t>그린코울슬로(양배추+양파+당근 500g/EA</t>
    <phoneticPr fontId="2" type="noConversion"/>
  </si>
  <si>
    <t>양배추(국산)92%,양파(국산)4%,당근(국산)4%</t>
    <phoneticPr fontId="2" type="noConversion"/>
  </si>
  <si>
    <t>그린코울슬로(양배추+양파+당근 1Kg/EA)</t>
  </si>
  <si>
    <t>삼조쎌텍 코울슬로드레싱(CK용 2Kg/EA)</t>
  </si>
  <si>
    <t>대두유(대두:외국산),설탕,발효식초,난황액(국산),조미씨즈닝</t>
    <phoneticPr fontId="2" type="noConversion"/>
  </si>
  <si>
    <t>냉장 180일</t>
    <phoneticPr fontId="2" type="noConversion"/>
  </si>
  <si>
    <t>코드미공유</t>
  </si>
  <si>
    <t>5KG</t>
    <phoneticPr fontId="2" type="noConversion"/>
  </si>
  <si>
    <t>원유(국산),정백당,혼합분유(네덜란드산),농축우유단백분말(미국산),혼합제제(비타민D3,비타민E),유산균</t>
    <phoneticPr fontId="2" type="noConversion"/>
  </si>
  <si>
    <t>냉장 22일</t>
    <phoneticPr fontId="2" type="noConversion"/>
  </si>
  <si>
    <t>1.08kg(30g*36ea)</t>
    <phoneticPr fontId="2" type="noConversion"/>
  </si>
  <si>
    <t>난백액(국산),밀가루(미국산),매일우유,게랑드소금 등</t>
    <phoneticPr fontId="2" type="noConversion"/>
  </si>
  <si>
    <t>밀,달걀,우유,대두,돼지고기 함유</t>
  </si>
  <si>
    <t>400G(10G*40EA)</t>
    <phoneticPr fontId="2" type="noConversion"/>
  </si>
  <si>
    <t>-</t>
    <phoneticPr fontId="2" type="noConversion"/>
  </si>
  <si>
    <t>밀, 대두, 우유 함유</t>
  </si>
  <si>
    <t>붕붕 미니붕어빵(풀빵우유크림_23개내외 500g/EA)</t>
  </si>
  <si>
    <t>500G(23개 내외)</t>
    <phoneticPr fontId="2" type="noConversion"/>
  </si>
  <si>
    <t>우리쌀붕어빵반주S{밀가루(밀:미국산),전란액(달걀:국산),설탕,식물성크림,곡류가공품},우유크림D(우유(국산),설탕,전지분유(국산),가공버터,변성전분}
약 6.4cm*4.6cm*2.2cm / 180도 예열 후 8-10분 관찰조리</t>
    <phoneticPr fontId="2" type="noConversion"/>
  </si>
  <si>
    <t>달걀,대두,우유,밀 함유</t>
    <phoneticPr fontId="2" type="noConversion"/>
  </si>
  <si>
    <t>냉동 540일</t>
    <phoneticPr fontId="2" type="noConversion"/>
  </si>
  <si>
    <t>추억담은 국화빵(팥_21개내외 500g/EA)</t>
  </si>
  <si>
    <t>500g(약23g*21개 내외)</t>
    <phoneticPr fontId="2" type="noConversion"/>
  </si>
  <si>
    <t>추억담은 국화빵(슈크림_21개내외 500g/EA)</t>
  </si>
  <si>
    <t>바사삭 피자트위스트생지(40g*25개입 1Kg/EA)</t>
  </si>
  <si>
    <t>1kg(40g*25ea)</t>
    <phoneticPr fontId="2" type="noConversion"/>
  </si>
  <si>
    <t>밀가루(밀:미국산,캐나다산),버터페이스트리,고메피자치즈100(모짜렐라치즈) 등</t>
    <phoneticPr fontId="2" type="noConversion"/>
  </si>
  <si>
    <t>냉동 270일</t>
    <phoneticPr fontId="2" type="noConversion"/>
  </si>
  <si>
    <t>화과방 우리쌀사과만주(35g*24입 840g/BOX)</t>
  </si>
  <si>
    <t>840g(35g*24ea)</t>
    <phoneticPr fontId="2" type="noConversion"/>
  </si>
  <si>
    <t>계란,우유,대두,밀,아황산류</t>
    <phoneticPr fontId="2" type="noConversion"/>
  </si>
  <si>
    <t>코드미공유</t>
    <phoneticPr fontId="2" type="noConversion"/>
  </si>
  <si>
    <t>래온 콘크런치오징어까스(콘찡어버거패티 800g/EA) KFC</t>
  </si>
  <si>
    <t>오징어패티베이스55%(오징어43%)
*비유탕상품으로 유탕조리 : 175도 5분30초-6분</t>
    <phoneticPr fontId="2" type="noConversion"/>
  </si>
  <si>
    <t>냉동 730일</t>
    <phoneticPr fontId="2" type="noConversion"/>
  </si>
  <si>
    <t>쭈라상궈세트
(소스1.5kg+주꾸미3.5kg+중국당면1kg 6Kg/BOX) / (30인분)</t>
    <phoneticPr fontId="2" type="noConversion"/>
  </si>
  <si>
    <t>5kg
(마라쭈꾸미소스1.5kg+쭈꾸미3.5kg+중국당면1kg</t>
    <phoneticPr fontId="2" type="noConversion"/>
  </si>
  <si>
    <t xml:space="preserve">*마라쭈꾸미소스 1.5kg : 소스1(중국산/절인고추,발화대두페이스트)등
*중국당면 : 감자전분100%(중국)
*쭈꾸미(베트남산) : 홀1kg+절단2.5kg </t>
    <phoneticPr fontId="2" type="noConversion"/>
  </si>
  <si>
    <t>노상식당 분짜세트
(소스2kg+숯불고기1kg+쌀국수2kg 5Kg/BOX) / (30인분)</t>
    <phoneticPr fontId="2" type="noConversion"/>
  </si>
  <si>
    <t>5kg
(소스2kg+숯불고기1kg+쌀국수2kg)</t>
    <phoneticPr fontId="2" type="noConversion"/>
  </si>
  <si>
    <t>*소스 : 분짜소스 / 발효식초[주정,맥아엑기스(겉보리:국산),정제포도당,흑설탕] 등
*직화숯불고기 : 돈전지(국산)76.2%, 물엿 등
*쌀국수 : 쌀(태국) 등</t>
    <phoneticPr fontId="2" type="noConversion"/>
  </si>
  <si>
    <t>낙지잠발라야세트
(소스1kg+자숙낙지0.5kg+소시지1kg+
야채0.9kg 3.4Kg/BOX) / (35인분)</t>
    <phoneticPr fontId="2" type="noConversion"/>
  </si>
  <si>
    <t>3.4kg
(소스1kg+자숙낙지0.5kg+소시지1kg+야채0.9kg)</t>
    <phoneticPr fontId="2" type="noConversion"/>
  </si>
  <si>
    <t>*잠발라야소스 : 과채가공품(미국산/토마토,구연산) 등
*소시지(슬라이스):돼지고기(82.67%(지방일부사용, 국산)
*낙지:베트남산
*냉동야채:감자(국내산),당근(국내산),양파(국내산),완두콩(프랑스산)</t>
    <phoneticPr fontId="2" type="noConversion"/>
  </si>
  <si>
    <t>2kg
[새우1.2kg(30미)+소스0.15kg+시즈닝0.15kg+모짜렐라치즈 0.5kg]</t>
    <phoneticPr fontId="2" type="noConversion"/>
  </si>
  <si>
    <t>*블랙타이거새우 : 말레이시아산
*소스: 마요네즈52%,난황액(국산)
*시즈닝: 밀가루(밀:미국산,호주산,캐나다산),오레가노분말0.16%
*모짜렐라치즈: 자연치즈99%{모짜렐라치즈(외국산:아일랜드,오스트리아,네덜란드 등)</t>
    <phoneticPr fontId="2" type="noConversion"/>
  </si>
  <si>
    <t>새우,계란,대두,밀,쇠고기,우유</t>
    <phoneticPr fontId="2" type="noConversion"/>
  </si>
  <si>
    <t>과일아이스크림(딸기_30g*25입 750g/BOX)</t>
  </si>
  <si>
    <t>750g(30g*25ea)</t>
    <phoneticPr fontId="2" type="noConversion"/>
  </si>
  <si>
    <t>과일아이스크림(키위+바나나_30g*25입 750g/BOX)</t>
    <phoneticPr fontId="2" type="noConversion"/>
  </si>
  <si>
    <t>40g*30입 1.2Kg/BOX</t>
  </si>
  <si>
    <t>냉동 180일</t>
    <phoneticPr fontId="2" type="noConversion"/>
  </si>
  <si>
    <t>맥케인 냉동감자(와플프라이_벌집감자 2.04Kg/EA)</t>
    <phoneticPr fontId="2" type="noConversion"/>
  </si>
  <si>
    <t xml:space="preserve"> 2.04Kg/EA</t>
    <phoneticPr fontId="2" type="noConversion"/>
  </si>
  <si>
    <t xml:space="preserve">감자 (수입산) 92%, 식물성유지 </t>
    <phoneticPr fontId="2" type="noConversion"/>
  </si>
  <si>
    <t>위앤코리아 모짜렐라치즈(보코치니 1Kg/EA)</t>
    <phoneticPr fontId="2" type="noConversion"/>
  </si>
  <si>
    <t>1Kg/EA</t>
    <phoneticPr fontId="2" type="noConversion"/>
  </si>
  <si>
    <t>냉동540일</t>
    <phoneticPr fontId="2" type="noConversion"/>
  </si>
  <si>
    <t>이츠웰 흰우유(200ml 200g/EA)</t>
  </si>
  <si>
    <t>1A등급 원유(국산)100% (세균수 기준)</t>
    <phoneticPr fontId="2" type="noConversion"/>
  </si>
  <si>
    <t>냉장14일</t>
    <phoneticPr fontId="2" type="noConversion"/>
  </si>
  <si>
    <t>30g*50ea 1.5Kg/EA</t>
    <phoneticPr fontId="2" type="noConversion"/>
  </si>
  <si>
    <t>소맥분,정제수,설탕,대두유,효모</t>
    <phoneticPr fontId="2" type="noConversion"/>
  </si>
  <si>
    <t>밀,대두</t>
    <phoneticPr fontId="2" type="noConversion"/>
  </si>
  <si>
    <t>네이쳐키즈 오트아몬드호두(140ml*24입_박스발주 140g/EA) </t>
    <phoneticPr fontId="2" type="noConversion"/>
  </si>
  <si>
    <t>오트액[(귀리 고형분4%/(귀리:캐나다산)],정제수,설탕,호두혼합견과페이스트[땅콩{호주산),아몬드{미국산)30%,호두(미국산),잣(한국산)],체종유(호주산),탄산칼슘,정제소금,비타민C-Na 등</t>
    <phoneticPr fontId="2" type="noConversion"/>
  </si>
  <si>
    <t>600g(60g*10ea)</t>
    <phoneticPr fontId="2" type="noConversion"/>
  </si>
  <si>
    <t>오징어54.13%(중국산)</t>
    <phoneticPr fontId="2" type="noConversion"/>
  </si>
  <si>
    <t>오징어,밀</t>
    <phoneticPr fontId="2" type="noConversion"/>
  </si>
  <si>
    <t>23g*100개입 2.3Kg/BOX</t>
  </si>
  <si>
    <t>설탕, 전지분유(우유)16.5%, 코코아매스 16%, 코코아버터 14%, 레시틴(해바라기),천영향료(바닐라향)</t>
    <phoneticPr fontId="2" type="noConversion"/>
  </si>
  <si>
    <t>25g*36ea 900g/EA</t>
    <phoneticPr fontId="2" type="noConversion"/>
  </si>
  <si>
    <t>420g(21g*20ea)</t>
    <phoneticPr fontId="2" type="noConversion"/>
  </si>
  <si>
    <t>밀가루(우리밀:국산)44.4%,자연드림네이쳐-2[가공유지(팜에스테르화유:말레이시아산),버터(우유:국산),식물성유지,유크림,옥수수전분],설탕,전란액(달걍:국산),소금</t>
    <phoneticPr fontId="2" type="noConversion"/>
  </si>
  <si>
    <t>144g(18g*8ea)</t>
    <phoneticPr fontId="2" type="noConversion"/>
  </si>
  <si>
    <t>밀가루(밀:국산)46%,포도당,초콜릿[코버투리58%,다크초콜릿(콜럼비아산)40%,코코아버터(싱가포르산),유기농설탕21.36%,코코아분말(콜럼비아산)9.6%,전지분유(우유:국산)]8.6%,유기분당7.1%,자연드림네이처2[가공유지{팜에스테르화유(말레이시아산),야자에스테르화유(외국산)},버터(우유:국산),식물성유지,유크림,옥수수전분] 등</t>
    <phoneticPr fontId="2" type="noConversion"/>
  </si>
  <si>
    <t>밀,우유,대두</t>
    <phoneticPr fontId="2" type="noConversion"/>
  </si>
  <si>
    <t>실온365일</t>
    <phoneticPr fontId="2" type="noConversion"/>
  </si>
  <si>
    <t>자연드림 초코크림파이(34g*12입 408g/EA</t>
  </si>
  <si>
    <t>408g(34g*12ea)</t>
    <phoneticPr fontId="2" type="noConversion"/>
  </si>
  <si>
    <t>자연드림초콜릿[코버투라58%,다크초콜릿(콜럼비아산)],무농약우리밀,유기황설탕 등</t>
    <phoneticPr fontId="2" type="noConversion"/>
  </si>
  <si>
    <t>1.2.5.6.16</t>
    <phoneticPr fontId="2" type="noConversion"/>
  </si>
  <si>
    <t>600g(20g*30ea)</t>
    <phoneticPr fontId="2" type="noConversion"/>
  </si>
  <si>
    <t>우리밀38.53%,크랜베리4.85%,버터(우유/국산),유기농설탕15.65%</t>
    <phoneticPr fontId="2" type="noConversion"/>
  </si>
  <si>
    <t>우리밀37.7%,치즈혼합분말6.66%,버터(우유/국산),유기농설탕16.11%,전란액(유정란)</t>
    <phoneticPr fontId="2" type="noConversion"/>
  </si>
  <si>
    <t>우리밀33.38%,초콜릿9.43%,코코아파우더2.36%,유기농설탕17.33%</t>
    <phoneticPr fontId="2" type="noConversion"/>
  </si>
  <si>
    <t>고추장,고춧가루,양조간장,다시마엑기스 등</t>
    <phoneticPr fontId="2" type="noConversion"/>
  </si>
  <si>
    <t>우유,식물성크림,고춧가루,산초분말 등</t>
    <phoneticPr fontId="2" type="noConversion"/>
  </si>
  <si>
    <t>이츠웰 팟타이소스</t>
  </si>
  <si>
    <t>팟타이소스,굴소스,피쉬액젓 등</t>
    <phoneticPr fontId="2" type="noConversion"/>
  </si>
  <si>
    <t>란트만넨 미니크로와상생지(30g*30입내외 900g/EA)</t>
    <phoneticPr fontId="2" type="noConversion"/>
  </si>
  <si>
    <t>900G</t>
    <phoneticPr fontId="2" type="noConversion"/>
  </si>
  <si>
    <t>밀가루,정제수,블랜딩마가린[팜유,정제수,유채유]버터(우유),글리세린지방산에스티르,정제소금,구연산,천영향로(버터향) 등
오븐: 200도 예열 후 180~190도 15~18분 관찰조리(해동X)</t>
    <phoneticPr fontId="2" type="noConversion"/>
  </si>
  <si>
    <t>삼신 조각파인애플(40g*50개입 2Kg/EA)</t>
  </si>
  <si>
    <t>파인애플(필리핀)100%</t>
    <phoneticPr fontId="2" type="noConversion"/>
  </si>
  <si>
    <t>삼신 조각파인애플(40g*25개입 1Kg/EA)</t>
  </si>
  <si>
    <t>삼신 조각파인애플(50g*40개입 2Kg/EA)</t>
  </si>
  <si>
    <t>삼신 조각파인애플(50g*20개입 1Kg/EA)</t>
  </si>
  <si>
    <t>삼신 조각파인애플(20g*50개입 1Kg/EA)</t>
  </si>
  <si>
    <t>삼신 조각파인애플(부채형 40g*50개입 2Kg/EA)</t>
  </si>
  <si>
    <t>한강식품 염지닭(9호반각_400g*10입*2팩 8Kg/BOX)</t>
    <phoneticPr fontId="2" type="noConversion"/>
  </si>
  <si>
    <t>9호반각_400g*10입*2팩 8Kg</t>
    <phoneticPr fontId="2" type="noConversion"/>
  </si>
  <si>
    <t>반각 10입*진공포장 2팩=20입 / 1BOX
- 박스중량 : 8Kg
- 함량 : 닭고기(국내산) 95.2%, 정제수, 정제소금(국내산)</t>
    <phoneticPr fontId="9" type="noConversion"/>
  </si>
  <si>
    <t>냉장8일</t>
    <phoneticPr fontId="2" type="noConversion"/>
  </si>
  <si>
    <t>이츠웰 헤드온왕새우튀김(50g*6미 300g/EA)</t>
    <phoneticPr fontId="2" type="noConversion"/>
  </si>
  <si>
    <t>(50g*6미 300g)</t>
    <phoneticPr fontId="2" type="noConversion"/>
  </si>
  <si>
    <t>하림 골든치킨지파이(96±15g*11±2입)</t>
    <phoneticPr fontId="2" type="noConversion"/>
  </si>
  <si>
    <t>1.05kg(96±15g*11±2입)</t>
    <phoneticPr fontId="2" type="noConversion"/>
  </si>
  <si>
    <t>닭고기(닭가슴살/국산) 64.82%, 크리스피오곡브레더</t>
    <phoneticPr fontId="2" type="noConversion"/>
  </si>
  <si>
    <t>초코샤베트(자연드림_40개입 80g/EA)</t>
    <phoneticPr fontId="2" type="noConversion"/>
  </si>
  <si>
    <t>3.2kg(80mlX40ea)</t>
    <phoneticPr fontId="2" type="noConversion"/>
  </si>
  <si>
    <t xml:space="preserve">②⑤ </t>
    <phoneticPr fontId="2" type="noConversion"/>
  </si>
  <si>
    <t>800g(38±2g x21EA)
(400g*2봉)</t>
    <phoneticPr fontId="2" type="noConversion"/>
  </si>
  <si>
    <t>밀가루(밀:호주,미국산),절임배추{배추(국산),정제소금(국산)}</t>
    <phoneticPr fontId="2" type="noConversion"/>
  </si>
  <si>
    <t>냉동 274일</t>
    <phoneticPr fontId="2" type="noConversion"/>
  </si>
  <si>
    <t>이츠웰 에비카츠(75g*6개입 450g/EA)</t>
    <phoneticPr fontId="2" type="noConversion"/>
  </si>
  <si>
    <t xml:space="preserve"> 75g x 6개/EA</t>
    <phoneticPr fontId="2" type="noConversion"/>
  </si>
  <si>
    <r>
      <t>뚜레쥬르 황금파이만주</t>
    </r>
    <r>
      <rPr>
        <b/>
        <sz val="14"/>
        <color rgb="FF0000FF"/>
        <rFont val="맑은 고딕"/>
        <family val="3"/>
        <charset val="129"/>
        <scheme val="major"/>
      </rPr>
      <t>생지</t>
    </r>
    <r>
      <rPr>
        <b/>
        <sz val="14"/>
        <rFont val="맑은 고딕"/>
        <family val="3"/>
        <charset val="129"/>
        <scheme val="major"/>
      </rPr>
      <t>(55g내외*24입 1.339Kg/EA)</t>
    </r>
    <phoneticPr fontId="2" type="noConversion"/>
  </si>
  <si>
    <t>55g내외*24입 1.339Kg</t>
    <phoneticPr fontId="2" type="noConversion"/>
  </si>
  <si>
    <t>냉동 30일</t>
    <phoneticPr fontId="2" type="noConversion"/>
  </si>
  <si>
    <t xml:space="preserve"> 1Kg(10gx100EA)</t>
    <phoneticPr fontId="2" type="noConversion"/>
  </si>
  <si>
    <t xml:space="preserve"> 1Kg(10gx100EA)</t>
  </si>
  <si>
    <t>뚜레쥬르 롤케익(조각_개별포장_블루베리 55g/EA)</t>
    <phoneticPr fontId="2" type="noConversion"/>
  </si>
  <si>
    <t>55g/EA</t>
    <phoneticPr fontId="2" type="noConversion"/>
  </si>
  <si>
    <t>전란액(계란)국산,밀가루(미국산),기타잼(중국산),설탕,정제수,블루베리</t>
    <phoneticPr fontId="2" type="noConversion"/>
  </si>
  <si>
    <t>냉동180</t>
    <phoneticPr fontId="2" type="noConversion"/>
  </si>
  <si>
    <t>600g(25g*24입)</t>
    <phoneticPr fontId="2" type="noConversion"/>
  </si>
  <si>
    <t>1년</t>
    <phoneticPr fontId="2" type="noConversion"/>
  </si>
  <si>
    <t>haccp,</t>
    <phoneticPr fontId="2" type="noConversion"/>
  </si>
  <si>
    <t>약30g*20~22입 600g</t>
  </si>
  <si>
    <t>달광도넛 오븐에구운도넛(아몬드_박스발주45g*30입 45g/EA)</t>
  </si>
  <si>
    <t>1.35KG(45G X 30EA)</t>
    <phoneticPr fontId="2" type="noConversion"/>
  </si>
  <si>
    <t>박력분(미국산), 설탕, 계란(국내산), 아몬드슬라이스 6.19%(미국산), 마가린</t>
    <phoneticPr fontId="2" type="noConversion"/>
  </si>
  <si>
    <t>상온 40일</t>
    <phoneticPr fontId="2" type="noConversion"/>
  </si>
  <si>
    <t>달광도넛 오븐에구운도넛(바나나_박스발주45g*30입 45g/EA)</t>
  </si>
  <si>
    <t xml:space="preserve"> 1.35KG(45G X 30EA)</t>
    <phoneticPr fontId="2" type="noConversion"/>
  </si>
  <si>
    <t xml:space="preserve">박력분(미국산), 설탕, 계란(국내산), 바나나레진 2.96%, </t>
    <phoneticPr fontId="2" type="noConversion"/>
  </si>
  <si>
    <t>달광도넛 오븐에구운도넛(골드치즈_박스발주45g*30입 45g/EA)</t>
  </si>
  <si>
    <t>박력분(미국산), 설탕, 계란(국내산), 황치즈맛분말 3.19% 마가린</t>
    <phoneticPr fontId="2" type="noConversion"/>
  </si>
  <si>
    <t>달광도넛 오븐에구운도넛(초코_박스발주45g*30입 45g/EA)</t>
  </si>
  <si>
    <t>박력분(미국산), 설탕, 계란(국내산), 코코아파우더5%, 코코아분말 1.51%, 마가린</t>
    <phoneticPr fontId="2" type="noConversion"/>
  </si>
  <si>
    <t>달광도넛 오븐에구운도넛(딸기_박스발주45g*30입 45g/EA)</t>
  </si>
  <si>
    <t>박력분(미국산), 계란(국내산),딸기레진 2.56%[설탕,딸기농축액 5%(딸기 국내산)], 마가린</t>
    <phoneticPr fontId="2" type="noConversion"/>
  </si>
  <si>
    <t>3.36ML(140ML X 24EA)</t>
    <phoneticPr fontId="2" type="noConversion"/>
  </si>
  <si>
    <t>원유(국산, 세균수 기준 1급A) 99.695%, 본펩, 비타민D</t>
    <phoneticPr fontId="2" type="noConversion"/>
  </si>
  <si>
    <t>멸균,실온150</t>
    <phoneticPr fontId="2" type="noConversion"/>
  </si>
  <si>
    <t>원유(국산, 세균수 기준 1급A), 딸기과즙농축액, 본펩, 비타민A, 비타민B1</t>
    <phoneticPr fontId="2" type="noConversion"/>
  </si>
  <si>
    <t>원유(국산, 세균수 기준 1급A), 바나나농축액, 본펩, 비타민A, 비타민B2</t>
    <phoneticPr fontId="2" type="noConversion"/>
  </si>
  <si>
    <t>유(국산, 세균수 기준 1급A), 카카오분말, 본펩, 아연, 비타민D</t>
    <phoneticPr fontId="2" type="noConversion"/>
  </si>
  <si>
    <t>약33g*36입 1.188Kg/BOX</t>
    <phoneticPr fontId="2" type="noConversion"/>
  </si>
  <si>
    <t>약35g*30입 1.05Kg/BOX</t>
    <phoneticPr fontId="2" type="noConversion"/>
  </si>
  <si>
    <t>더블스윗 축하해사랑해마카롱(딸기_30g*10입 300g/BOX)</t>
  </si>
  <si>
    <t>(딸기_빅사이즈_30g 30g/EA)</t>
    <phoneticPr fontId="2" type="noConversion"/>
  </si>
  <si>
    <t>가공버터, 계란(국산), 딸기퓨레 13.05%, 딸기다이스 2.87%</t>
    <phoneticPr fontId="2" type="noConversion"/>
  </si>
  <si>
    <t>냉동 1년</t>
    <phoneticPr fontId="2" type="noConversion"/>
  </si>
  <si>
    <t>뚜레쥬르 먹물번(50g*6입 300g/EA)</t>
    <phoneticPr fontId="2" type="noConversion"/>
  </si>
  <si>
    <t>50g*6입 300g/EA</t>
    <phoneticPr fontId="2" type="noConversion"/>
  </si>
  <si>
    <t>밀가루(밀/미국산,캐나다산)정제수, 설탕, 쇼트닝[식물성유지(팜유/말레이시아산) 팜올레인유/말레이시아산), 전란액(국산)</t>
    <phoneticPr fontId="2" type="noConversion"/>
  </si>
  <si>
    <t>백설 비건다시다(콩으로만든 1Kg/EA)</t>
    <phoneticPr fontId="2" type="noConversion"/>
  </si>
  <si>
    <t xml:space="preserve"> 1Kg/EA</t>
    <phoneticPr fontId="2" type="noConversion"/>
  </si>
  <si>
    <t>정제소금(국산),L-글루탐산 나트륨(향미증진제),혼합양념분말,두류가공품(탈지대두 : 외국산)</t>
    <phoneticPr fontId="9" type="noConversion"/>
  </si>
  <si>
    <t>⑤ ⑥</t>
    <phoneticPr fontId="2" type="noConversion"/>
  </si>
  <si>
    <t xml:space="preserve">실온2년 </t>
    <phoneticPr fontId="2" type="noConversion"/>
  </si>
  <si>
    <t>이츠웰 포켓팝콘(바나콘 20g/EA)</t>
    <phoneticPr fontId="2" type="noConversion"/>
  </si>
  <si>
    <t>600g
(20g*30ea)</t>
    <phoneticPr fontId="2" type="noConversion"/>
  </si>
  <si>
    <t>옥수수 35%, 혼합유 28%, 세립당 24%, 바나나분말 0.48%</t>
    <phoneticPr fontId="2" type="noConversion"/>
  </si>
  <si>
    <t>② ⑤</t>
    <phoneticPr fontId="2" type="noConversion"/>
  </si>
  <si>
    <t>실온240일</t>
    <phoneticPr fontId="2" type="noConversion"/>
  </si>
  <si>
    <t xml:space="preserve"> 4.55Kg/BOX</t>
    <phoneticPr fontId="2" type="noConversion"/>
  </si>
  <si>
    <t>1.8kg(180g*10ea)</t>
    <phoneticPr fontId="2" type="noConversion"/>
  </si>
  <si>
    <t>생등심도끼돈마카츠(150g*10EA 1.5Kg/EA)</t>
  </si>
  <si>
    <r>
      <t xml:space="preserve">돼지등심[국내산(73%),돼지갈비뼈,곡류가공품6%,베타믹스,정제수 등
</t>
    </r>
    <r>
      <rPr>
        <b/>
        <sz val="12"/>
        <color rgb="FF0000FF"/>
        <rFont val="맑은 고딕"/>
        <family val="3"/>
        <charset val="129"/>
        <scheme val="major"/>
      </rPr>
      <t>생등심,1등급</t>
    </r>
    <phoneticPr fontId="2" type="noConversion"/>
  </si>
  <si>
    <t>자연드림 유기농 솜사탕(자연드림 12g/EA)</t>
    <phoneticPr fontId="2" type="noConversion"/>
  </si>
  <si>
    <t>12g/ EA</t>
    <phoneticPr fontId="2" type="noConversion"/>
  </si>
  <si>
    <t>유기농설탕 100%</t>
    <phoneticPr fontId="2" type="noConversion"/>
  </si>
  <si>
    <t>크레잇 고깃집맛소금구이 (1.05Kg/EA)</t>
    <phoneticPr fontId="2" type="noConversion"/>
  </si>
  <si>
    <t>(75g*14±1개입 1.05Kg/EA)</t>
    <phoneticPr fontId="2" type="noConversion"/>
  </si>
  <si>
    <t>돼지고기(지방일부사용/국산) 84.7%</t>
    <phoneticPr fontId="2" type="noConversion"/>
  </si>
  <si>
    <t>엠즈베이커스 우유크림롤케이크(소화가잘되는)</t>
    <phoneticPr fontId="2" type="noConversion"/>
  </si>
  <si>
    <t>60g*9조각 540g/EA)</t>
    <phoneticPr fontId="2" type="noConversion"/>
  </si>
  <si>
    <t>유크림 25.4%, 소화가잘되는우유 5.8%, 우유 0.3%</t>
    <phoneticPr fontId="2" type="noConversion"/>
  </si>
  <si>
    <t>엠즈베이커스 초코크림롤케이크(소화가잘되는)</t>
    <phoneticPr fontId="2" type="noConversion"/>
  </si>
  <si>
    <t>유크림 16.4%, 소화가잘되는우유 6.7%, 준초콜릿 7.8%</t>
    <phoneticPr fontId="2" type="noConversion"/>
  </si>
  <si>
    <t>제주신효귤향과즐(CJ프레시웨이용 14g*100ea 1.4Kg/BOX)</t>
  </si>
  <si>
    <t>(CJ프레시웨이용 14g*100ea 1.4Kg/BOX)</t>
    <phoneticPr fontId="2" type="noConversion"/>
  </si>
  <si>
    <r>
      <t>밀가루(미국,호주산)21%,감귤과즙</t>
    </r>
    <r>
      <rPr>
        <sz val="12"/>
        <color rgb="FF0000FF"/>
        <rFont val="맑은 고딕"/>
        <family val="3"/>
        <charset val="129"/>
        <scheme val="major"/>
      </rPr>
      <t>(제주산100%)</t>
    </r>
    <r>
      <rPr>
        <sz val="12"/>
        <color theme="1"/>
        <rFont val="맑은 고딕"/>
        <family val="3"/>
        <charset val="129"/>
        <scheme val="major"/>
      </rPr>
      <t>17.5%,밀가루14.5%,물엿14%엡쌀튀밥(국산)12.18%,쌀조청,설탕,보리가루(제주산)</t>
    </r>
    <phoneticPr fontId="2" type="noConversion"/>
  </si>
  <si>
    <t>실온1년</t>
    <phoneticPr fontId="2" type="noConversion"/>
  </si>
  <si>
    <t>⑫</t>
    <phoneticPr fontId="2" type="noConversion"/>
  </si>
  <si>
    <t>놀부 생라면사리(115g/EA)*20ea /box</t>
    <phoneticPr fontId="2" type="noConversion"/>
  </si>
  <si>
    <t>오분전 미니감자전(20g*50±4입 1Kg/EA)</t>
    <phoneticPr fontId="2" type="noConversion"/>
  </si>
  <si>
    <t>1kg(20g*50±4ea)</t>
    <phoneticPr fontId="2" type="noConversion"/>
  </si>
  <si>
    <t>부침가루[밀가루 (호주,미국산) ,변성전분 덱스트린,감자(국산)19.68%. 당근,양파,감자분말 서류가공품 감자 미국
산 )98.5%}] 대두유 정제소금</t>
    <phoneticPr fontId="2" type="noConversion"/>
  </si>
  <si>
    <t>파스키에 에끌레어(초코_45g*16입 720g/EA)</t>
    <phoneticPr fontId="2" type="noConversion"/>
  </si>
  <si>
    <t>720g(45g*16ea)</t>
    <phoneticPr fontId="2" type="noConversion"/>
  </si>
  <si>
    <r>
      <t xml:space="preserve">정제수, 계란, 설탕,소맥분,식물성유지(팜,해바라기,팜핵,시어버터),저지방코코아분말(2.6%)
</t>
    </r>
    <r>
      <rPr>
        <sz val="12"/>
        <color rgb="FFFF0000"/>
        <rFont val="맑은 고딕"/>
        <family val="3"/>
        <charset val="129"/>
        <scheme val="major"/>
      </rPr>
      <t>가로 3.5cm x 세로 9cm</t>
    </r>
    <phoneticPr fontId="2" type="noConversion"/>
  </si>
  <si>
    <t>파스키에 에끌레어(바닐라_45g*16입 720g/EA)</t>
    <phoneticPr fontId="2" type="noConversion"/>
  </si>
  <si>
    <r>
      <t xml:space="preserve">정제수, 계란, 설탕,밀가루,식물성유지(팜유,해바라기씨유,시어버터나무씨앗오일),우유조제품
</t>
    </r>
    <r>
      <rPr>
        <sz val="12"/>
        <color rgb="FFFF0000"/>
        <rFont val="맑은 고딕"/>
        <family val="3"/>
        <charset val="129"/>
        <scheme val="major"/>
      </rPr>
      <t>가로 3.5cm x 세로 9cm</t>
    </r>
    <phoneticPr fontId="2" type="noConversion"/>
  </si>
  <si>
    <t>설탕, 아몬드분말, 난백,라즈베리,사과퓌레,포도당시럼(밀),옥수수전분,비트루트농축액</t>
    <phoneticPr fontId="2" type="noConversion"/>
  </si>
  <si>
    <t>①알류,⑥밀 함유</t>
    <phoneticPr fontId="2" type="noConversion"/>
  </si>
  <si>
    <t>설탕, 아몬드분말, 난백</t>
    <phoneticPr fontId="2" type="noConversion"/>
  </si>
  <si>
    <t>①알류,②우유,⑥밀, 함유</t>
    <phoneticPr fontId="2" type="noConversion"/>
  </si>
  <si>
    <t>쌀떡볶이[쌀(국산),소시지[돼지고기(국산)86.97%]</t>
    <phoneticPr fontId="2" type="noConversion"/>
  </si>
  <si>
    <t>돼지고기,밀,대두</t>
    <phoneticPr fontId="2" type="noConversion"/>
  </si>
  <si>
    <t>케익드라마 초코통쉘케익(51조각_삼각형 750g/EA)</t>
    <phoneticPr fontId="2" type="noConversion"/>
  </si>
  <si>
    <t>　750g (약 15g*51ea)</t>
    <phoneticPr fontId="2" type="noConversion"/>
  </si>
  <si>
    <t>전란액(국산), 준초코렛7.64%(싱가포르산), 초콜린 2.78%(벨기에산), 설탕, 밀가루(밀: 미국산), 식물성크림 등</t>
    <phoneticPr fontId="2" type="noConversion"/>
  </si>
  <si>
    <t>튼튼스쿨 치즈듬뿍담은돈까스(100g*10입 1Kg/EA)</t>
    <phoneticPr fontId="2" type="noConversion"/>
  </si>
  <si>
    <t>국내산 돼지고기(등심)50 %, 모짜렐라치즈30 %[외국산(미국, 독일, 호주)]</t>
    <phoneticPr fontId="2" type="noConversion"/>
  </si>
  <si>
    <t xml:space="preserve">돼지고기, 밀, 우유, 대두 </t>
    <phoneticPr fontId="2" type="noConversion"/>
  </si>
  <si>
    <t>4.56kg(190ml*24ea)</t>
    <phoneticPr fontId="2" type="noConversion"/>
  </si>
  <si>
    <r>
      <t>원유(국산/무항생제)57%,먹는해양심층수,바나나농축과즙5%(배합함량 바나나100%,이스라엘산),유기농설탕3.6%,올리고당,천연향료(바나나향)</t>
    </r>
    <r>
      <rPr>
        <sz val="12"/>
        <color rgb="FF0000FF"/>
        <rFont val="맑은 고딕"/>
        <family val="3"/>
        <charset val="129"/>
        <scheme val="major"/>
      </rPr>
      <t>무항생제+Non-GMO콩으로 키운 원유에 바나나과즙이 듬뿍 들어간 우유</t>
    </r>
    <phoneticPr fontId="2" type="noConversion"/>
  </si>
  <si>
    <t>실온 120일</t>
    <phoneticPr fontId="2" type="noConversion"/>
  </si>
  <si>
    <t>[밀키트] 놀부 부대찌개 / 70인분</t>
    <phoneticPr fontId="2" type="noConversion"/>
  </si>
  <si>
    <t>5.5kg(다대기1.5kg+모듬햄3kg+베이컨1kg)</t>
    <phoneticPr fontId="2" type="noConversion"/>
  </si>
  <si>
    <t>돼지고기,소고기, 밀, 우유, 대두,계란</t>
    <phoneticPr fontId="2" type="noConversion"/>
  </si>
  <si>
    <t>미쓰족발X이츠웰 순살족발(슬라이스 1Kg/EA)</t>
    <phoneticPr fontId="2" type="noConversion"/>
  </si>
  <si>
    <t>돼지고기(뒷다리/국산) 97.6%</t>
    <phoneticPr fontId="2" type="noConversion"/>
  </si>
  <si>
    <t>대두,밀,우유,돼지고기,소고기</t>
    <phoneticPr fontId="2" type="noConversion"/>
  </si>
  <si>
    <t>미쓰족발X이츠웰 매콤양념곱창(1Kg/EA)</t>
    <phoneticPr fontId="2" type="noConversion"/>
  </si>
  <si>
    <t>대두,밀,우유,돼지고기,소고기,조개류(굴)</t>
    <phoneticPr fontId="2" type="noConversion"/>
  </si>
  <si>
    <t>4.2kg[700g(70g*10ea)*6ea]
/box</t>
    <phoneticPr fontId="2" type="noConversion"/>
  </si>
  <si>
    <t>VIPS  자이언트 바베큐폭립</t>
    <phoneticPr fontId="2" type="noConversion"/>
  </si>
  <si>
    <t>햇반쿡반 소고기버섯주먹밥(500g/EA)</t>
    <phoneticPr fontId="2" type="noConversion"/>
  </si>
  <si>
    <t>500g(100g*5ea)</t>
    <phoneticPr fontId="2" type="noConversion"/>
  </si>
  <si>
    <t>쌀(외국산),표고버섯(중국산),대파슬라이스(대파:국산),새송이버섯(국산),쇠고기(호주산),양파,소스1,갈은마늘,당근,양조간장,콩기름,흑미(국산),두류가공품,참기름,후춧가루</t>
    <phoneticPr fontId="2" type="noConversion"/>
  </si>
  <si>
    <t>우유,대두,밀,쇠고기</t>
    <phoneticPr fontId="2" type="noConversion"/>
  </si>
  <si>
    <t>햇반쿡반 스팸김치주먹밥(500g/EA)</t>
    <phoneticPr fontId="2" type="noConversion"/>
  </si>
  <si>
    <t>쌀(외국산)김치[절임배추(배추:국산),무,고춧가루(고추:중국산),마늘,대파],스팸클래식[돼지고기(외국산,국산),옥수수전분(옥수수;외국산),정제소금],소스(사골농축액23,고춧가루,저당,정제소금),가공치즈(모짜렐라치즈,체다치즈,자연치즈),양파,콩기름,전분가공품,복합조미식품,파프리카추출색소</t>
    <phoneticPr fontId="2" type="noConversion"/>
  </si>
  <si>
    <t>햇반쿡반 참치마요주먹밥(500g/EA)</t>
    <phoneticPr fontId="2" type="noConversion"/>
  </si>
  <si>
    <t>쌀(외국산),대파슬라이스(대파:국산),양파(국산),스크램블드에그(계란,식물성유지,변성전분,설탕,혼합분유),기타 ㅜ산물가공품[가다랑어(원양산),대두유,양파엑기스,양배추엑기스],절임식품,마요네즈,콩기름,소스1,후춧가루</t>
    <phoneticPr fontId="2" type="noConversion"/>
  </si>
  <si>
    <t>햇반쿡반 불닭마요주먹밥(500g/EA)</t>
    <phoneticPr fontId="2" type="noConversion"/>
  </si>
  <si>
    <t>쌀(외국산),양파(국산),대파슬라이스(대파:국산),마요네즈(콩기름,전란액,설탕,정제소금),스크램블드에그(계란,식물성유지,설탕),양념닭가슴살[닭고기(국내산),소스],절임식품,콩기름,맥아물엿,고추장,전분가공품,설탕,조미식품1,갈은마늘,청양고추,파프리카추출색소</t>
    <phoneticPr fontId="2" type="noConversion"/>
  </si>
  <si>
    <t xml:space="preserve"> 햇반쿡반 치킨갈릭마요주먹밥(500g/EA)</t>
    <phoneticPr fontId="2" type="noConversion"/>
  </si>
  <si>
    <t>쌀(외국산),양파(국산),대파슬라이스(대파:국산),양념닭가슴살[닭고기(국내산),소스],혼합간장,스크램블드에그,마요네즈,설탕, 맥아물엿,콩기름,절임식품,향미유,소스,마늘분말(마늘:중국산),갈은마늘(마늘:중국산)</t>
    <phoneticPr fontId="2" type="noConversion"/>
  </si>
  <si>
    <t>더블스윗 꿀돼지마카롱(딸기잼포함 30g/EA)</t>
    <phoneticPr fontId="2" type="noConversion"/>
  </si>
  <si>
    <t>케익드라마 오리지날치즈케익(20조각 700g/EA)</t>
    <phoneticPr fontId="2" type="noConversion"/>
  </si>
  <si>
    <t>　700g (약 35g*20ea)</t>
    <phoneticPr fontId="2" type="noConversion"/>
  </si>
  <si>
    <t>자연치즈 29.06%, 설탕, 난백액(국산), 전란액(국한), 당류가공품 1, 당류가공품 2</t>
    <phoneticPr fontId="2" type="noConversion"/>
  </si>
  <si>
    <t>①②⑤⑥⑬</t>
    <phoneticPr fontId="2" type="noConversion"/>
  </si>
  <si>
    <t>무화과 잼맛팬케이크 (캐리와친구들_개별포장)</t>
    <phoneticPr fontId="2" type="noConversion"/>
  </si>
  <si>
    <t>1.23Kg(41g X 30ea)</t>
    <phoneticPr fontId="2" type="noConversion"/>
  </si>
  <si>
    <t>밀가루 24.97%, 무화과잼 20%, 전란액 18.73%, 설탕, 정제수, 벌꿀 2.5%</t>
    <phoneticPr fontId="2" type="noConversion"/>
  </si>
  <si>
    <t>갈릭크림치즈 바게트볼(60g*8입/ea)</t>
    <phoneticPr fontId="2" type="noConversion"/>
  </si>
  <si>
    <t>480g(60g*8ea)</t>
    <phoneticPr fontId="2" type="noConversion"/>
  </si>
  <si>
    <t>밀가루 29.28%, 자연치즈 15.61%, 설탕6.1%, 냉동다진마늘 2.2%</t>
    <phoneticPr fontId="2" type="noConversion"/>
  </si>
  <si>
    <t>이츠웰 우리밀단팥듬뿍미니도너츠(완제 40g*20입 800g/EA)</t>
    <phoneticPr fontId="2" type="noConversion"/>
  </si>
  <si>
    <t>800g(40g*19±1ea)</t>
    <phoneticPr fontId="2" type="noConversion"/>
  </si>
  <si>
    <t>760g(190gX4ea)</t>
    <phoneticPr fontId="2" type="noConversion"/>
  </si>
  <si>
    <t>대두,닭고기</t>
    <phoneticPr fontId="2" type="noConversion"/>
  </si>
  <si>
    <t>랜시푸드 오리쌈피</t>
    <phoneticPr fontId="2" type="noConversion"/>
  </si>
  <si>
    <t>600g(10g*60ea)</t>
    <phoneticPr fontId="2" type="noConversion"/>
  </si>
  <si>
    <t xml:space="preserve"> 밀가루62.80%
북경오리(베이징덕), 훈제오리 등을 다양한 야채와 함께 쌈으로 즐기기 좋은 밀전병(야빙)</t>
    <phoneticPr fontId="2" type="noConversion"/>
  </si>
  <si>
    <t>밀</t>
    <phoneticPr fontId="2" type="noConversion"/>
  </si>
  <si>
    <t>2kg(40g*50EA)</t>
    <phoneticPr fontId="2" type="noConversion"/>
  </si>
  <si>
    <t>쌀(국내산) 55%동부(미얀마산) 22%모싯잎(국내산) 20%</t>
    <phoneticPr fontId="2" type="noConversion"/>
  </si>
  <si>
    <t>1kg(20g*50EA)</t>
    <phoneticPr fontId="2" type="noConversion"/>
  </si>
  <si>
    <t>쌀(국내산) 55%,동부(미얀마산) 22%모싯잎(국내산) 20%</t>
    <phoneticPr fontId="2" type="noConversion"/>
  </si>
  <si>
    <t>쌀55%(국내산),참깨20%(중국산),모시잎20%(국내산)</t>
    <phoneticPr fontId="2" type="noConversion"/>
  </si>
  <si>
    <t>330g (55g*6EA)</t>
    <phoneticPr fontId="2" type="noConversion"/>
  </si>
  <si>
    <t>찹쌀55%(국내산) [개별포장]
모싯잎21%(국내산)팥앙금16%[팥50%(중국산),설탕40%, 천일염1%(국내산)</t>
    <phoneticPr fontId="2" type="noConversion"/>
  </si>
  <si>
    <t>찹쌀55%(국내산)모싯잎21%(국내산)팥앙금16%[팥50%(중국산),설탕40%천일염1%(국내산)],호두분태10%미국산</t>
    <phoneticPr fontId="2" type="noConversion"/>
  </si>
  <si>
    <t>참맛새우 멘보샤(25g*20개입 500g/EA)(단량변경)</t>
    <phoneticPr fontId="2" type="noConversion"/>
  </si>
  <si>
    <t>1.4kg(70g*20ea)</t>
    <phoneticPr fontId="2" type="noConversion"/>
  </si>
  <si>
    <t>냉동 174일</t>
    <phoneticPr fontId="2" type="noConversion"/>
  </si>
  <si>
    <t>이츠웰 버팔로윙오리지널</t>
    <phoneticPr fontId="2" type="noConversion"/>
  </si>
  <si>
    <t>1kg(35g*26~32ea)</t>
    <phoneticPr fontId="2" type="noConversion"/>
  </si>
  <si>
    <t>닭고기(닭날개/브라질산) 87.26%, 버팔로윙마리네이드[설탕,혼합제제(산화전분,말토덱스트린),정제소금(국내산),L-글루탐산나트륨(향미증진제),천연향신료(A)(중국산/파프리카)], 정제수, 설탕, 복합조미식품1[양조간장{탈지대두(외국산:인도산,미국산,중국산)},소맥(미국산)], 복합조미식품2, 천연향신료</t>
    <phoneticPr fontId="2" type="noConversion"/>
  </si>
  <si>
    <t>밀,대두,계란,닭고기</t>
    <phoneticPr fontId="2" type="noConversion"/>
  </si>
  <si>
    <t>이츠웰 버팔로봉오리지널</t>
    <phoneticPr fontId="2" type="noConversion"/>
  </si>
  <si>
    <t>1kg(50g*17~23ea)</t>
    <phoneticPr fontId="2" type="noConversion"/>
  </si>
  <si>
    <t>이츠웰 버팔로윙봉믹스오리지널</t>
    <phoneticPr fontId="2" type="noConversion"/>
  </si>
  <si>
    <t>1kg(45g*21~27ea)</t>
    <phoneticPr fontId="2" type="noConversion"/>
  </si>
  <si>
    <t>이츠웰 요거트(플레인_우유팩 1Kg/EA)</t>
    <phoneticPr fontId="2" type="noConversion"/>
  </si>
  <si>
    <t>원유(국산),혼합탈지분유(네덜란드산/탈지분유),고과당,혼합제제(변성제제,말토덱스트린),복합유산균 1천억 이상</t>
    <phoneticPr fontId="2" type="noConversion"/>
  </si>
  <si>
    <t>냉장 20일</t>
    <phoneticPr fontId="2" type="noConversion"/>
  </si>
  <si>
    <t>1kg(두께 5mm)</t>
    <phoneticPr fontId="2" type="noConversion"/>
  </si>
  <si>
    <t>냉장</t>
    <phoneticPr fontId="2" type="noConversion"/>
  </si>
  <si>
    <t>크레잇 플랜테이블떡갈비(1.05Kg/EA)</t>
  </si>
  <si>
    <t>크레잇 전문점물만두(1Kg/EA)</t>
    <phoneticPr fontId="2" type="noConversion"/>
  </si>
  <si>
    <t>돼지고기(국산),밀가루(밀:미국산,호주산),양배추(국산)</t>
    <phoneticPr fontId="2" type="noConversion"/>
  </si>
  <si>
    <t>소고기(앞다리/호주산) 66.12%, 혼합간장 6.69%</t>
    <phoneticPr fontId="2" type="noConversion"/>
  </si>
  <si>
    <t>대두,밀,소고기,아황산류</t>
    <phoneticPr fontId="2" type="noConversion"/>
  </si>
  <si>
    <t>냉동 183일</t>
    <phoneticPr fontId="2" type="noConversion"/>
  </si>
  <si>
    <t>1.5kg/ea</t>
    <phoneticPr fontId="2" type="noConversion"/>
  </si>
  <si>
    <t>백설 토마토스파게티소스(1.5Kg/EA)</t>
    <phoneticPr fontId="2" type="noConversion"/>
  </si>
  <si>
    <t>다이스드토마토(미국산/토마토,토마토쥬스,구연산,염화칼슘),정 제수,크러쉬드토마토(미국산),양파퓨레(양파:국산),설탕,소스1,다진마늘,다진샐러 리,옥수수유,정제소금,혼합제제(변성전분,덱스트린),소스2,효모식품,파슬리후레이크, 바질크러쉬드,혼합제제(로스트갈릭오일,콩기름,트리아세틴,갈릭오일,합성향료),분말 흰후추,파프리카추출색소,오레가노분말</t>
    <phoneticPr fontId="2" type="noConversion"/>
  </si>
  <si>
    <t>밀,대두,토마토,닭고기,조개류(굴)</t>
    <phoneticPr fontId="2" type="noConversion"/>
  </si>
  <si>
    <t>실온 274일</t>
    <phoneticPr fontId="2" type="noConversion"/>
  </si>
  <si>
    <t>백설 로제스파게티소스(1.5Kg/EA)</t>
    <phoneticPr fontId="2" type="noConversion"/>
  </si>
  <si>
    <t>다이스드토마토(미국산/토마토,토마토쥬스,구연산,염화칼슘),정 제수,우유(국산),크러쉬드토마토(미국산),유크림,기타과당,양파퓨레,사골농축액23,다진마늘,혼합제제(변성전분,덱스트린),설탕,정제소금,L-글루탐산나트륨(향미증 진제),후춧가루,혼합제제(로스트갈릭오일,콩기름,트리아세틴,갈릭오일,합성향료),오 레가노분말,바질크러쉬드</t>
    <phoneticPr fontId="2" type="noConversion"/>
  </si>
  <si>
    <t>우유,대두,쇠고기,토마토</t>
    <phoneticPr fontId="2" type="noConversion"/>
  </si>
  <si>
    <t>백설 매콤토마토스파게티소스(1.5Kg/EA)</t>
    <phoneticPr fontId="2" type="noConversion"/>
  </si>
  <si>
    <t>다이스드토마토(미국산/토마토,토마토쥬스,구연산,염화칼슘), 정제수,크러쉬드토마토(미국산),양파퓨레(양파:국산),토마토페이스트(미국산), 다진마늘,옥수수유,설탕,주정,다진샐러리,정제소금,조미고추맛분말,할라피뇨,효모식 품,바질크러쉬드,분말흰후추,오레가노분말,파프리카추출색소</t>
    <phoneticPr fontId="2" type="noConversion"/>
  </si>
  <si>
    <t>토마토</t>
    <phoneticPr fontId="2" type="noConversion"/>
  </si>
  <si>
    <t>이츠웰 새우볼(17g*47개입 800g/EA)</t>
    <phoneticPr fontId="2" type="noConversion"/>
  </si>
  <si>
    <t>800g((17g*47개입)</t>
    <phoneticPr fontId="2" type="noConversion"/>
  </si>
  <si>
    <t>새우32.4%(흰다리새우98.5%),정제소금,빵가루1(밀가루,쇼트닝,효모),옥수수전분,베터믹스,</t>
    <phoneticPr fontId="2" type="noConversion"/>
  </si>
  <si>
    <t>밀,새우</t>
    <phoneticPr fontId="2" type="noConversion"/>
  </si>
  <si>
    <t>이츠웰 전문점물만두</t>
    <phoneticPr fontId="2" type="noConversion"/>
  </si>
  <si>
    <t>1kg(약 9g내외)</t>
    <phoneticPr fontId="2" type="noConversion"/>
  </si>
  <si>
    <t>돼지고기 26.1%(국산),밀가루(밀:미국산,호주산),양배추(국산),부추</t>
    <phoneticPr fontId="2" type="noConversion"/>
  </si>
  <si>
    <t>이츠웰 동글동글목화솜탕수육</t>
    <phoneticPr fontId="2" type="noConversion"/>
  </si>
  <si>
    <t>1kg(18±2g*55±5입)</t>
    <phoneticPr fontId="2" type="noConversion"/>
  </si>
  <si>
    <t>돼지고기(등심:국내산)67.84 %, 해조칼슘0.31 %</t>
    <phoneticPr fontId="2" type="noConversion"/>
  </si>
  <si>
    <t>이츠웰 북경꿔바로우(해조칼슘이들어간 25±2g*40±3입 1Kg/EA)</t>
    <phoneticPr fontId="2" type="noConversion"/>
  </si>
  <si>
    <t>1KG(25±2g*40±3입)</t>
    <phoneticPr fontId="2" type="noConversion"/>
  </si>
  <si>
    <t>돼지고기(국산)51.23 %, 찹쌀가루2.27 %, 해조칼슘0.39 %</t>
    <phoneticPr fontId="2" type="noConversion"/>
  </si>
  <si>
    <t>이츠웰 프리미엄찹쌀꿔바로우(해조칼슘이들어간 25±5g*35±5입 1Kg/EA)</t>
    <phoneticPr fontId="2" type="noConversion"/>
  </si>
  <si>
    <t>1KG25±5g*35±5입)</t>
    <phoneticPr fontId="2" type="noConversion"/>
  </si>
  <si>
    <t>돼지고기(등심:국내산)50.19 %, 찹쌀가루0.79 %, 해조칼슘 0.36 %</t>
    <phoneticPr fontId="2" type="noConversion"/>
  </si>
  <si>
    <t>1kg(55±5개입)</t>
    <phoneticPr fontId="2" type="noConversion"/>
  </si>
  <si>
    <t>당면(중국산), 돈혈(국산), 돈지방(국산)</t>
    <phoneticPr fontId="2" type="noConversion"/>
  </si>
  <si>
    <t>헬씨누리 껍질이얇아부드러운찰순대(3無_통 1Kg/EA)</t>
    <phoneticPr fontId="2" type="noConversion"/>
  </si>
  <si>
    <t>건면/중국산[타피오카전분,고구마전분]62.26%, 돈혈(국내산)10.51%, 돼지소창[돼지소장(국내산),정제염(국내산)]6.7%, 돈지방6.23%, 당근3.89%, 마늘1.95%</t>
    <phoneticPr fontId="2" type="noConversion"/>
  </si>
  <si>
    <t>헬씨누리 껍질이얇아부드러운찰순대(3無_슬라이스_60±5입 1Kg/EA)</t>
    <phoneticPr fontId="2" type="noConversion"/>
  </si>
  <si>
    <t>1kg(60±5입)</t>
    <phoneticPr fontId="2" type="noConversion"/>
  </si>
  <si>
    <t>이츠웰 요거맛있네요거트(4*6_딸기_스푼포함 80g EA)</t>
    <phoneticPr fontId="2" type="noConversion"/>
  </si>
  <si>
    <t>80g/ea</t>
    <phoneticPr fontId="2" type="noConversion"/>
  </si>
  <si>
    <t>원유(국산),정백당,딸기시럽[딸기(국산),설탕,변성전분,레몬농축액(이스라엘산)]혼합분유(네덜란드산/탈지분유),농축우유단백분말(미국산),유산균</t>
    <phoneticPr fontId="2" type="noConversion"/>
  </si>
  <si>
    <t>냉장 25일</t>
    <phoneticPr fontId="2" type="noConversion"/>
  </si>
  <si>
    <t>이츠웰 요거맛있네요거트(4*6_플레인_스푼포함 80g EA)</t>
    <phoneticPr fontId="2" type="noConversion"/>
  </si>
  <si>
    <t>원유(국산),정백당,혼합분유(네덜란드산/탈지분유),농축우유단백분말(미국산),유산균(100억마리이상/컵)</t>
    <phoneticPr fontId="2" type="noConversion"/>
  </si>
  <si>
    <t>송림푸드 갈비탕용육수(2Kg/EA)</t>
    <phoneticPr fontId="2" type="noConversion"/>
  </si>
  <si>
    <t>소고기엑기스 5%,[소고기효소분해물30%(소고기50%,호주산)],야채브로스(야채짬뽕베이스,중국산),맛내기베이스[엑상다시베이스(멸치:국산)],복합조미식품,쇠고기양념분말(중국산),농축간장,무우즙농축액,사골농축액,양지엑기스2%[양지엑기스60%(우정육45.25%(양지 호주산),정제소금(국산)],</t>
    <phoneticPr fontId="2" type="noConversion"/>
  </si>
  <si>
    <t>우유,대두,밀,토마토,쇠고기</t>
    <phoneticPr fontId="2" type="noConversion"/>
  </si>
  <si>
    <t>사옹원 알찬감자전(30g_34개입 1Kg/EA)</t>
    <phoneticPr fontId="2" type="noConversion"/>
  </si>
  <si>
    <t>1KG(30G*34EA)</t>
    <phoneticPr fontId="2" type="noConversion"/>
  </si>
  <si>
    <t>감자(국산),밀가루(밀:미국산),곡류가공품[밀가루(밀:미국산,호주산),튀김양념믹스9중국산),합성팽창제,볶음쌀가루],대두유,건조감자분말(미국산),기타가공품,표고버섯,홍고추,복합조미식품</t>
    <phoneticPr fontId="2" type="noConversion"/>
  </si>
  <si>
    <t>매일봄 삼색감자옹심이(1Kg/EA)</t>
    <phoneticPr fontId="2" type="noConversion"/>
  </si>
  <si>
    <t>감자전분15%(국산),카사바전분(국산),밀전분(외국산:미국,호주,독일 등),호박가루(중국산),시금치분말(국산),레드비트분말(중국산)</t>
    <phoneticPr fontId="2" type="noConversion"/>
  </si>
  <si>
    <t>냉동360일</t>
    <phoneticPr fontId="2" type="noConversion"/>
  </si>
  <si>
    <t xml:space="preserve"> 허쉬 쿠키앤크림타르트(38g*10입 380g/EA)</t>
    <phoneticPr fontId="2" type="noConversion"/>
  </si>
  <si>
    <t>380g(38g*10ea)</t>
    <phoneticPr fontId="2" type="noConversion"/>
  </si>
  <si>
    <t>과자[밀가루(밀:미국산,호주산),마가린[식물성유지{대두유(외국산),팜올레인유,팜스테아린유},가공유지],백설탕,쇼트닝,올리고당,당류가공품(설탕,유당,해바라기레시틴,합성향료(바닐린),전란액(계란100%,미국산),허쉬미니세미스위트초콜릿칩(말레이시아산/설탕,코코아매스,코코아버터,유지방),마가린,아몬드분말,쿠키분태</t>
    <phoneticPr fontId="9" type="noConversion"/>
  </si>
  <si>
    <t>미성패밀리 리치허니쌀과자(약120~130개입 900g/EA)</t>
    <phoneticPr fontId="2" type="noConversion"/>
  </si>
  <si>
    <t>900g(약120-130개입)</t>
    <phoneticPr fontId="2" type="noConversion"/>
  </si>
  <si>
    <t>쌀,식물성유지{팜유,디부틸히드록시톨루엔(산화방지제)},설탕,벌꿀,간장(대두,밀),정제소금,합성향료(벌꿀향)</t>
    <phoneticPr fontId="2" type="noConversion"/>
  </si>
  <si>
    <t>실온 360일</t>
    <phoneticPr fontId="2" type="noConversion"/>
  </si>
  <si>
    <t>미성패밀리 소프트누가(약30개입 390g/EA)</t>
    <phoneticPr fontId="2" type="noConversion"/>
  </si>
  <si>
    <t>390g(약 30개입)</t>
    <phoneticPr fontId="2" type="noConversion"/>
  </si>
  <si>
    <t>비스킷31.22%[밀가루,팜유,설탕,버터,산화방지제,레시틴,합성향료(우유향),착색류,전지분유],맥아당시럽</t>
    <phoneticPr fontId="2" type="noConversion"/>
  </si>
  <si>
    <t>밀,우유,대두,쇠고기,돼지고기,아황산류</t>
    <phoneticPr fontId="2" type="noConversion"/>
  </si>
  <si>
    <t>실온 540일</t>
    <phoneticPr fontId="2" type="noConversion"/>
  </si>
  <si>
    <t>엠즈베이커스 생크림도넛(슈크림_개별포장 95g/EA)</t>
    <phoneticPr fontId="2" type="noConversion"/>
  </si>
  <si>
    <t>3.42kg(95g*36ea)</t>
    <phoneticPr fontId="2" type="noConversion"/>
  </si>
  <si>
    <t>바닐라크림41.1%,매일휘핑크림4.1%, 매일생크림3%</t>
    <phoneticPr fontId="2" type="noConversion"/>
  </si>
  <si>
    <t xml:space="preserve">①②⑤⑥ </t>
    <phoneticPr fontId="2" type="noConversion"/>
  </si>
  <si>
    <t>엠즈베이커스 생크림도넛(솔티밀크_개별포장 95g/EA)</t>
    <phoneticPr fontId="2" type="noConversion"/>
  </si>
  <si>
    <t>우유크림 41.2%(우유 60.1%), 매일휘핑크림 4.1%, 매일생크림 2.6%</t>
    <phoneticPr fontId="2" type="noConversion"/>
  </si>
  <si>
    <t>엠즈베이커스 휘낭시에(플레인_23g*20입_개별포장 460g/EA)</t>
    <phoneticPr fontId="2" type="noConversion"/>
  </si>
  <si>
    <t>460g(23g*20ea)</t>
    <phoneticPr fontId="2" type="noConversion"/>
  </si>
  <si>
    <t>가공버터 23.7%</t>
    <phoneticPr fontId="2" type="noConversion"/>
  </si>
  <si>
    <t>엠즈베이커스 휘낭시에(초코_23g*20입_개별포장 460g/EA)</t>
    <phoneticPr fontId="2" type="noConversion"/>
  </si>
  <si>
    <t>준초콜릿 3.2%, 코코아분말 2.2%</t>
    <phoneticPr fontId="2" type="noConversion"/>
  </si>
  <si>
    <t>엠즈베이커스 휘낭시에(카라멜_23g*20입_개별포장 460g/EA)</t>
    <phoneticPr fontId="2" type="noConversion"/>
  </si>
  <si>
    <t>카라멜 0.4%, 카라멜향 0.03%</t>
    <phoneticPr fontId="2" type="noConversion"/>
  </si>
  <si>
    <t>엠즈베이커스 마들렌(우리밀레몬_22g*20입_개별포장 440g/EA)</t>
    <phoneticPr fontId="2" type="noConversion"/>
  </si>
  <si>
    <t>440g(22g*20ea)</t>
    <phoneticPr fontId="2" type="noConversion"/>
  </si>
  <si>
    <t>밀가루 19.7%, 레몬농축액 0.1%(고형분65%)</t>
    <phoneticPr fontId="2" type="noConversion"/>
  </si>
  <si>
    <t>엠즈베이커스 마들렌(우리밀얼그레이_22g*20입_개별포장 440g/EA)</t>
    <phoneticPr fontId="2" type="noConversion"/>
  </si>
  <si>
    <t>밀가루 20.6%, 침출차 0.1%(홍차 98%, 천연베르가못향 2%)</t>
    <phoneticPr fontId="9" type="noConversion"/>
  </si>
  <si>
    <t>엠즈베이커스 마들렌(우리밀초코_22g*20입_개별포장 440g/EA)</t>
    <phoneticPr fontId="2" type="noConversion"/>
  </si>
  <si>
    <t>밀가루 16.1%,  코코아분말 3.6%</t>
    <phoneticPr fontId="2" type="noConversion"/>
  </si>
  <si>
    <t>오튀봉 통살오징어튀김세트(NEW 1Kg/EA)(링)</t>
    <phoneticPr fontId="2" type="noConversion"/>
  </si>
  <si>
    <t>1kg(9±1g×100±10ea)</t>
    <phoneticPr fontId="2" type="noConversion"/>
  </si>
  <si>
    <t>오징어 65.8%(중국산)</t>
    <phoneticPr fontId="2" type="noConversion"/>
  </si>
  <si>
    <t>밀,오징어</t>
    <phoneticPr fontId="2" type="noConversion"/>
  </si>
  <si>
    <t>우리콩겉바속촉두부까스(기획_32±5g*32±3입 1Kg/EA)</t>
    <phoneticPr fontId="2" type="noConversion"/>
  </si>
  <si>
    <t>1kg(32±5g*32±3입)</t>
    <phoneticPr fontId="2" type="noConversion"/>
  </si>
  <si>
    <t>두부56.25%(국내산), 정제소금(국내산)</t>
    <phoneticPr fontId="2" type="noConversion"/>
  </si>
  <si>
    <t>겉바속촉두부까스(기획_32±5g*32±3입 1Kg/EA)</t>
    <phoneticPr fontId="2" type="noConversion"/>
  </si>
  <si>
    <t>1kg(32±5g*32±3입 )</t>
    <phoneticPr fontId="2" type="noConversion"/>
  </si>
  <si>
    <t>두부56.25%(외국산: 미국,캐나다,중국 등), 정제소금(국내산)</t>
    <phoneticPr fontId="2" type="noConversion"/>
  </si>
  <si>
    <t>CK NEW닭갈비(_국내산닭_R 1Kg/EA)</t>
    <phoneticPr fontId="2" type="noConversion"/>
  </si>
  <si>
    <t>닭도리살32.1%(국내산),닭가슴살32.1%(국내산),고추장{물엿,소맥분(밀:미국산,호주산),고추양념(중국산),고추양념분말,정제소금},고춧가루2,카레</t>
    <phoneticPr fontId="2" type="noConversion"/>
  </si>
  <si>
    <t>닭고기,대두,밀,우유,쇠고기</t>
    <phoneticPr fontId="2" type="noConversion"/>
  </si>
  <si>
    <t>CK 쭈삼불고기(R 1Kg/EA)</t>
    <phoneticPr fontId="2" type="noConversion"/>
  </si>
  <si>
    <t>냉동절단주꾸미34.9%(베트남산),돈삼겹34.54%(독일산),고추장[물엿,소맥분(밀:미국산,호주산),고추양념(중국산),고추양념분말,정제소금],물엿,소스,다진마늘,고춧가루1,설탕,다진생강</t>
    <phoneticPr fontId="2" type="noConversion"/>
  </si>
  <si>
    <t>오징어,돼지고기,조개류(홍합),밀,대두</t>
    <phoneticPr fontId="2" type="noConversion"/>
  </si>
  <si>
    <t>CK 오삼불고기(R 1Kg/EA)</t>
    <phoneticPr fontId="2" type="noConversion"/>
  </si>
  <si>
    <t>오징어40.87%(페루산),돈삼겹31.37%(독일산),고추장[물엿,소맥분(밀:미국산,호주산),고추양념(중국산),고추양념분말,정제소금],물엿,소스,다진마늘,혼합간장,고춧가루1,설탕,흑후추</t>
    <phoneticPr fontId="2" type="noConversion"/>
  </si>
  <si>
    <t>건고추(국내산)100%</t>
    <phoneticPr fontId="2" type="noConversion"/>
  </si>
  <si>
    <t>혼합채소(5종_5mm다이스 죽용 500g/EA)</t>
    <phoneticPr fontId="2" type="noConversion"/>
  </si>
  <si>
    <t>감자(한국산),당근(한국산),양파(한국산),쥬키니(한국산), 표고(한국산)5mm 다이스</t>
    <phoneticPr fontId="2" type="noConversion"/>
  </si>
  <si>
    <t>고구마(2.5*2.5cm다이스 맛탕용 1Kg/PAC)</t>
    <phoneticPr fontId="2" type="noConversion"/>
  </si>
  <si>
    <t>고구마(한국산)</t>
    <phoneticPr fontId="2" type="noConversion"/>
  </si>
  <si>
    <t>혼합채소(4종_감자,당근,양파,애호박_5mm다이스 볶음용 500g/EA)</t>
    <phoneticPr fontId="2" type="noConversion"/>
  </si>
  <si>
    <t>감자(한국산), 양파(한국산), 당근(한국산), 애호박(한국산)</t>
    <phoneticPr fontId="2" type="noConversion"/>
  </si>
  <si>
    <t>벨지움슈가와플(55g*10입 550g/EA)</t>
    <phoneticPr fontId="2" type="noConversion"/>
  </si>
  <si>
    <t>550g(55g*10ea)</t>
    <phoneticPr fontId="2" type="noConversion"/>
  </si>
  <si>
    <t>밀가루, 설탕 25.6%, 마가린[식물성유지(팜,유채씨), 정제수, 대두레시틴, 글리세린지방산에스테르, 구연산, 천연향료(바닐라향),착색료(베타카로틴)]</t>
    <phoneticPr fontId="2" type="noConversion"/>
  </si>
  <si>
    <t>파스키에 버터크로와상(40g*6입 240g/EA)</t>
    <phoneticPr fontId="2" type="noConversion"/>
  </si>
  <si>
    <t>240g(40g*6ea)</t>
    <phoneticPr fontId="2" type="noConversion"/>
  </si>
  <si>
    <t>밀가루, 농축버터16.15%(우유),정제수</t>
    <phoneticPr fontId="2" type="noConversion"/>
  </si>
  <si>
    <t>파스키에 마카롱(12.8g*72입 921g/EA)</t>
    <phoneticPr fontId="2" type="noConversion"/>
  </si>
  <si>
    <t>921g(12.8g72ea)</t>
    <phoneticPr fontId="2" type="noConversion"/>
  </si>
  <si>
    <t>설탕, 아몬드가루, 난백</t>
    <phoneticPr fontId="2" type="noConversion"/>
  </si>
  <si>
    <t>냉동15개월</t>
    <phoneticPr fontId="2" type="noConversion"/>
  </si>
  <si>
    <t>파스키에 브리오슈식빵(트레쎄_11쪽내외 500g/EA)</t>
    <phoneticPr fontId="2" type="noConversion"/>
  </si>
  <si>
    <t>500g(11쪽내외)</t>
    <phoneticPr fontId="2" type="noConversion"/>
  </si>
  <si>
    <t>밀가루, 계란, 설탕</t>
    <phoneticPr fontId="2" type="noConversion"/>
  </si>
  <si>
    <t>밀가루,딸기필링[포도당과당시럽,설탕, 딸기퓌레4.2%, 농축딸기퓌레 1.4%, 사과퓌레1.2%, 펙틴, 천연향료, 자색당근농축주스, 농축레몬주스],설탕</t>
    <phoneticPr fontId="2" type="noConversion"/>
  </si>
  <si>
    <t>파스키에 애플타르트(120g*10입 1.2Kg/EA)</t>
    <phoneticPr fontId="2" type="noConversion"/>
  </si>
  <si>
    <t>1.2kg(120g*10ea)</t>
    <phoneticPr fontId="2" type="noConversion"/>
  </si>
  <si>
    <t>사과65%,설탕, 밀가루</t>
    <phoneticPr fontId="2" type="noConversion"/>
  </si>
  <si>
    <t>파스키에 피치초코칩빵(38.7g*6입 225g/EA)</t>
    <phoneticPr fontId="2" type="noConversion"/>
  </si>
  <si>
    <t>225g(38.7g*6ea)</t>
    <phoneticPr fontId="2" type="noConversion"/>
  </si>
  <si>
    <t>밀가루, 초콜릿칩 13.5%(설탕,코코아매스,코코아버터,대두레시틴}, 스타터(밀가루,정제수,정제소금)</t>
    <phoneticPr fontId="2" type="noConversion"/>
  </si>
  <si>
    <t>파스키에 오페라(795g/EA)</t>
    <phoneticPr fontId="2" type="noConversion"/>
  </si>
  <si>
    <t>795g/ea</t>
    <phoneticPr fontId="2" type="noConversion"/>
  </si>
  <si>
    <t>크림(우유),설탕,우유</t>
    <phoneticPr fontId="2" type="noConversion"/>
  </si>
  <si>
    <t>파스키에 팡올레(35g*8입 280g/EA)</t>
    <phoneticPr fontId="2" type="noConversion"/>
  </si>
  <si>
    <t>280g(35g*8ea)</t>
    <phoneticPr fontId="2" type="noConversion"/>
  </si>
  <si>
    <t>밀가루,스타터(밀가루,정제수,정제소금),계란</t>
    <phoneticPr fontId="2" type="noConversion"/>
  </si>
  <si>
    <t>파스키에 팡오쇼콜라(45g*6입 270g/EA)</t>
    <phoneticPr fontId="2" type="noConversion"/>
  </si>
  <si>
    <t>270g(45g*6ea)</t>
    <phoneticPr fontId="2" type="noConversion"/>
  </si>
  <si>
    <t>밀가루, 버터(우유), 초콜릿12.2%</t>
    <phoneticPr fontId="2" type="noConversion"/>
  </si>
  <si>
    <t>파스키에 초코타르트(80g*10입 800g/EA)</t>
    <phoneticPr fontId="2" type="noConversion"/>
  </si>
  <si>
    <t>800g(80g*10ea)</t>
    <phoneticPr fontId="2" type="noConversion"/>
  </si>
  <si>
    <t>밀가루, 버터(우유), 설탕</t>
    <phoneticPr fontId="2" type="noConversion"/>
  </si>
  <si>
    <t>파스키에 라즈베리타르트(110g*5입 550g/EA)</t>
    <phoneticPr fontId="2" type="noConversion"/>
  </si>
  <si>
    <t>550g(110g*5ea)</t>
    <phoneticPr fontId="2" type="noConversion"/>
  </si>
  <si>
    <t>산딸기, 밀가루, 설탕</t>
    <phoneticPr fontId="2" type="noConversion"/>
  </si>
  <si>
    <t>파스키에 바닐라라즈베리케익(755g/EA)</t>
    <phoneticPr fontId="2" type="noConversion"/>
  </si>
  <si>
    <t>라즈베리26.63%, 크림(우유), 설탕</t>
    <phoneticPr fontId="9" type="noConversion"/>
  </si>
  <si>
    <t>파스키에 다크초크디저트(805g/EA)</t>
    <phoneticPr fontId="2" type="noConversion"/>
  </si>
  <si>
    <t>805g</t>
    <phoneticPr fontId="2" type="noConversion"/>
  </si>
  <si>
    <t>유크림(우유), 설탕, 코코아매스19.8%</t>
    <phoneticPr fontId="2" type="noConversion"/>
  </si>
  <si>
    <t>파스키에 프랄린케익(800g/EA)</t>
    <phoneticPr fontId="2" type="noConversion"/>
  </si>
  <si>
    <t>크림[우유,카라기난],설탕, 개암페이스트</t>
    <phoneticPr fontId="2" type="noConversion"/>
  </si>
  <si>
    <t>사과40%, 밀가루, 설탕</t>
    <phoneticPr fontId="2" type="noConversion"/>
  </si>
  <si>
    <t>가토코 돈부리소스(2Kg/EA)</t>
    <phoneticPr fontId="2" type="noConversion"/>
  </si>
  <si>
    <t>순살대구포(MSC인증_가시제거율99.9%_20~40g/포 전감용 500g/EA)</t>
    <phoneticPr fontId="2" type="noConversion"/>
  </si>
  <si>
    <t>20~40g/포 전감용 500g/EA</t>
    <phoneticPr fontId="2" type="noConversion"/>
  </si>
  <si>
    <t>대구 미국산 100% 
MSC 인증 : 
세계해양책임관리회(MSC)에서 남획과 불법어업을 근절하고자 만든 제도로 MSC 어업 기준을 준수한 자연산 수산물에 한해 인증이 이뤄짐</t>
    <phoneticPr fontId="2" type="noConversion"/>
  </si>
  <si>
    <t>냉동730일</t>
    <phoneticPr fontId="2" type="noConversion"/>
  </si>
  <si>
    <t>MSC 인증</t>
    <phoneticPr fontId="2" type="noConversion"/>
  </si>
  <si>
    <t>순살연어(MSC인증_가시제거율99.9%_45~55g/토막 500g/EA)</t>
    <phoneticPr fontId="2" type="noConversion"/>
  </si>
  <si>
    <t>45~55g/토막 500g/EA</t>
    <phoneticPr fontId="2" type="noConversion"/>
  </si>
  <si>
    <t>연어 미국산 : 100%
MSC 인증 : 세계해양책임관리회(MSC)</t>
    <phoneticPr fontId="2" type="noConversion"/>
  </si>
  <si>
    <t>순살임연수(MSC인증_가시제거율99.9%_70~90g/토막 500g/EA)</t>
    <phoneticPr fontId="2" type="noConversion"/>
  </si>
  <si>
    <t>70~90g/토막 500g/EA</t>
    <phoneticPr fontId="2" type="noConversion"/>
  </si>
  <si>
    <t>임연수어 미국산 : 100%
MSC 인증 : 세계해양책임관리회(MSC)</t>
    <phoneticPr fontId="2" type="noConversion"/>
  </si>
  <si>
    <t>장문볼락 (미국)99.5%, 정제염(중국산)0.5%
MSC 인증 : 세계해양책임관리회(MSC)</t>
    <phoneticPr fontId="2" type="noConversion"/>
  </si>
  <si>
    <t>할복오징어(MSC인증_무탈피_다리포함 500g/EA)</t>
    <phoneticPr fontId="2" type="noConversion"/>
  </si>
  <si>
    <t>다리포함 500g/EA</t>
    <phoneticPr fontId="2" type="noConversion"/>
  </si>
  <si>
    <t>오징어 미국산 : 100%
MSC 인증 : 세계해양책임관리회(MSC)</t>
    <phoneticPr fontId="2" type="noConversion"/>
  </si>
  <si>
    <t>전복살(ASC인증_자숙_원물_18-20미 1Kg/EA)</t>
    <phoneticPr fontId="2" type="noConversion"/>
  </si>
  <si>
    <t>18-20미 1Kg/EA</t>
    <phoneticPr fontId="2" type="noConversion"/>
  </si>
  <si>
    <t>전복(완도:국내산) 100%</t>
    <phoneticPr fontId="2" type="noConversion"/>
  </si>
  <si>
    <t>HACCP
ASC인증</t>
    <phoneticPr fontId="2" type="noConversion"/>
  </si>
  <si>
    <t>전복(ASC인증_20미 1Kg/EA)</t>
    <phoneticPr fontId="2" type="noConversion"/>
  </si>
  <si>
    <t>20미 1Kg/EA</t>
    <phoneticPr fontId="2" type="noConversion"/>
  </si>
  <si>
    <t>크레잇 감자칩바삭카츠(100G)</t>
    <phoneticPr fontId="2" type="noConversion"/>
  </si>
  <si>
    <t>오븐 가능</t>
    <phoneticPr fontId="9" type="noConversion"/>
  </si>
  <si>
    <t>돼지고기(국산) 55%, 생빵가루 25.09%</t>
    <phoneticPr fontId="2" type="noConversion"/>
  </si>
  <si>
    <t>튼튼스쿨 우리돼지한돈칼슘돈까스(60g*10입 600g/EA)</t>
    <phoneticPr fontId="2" type="noConversion"/>
  </si>
  <si>
    <t>600g(60g×10ea)</t>
    <phoneticPr fontId="2" type="noConversion"/>
  </si>
  <si>
    <t>등심 약 53%내외 (국산)</t>
    <phoneticPr fontId="2" type="noConversion"/>
  </si>
  <si>
    <t>1kg
(100g*10ea)</t>
    <phoneticPr fontId="2" type="noConversion"/>
  </si>
  <si>
    <t>돼지고기29.1%(뒷다리살, 국산), 두류가공품, 생빵가루[밀가루(밀:미국산,호주산,캐나다산)], 마가린{식물성유지(팜유:말레이시안), 가공유지(팜경화유:말레이시아산)}, 이스트, 유화제, 정제소금], 모짜렐라치즈18.9%(미국산/살균우유, 치즈컬쳐, 소금, 우유응고효소)</t>
    <phoneticPr fontId="2" type="noConversion"/>
  </si>
  <si>
    <t>돼지등심 70%(국내산), 빵가루</t>
    <phoneticPr fontId="2" type="noConversion"/>
  </si>
  <si>
    <t>1.3kg
(130g*10ea)</t>
    <phoneticPr fontId="2" type="noConversion"/>
  </si>
  <si>
    <t>800g
(80g*10ea)</t>
    <phoneticPr fontId="2" type="noConversion"/>
  </si>
  <si>
    <t xml:space="preserve">1.5kg
(150g*10ea) </t>
    <phoneticPr fontId="2" type="noConversion"/>
  </si>
  <si>
    <t xml:space="preserve">1kg
(200g*5ea) </t>
    <phoneticPr fontId="2" type="noConversion"/>
  </si>
  <si>
    <t>1.5kg
(100g*15ea)</t>
    <phoneticPr fontId="2" type="noConversion"/>
  </si>
  <si>
    <t xml:space="preserve">2.6KG
(130G*20EA) </t>
    <phoneticPr fontId="2" type="noConversion"/>
  </si>
  <si>
    <t>이츠웰 멘치까스</t>
    <phoneticPr fontId="2" type="noConversion"/>
  </si>
  <si>
    <t>돈정육 39.04%, 쇠고기(호주산) 7.63% </t>
    <phoneticPr fontId="2" type="noConversion"/>
  </si>
  <si>
    <t>이츠웰 고추까스</t>
    <phoneticPr fontId="2" type="noConversion"/>
  </si>
  <si>
    <t>1Kg
(100g*10EA)</t>
    <phoneticPr fontId="2" type="noConversion"/>
  </si>
  <si>
    <t>돼지고기(국내산)64.94%, 냉동청피망다이스 1.62%, 청양초조미분말 0.97%, 11x14cm</t>
    <phoneticPr fontId="2" type="noConversion"/>
  </si>
  <si>
    <t>1.2kg
(60g*20ea)</t>
    <phoneticPr fontId="2" type="noConversion"/>
  </si>
  <si>
    <t xml:space="preserve">돼지고기(등심/국내산)51.13%, 모짜렐라치즈(미국산)16.67%
※ 학기중 리뉴얼 예정 </t>
    <phoneticPr fontId="2" type="noConversion"/>
  </si>
  <si>
    <t>1.6kg
(80g*20ea)</t>
    <phoneticPr fontId="2" type="noConversion"/>
  </si>
  <si>
    <t>이츠웰 더블치즈롤까스</t>
    <phoneticPr fontId="2" type="noConversion"/>
  </si>
  <si>
    <t>등심50%, 체다치즈 10%, 모짜렐라치즈10%</t>
    <phoneticPr fontId="2" type="noConversion"/>
  </si>
  <si>
    <t>이츠웰 치즈통등심돈까스</t>
    <phoneticPr fontId="2" type="noConversion"/>
  </si>
  <si>
    <t>돼지등심51%(국내산), 치즈17.5%</t>
    <phoneticPr fontId="2" type="noConversion"/>
  </si>
  <si>
    <t>이츠웰 콘치즈 어니언 돈까스</t>
    <phoneticPr fontId="2" type="noConversion"/>
  </si>
  <si>
    <t>돼지등심 50%(국내산), 스위트커널콘(옥수수(태국산),), 냉동생빵가루,모짜렐라치즈</t>
    <phoneticPr fontId="2" type="noConversion"/>
  </si>
  <si>
    <t>지푸드 치즈듬뿍돈까스[매입]</t>
    <phoneticPr fontId="2" type="noConversion"/>
  </si>
  <si>
    <t>2.4kg(100g*24ea)</t>
    <phoneticPr fontId="2" type="noConversion"/>
  </si>
  <si>
    <t>돼지고기(등심:국내산)50%,자연치즈(모짜렐라,외국산)35%, 
빵가루A</t>
    <phoneticPr fontId="2" type="noConversion"/>
  </si>
  <si>
    <t>지푸드 30cm롱치즈롤까스[매입]</t>
    <phoneticPr fontId="2" type="noConversion"/>
  </si>
  <si>
    <t>1kg
(200g*5ea)</t>
    <phoneticPr fontId="2" type="noConversion"/>
  </si>
  <si>
    <t>돼지고기(등심:국내산) 38%, 자연치즈(모짜렐라치즈(독일산)) 35%</t>
    <phoneticPr fontId="2" type="noConversion"/>
  </si>
  <si>
    <t>지푸드 매쉬드포테이토롤까스[매입]</t>
    <phoneticPr fontId="2" type="noConversion"/>
  </si>
  <si>
    <t>돼지고기(등심/국내산) : 37.5%, 빵가루 20%, 매쉬드포테이토충전물 15%, 자연치즈(모짜렐라/프랑스산) 15%</t>
    <phoneticPr fontId="2" type="noConversion"/>
  </si>
  <si>
    <t>지푸드 콘크림롤까스[매입]</t>
    <phoneticPr fontId="2" type="noConversion"/>
  </si>
  <si>
    <t>돼지고기(등심/국내산) : 37.5%, 빵가루 20%, 콘크림충전물 15%, 자연치즈(모짜렐라/프랑스산) 15%</t>
    <phoneticPr fontId="2" type="noConversion"/>
  </si>
  <si>
    <t>늘찬 고구마치즈돈까스[매입]</t>
    <phoneticPr fontId="2" type="noConversion"/>
  </si>
  <si>
    <t>돼지등심(국내산) 50%, 고구마페이스트스트 (인도네시아산) 20%, 모짜렐라치즈(미국산) 5%</t>
    <phoneticPr fontId="2" type="noConversion"/>
  </si>
  <si>
    <t>늘찬 돈까스 만두[매입]</t>
    <phoneticPr fontId="2" type="noConversion"/>
  </si>
  <si>
    <t>1.1kg
(110g*10ea)</t>
    <phoneticPr fontId="2" type="noConversion"/>
  </si>
  <si>
    <t>돼지고기 50%(등심:국내산), 냉동생빵가루 9.36%{밀가루(밀:미국산, 캐나다산}, 팜유, 효모, 옥수수전분, 정제소금, 포도당, 혼합제제, 양배추 8.18%</t>
    <phoneticPr fontId="2" type="noConversion"/>
  </si>
  <si>
    <t>돼지고기(등심/국내산)51.13%,냉동고구마페이스트(고구마100%)11.40%</t>
    <phoneticPr fontId="2" type="noConversion"/>
  </si>
  <si>
    <t>돼지고기(등심/국내산)51.13%, 냉동고구마페이스트(고구마100%/인도네시아산)11.40%
※ 학기 中 함량 및 알레르기 일부 변경 예정</t>
    <phoneticPr fontId="2" type="noConversion"/>
  </si>
  <si>
    <t>이츠웰 코코넛 순살돈까스</t>
    <phoneticPr fontId="2" type="noConversion"/>
  </si>
  <si>
    <t>돼지고기 55.85%(국내산)</t>
    <phoneticPr fontId="2" type="noConversion"/>
  </si>
  <si>
    <t>1.5kg
(150g*10ea)</t>
    <phoneticPr fontId="2" type="noConversion"/>
  </si>
  <si>
    <t>돈육(국산)57.0% (등심41.17%.뒷다리살15.83%) 12X15cm</t>
    <phoneticPr fontId="9" type="noConversion"/>
  </si>
  <si>
    <t>이츠웰 등심대박돈까스</t>
    <phoneticPr fontId="2" type="noConversion"/>
  </si>
  <si>
    <t xml:space="preserve">2kg
(200g*10ea) </t>
    <phoneticPr fontId="2" type="noConversion"/>
  </si>
  <si>
    <t xml:space="preserve">돈육(국산)57.0% (등심41.17%.뒷다리살15.83%) </t>
    <phoneticPr fontId="2" type="noConversion"/>
  </si>
  <si>
    <t>이츠웰 우리쌀 크런치미니돈까스</t>
    <phoneticPr fontId="2" type="noConversion"/>
  </si>
  <si>
    <t>1kg
(25g×40ea)</t>
    <phoneticPr fontId="2" type="noConversion"/>
  </si>
  <si>
    <t>돈육 70%, 쌀가루(국산)</t>
    <phoneticPr fontId="2" type="noConversion"/>
  </si>
  <si>
    <t>이츠웰 실속돈까스</t>
    <phoneticPr fontId="2" type="noConversion"/>
  </si>
  <si>
    <t>돼지고기(돈정육:국내산) 33.26%, 닭고기(기계발골육:국내산) 13.76%</t>
    <phoneticPr fontId="2" type="noConversion"/>
  </si>
  <si>
    <t>CJ 꼬마돈까스 400G</t>
    <phoneticPr fontId="2" type="noConversion"/>
  </si>
  <si>
    <t>400g(10g*38~40ea)</t>
    <phoneticPr fontId="2" type="noConversion"/>
  </si>
  <si>
    <t>크레잇 생활반찬 꼬마 돈카츠</t>
    <phoneticPr fontId="2" type="noConversion"/>
  </si>
  <si>
    <t>1kg
(12g×83±5ea)</t>
    <phoneticPr fontId="2" type="noConversion"/>
  </si>
  <si>
    <t>돼지고기(국산) 29.82%(지방일부사용),닭고기(국산) 10.28%</t>
    <phoneticPr fontId="2" type="noConversion"/>
  </si>
  <si>
    <t>고메 미니치즈카츠</t>
    <phoneticPr fontId="2" type="noConversion"/>
  </si>
  <si>
    <t>(37~38개, 450g/EA)</t>
    <phoneticPr fontId="2" type="noConversion"/>
  </si>
  <si>
    <t>이츠웰 미니돈까스</t>
    <phoneticPr fontId="2" type="noConversion"/>
  </si>
  <si>
    <t>1kg
(15±2g×72±5ea)</t>
    <phoneticPr fontId="2" type="noConversion"/>
  </si>
  <si>
    <t>돼지고기(국내산) 32.45%, 닭고기(기계발골육:국내산) 17.62%</t>
    <phoneticPr fontId="2" type="noConversion"/>
  </si>
  <si>
    <t>종이트레이 요청 D-14</t>
    <phoneticPr fontId="2" type="noConversion"/>
  </si>
  <si>
    <t>냉동5개월</t>
    <phoneticPr fontId="2" type="noConversion"/>
  </si>
  <si>
    <t>촉촉한 남도식떡갈비 1KG</t>
  </si>
  <si>
    <t>1.8kg(180g*10ea)</t>
  </si>
  <si>
    <t>냉동1년</t>
  </si>
  <si>
    <t>　1kg</t>
    <phoneticPr fontId="2" type="noConversion"/>
  </si>
  <si>
    <t>돼지고기 47.1 %, 쇠고기 13.4 %</t>
    <phoneticPr fontId="2" type="noConversion"/>
  </si>
  <si>
    <t>돼지고기(국산)39.6%, 쇠고기(호주산/국산) 7.5%, 밤 1.7%</t>
    <phoneticPr fontId="2" type="noConversion"/>
  </si>
  <si>
    <t>크레잇 치즈함박스테이크</t>
    <phoneticPr fontId="2" type="noConversion"/>
  </si>
  <si>
    <t>돼지고기38.2 %{지방일부사용/국산90.5 %,외국산9.5 %(캐나다,미국,덴마크 등)},양파(중국산),정제수,쇠고기7.09 %(지방일부사용/국산51.21 %,호주산48.79 %),
*길이 7.5cm 높이 2.5cm</t>
    <phoneticPr fontId="2" type="noConversion"/>
  </si>
  <si>
    <t xml:space="preserve"> 960g
(96g*10ea)</t>
    <phoneticPr fontId="2" type="noConversion"/>
  </si>
  <si>
    <t>크레잇 함박에속은고구마(New_100g*10입 1Kg/EA)</t>
    <phoneticPr fontId="2" type="noConversion"/>
  </si>
  <si>
    <t>1kg
(100g*10±1ea)</t>
    <phoneticPr fontId="2" type="noConversion"/>
  </si>
  <si>
    <t>960g
(60g*16ea)</t>
    <phoneticPr fontId="2" type="noConversion"/>
  </si>
  <si>
    <t>돼지고기47.47 %(지방일부사용/국산),양파16.09 %(중국산),소고기13.39 %(지방일부사용/국산)</t>
    <phoneticPr fontId="2" type="noConversion"/>
  </si>
  <si>
    <t>1.3kg
(65g*20EA)</t>
    <phoneticPr fontId="2" type="noConversion"/>
  </si>
  <si>
    <t>1KG(50g*20EA)</t>
    <phoneticPr fontId="2" type="noConversion"/>
  </si>
  <si>
    <t>넹동 9개월</t>
    <phoneticPr fontId="2" type="noConversion"/>
  </si>
  <si>
    <t>돼지고기31.86%(지방일부사용/국산),닭고기15.85%(국산),쌀떡볶이12.25%[쌀99%(외국산), 정제염0.5%, 주정0.5%],양파,대파,소스,옥수수전분</t>
    <phoneticPr fontId="2" type="noConversion"/>
  </si>
  <si>
    <t>1.4kg
(140g*10ea)</t>
    <phoneticPr fontId="2" type="noConversion"/>
  </si>
  <si>
    <t>이츠웰 미니함박스테이크</t>
    <phoneticPr fontId="2" type="noConversion"/>
  </si>
  <si>
    <t>1kg
(35gx29±1ea)</t>
    <phoneticPr fontId="2" type="noConversion"/>
  </si>
  <si>
    <t>돼지고기(국산/지방일부사용) 65.65% , 소불고기양념장[혼합간장{아미노산액(탈지대두:외국산)},배퓨레(배:국산)], 옥수수전분[옥수수(외국산:러시아,헝가리,세르비아 등)]</t>
    <phoneticPr fontId="2" type="noConversion"/>
  </si>
  <si>
    <t>이츠웰 우리콩두부그릴스테이크</t>
    <phoneticPr fontId="2" type="noConversion"/>
  </si>
  <si>
    <t>돼지고기 70.25%(국내산), 두부[대두100%(국산,응고제),양파(국산)</t>
    <phoneticPr fontId="2" type="noConversion"/>
  </si>
  <si>
    <t>1KG(100G*10EA)</t>
    <phoneticPr fontId="2" type="noConversion"/>
  </si>
  <si>
    <t>소고기70%(국내산 무항생제한우 100%), 설성목장 양념불고기소스30%[배퓨레23.2%{배(국산)},양조간장11.6%{탈지대두(외국산)}, 양파11.6%, 설탕, 콩발효맛내기(소스류), 미림(기타주류), 대파, 마늘, 참기름, 볶음참깨, 흑후추분말,잔탄검]</t>
    <phoneticPr fontId="2" type="noConversion"/>
  </si>
  <si>
    <t>이츠웰 함박소스새싹함박스테이크</t>
    <phoneticPr fontId="2" type="noConversion"/>
  </si>
  <si>
    <t xml:space="preserve"> 1.2kg
(60gx14ea+소스360g)</t>
    <phoneticPr fontId="2" type="noConversion"/>
  </si>
  <si>
    <t>돼지고기(국산/지방일부사용) 51.12%, 고메함박소스 30%[토마토홀(이탈리아산), 
하인즈데미그라스소스(뉴질랜드산)], 유기농새싹보리분말(국산) 0.05%</t>
    <phoneticPr fontId="2" type="noConversion"/>
  </si>
  <si>
    <t>튼튼스쿨 84.7우리돼지구이</t>
    <phoneticPr fontId="2" type="noConversion"/>
  </si>
  <si>
    <t>1kg(100g±5gX10ea±1ea)</t>
    <phoneticPr fontId="2" type="noConversion"/>
  </si>
  <si>
    <t>돼지고기 84.7 %, 소금 0.9 %, 참기름 0.8 %, 후춧가루 0.1 %</t>
    <phoneticPr fontId="2" type="noConversion"/>
  </si>
  <si>
    <t>계란, 대두, 돼지고기, 쇠고기 함유</t>
    <phoneticPr fontId="2" type="noConversion"/>
  </si>
  <si>
    <t>크레잇 생활반찬한입너비아니(NEW_63±3개입 1Kg/EA)</t>
    <phoneticPr fontId="2" type="noConversion"/>
  </si>
  <si>
    <t>1kg(63±3개입)</t>
    <phoneticPr fontId="2" type="noConversion"/>
  </si>
  <si>
    <t>크레잇 생활반찬넓적너비아니</t>
    <phoneticPr fontId="2" type="noConversion"/>
  </si>
  <si>
    <t>1.5kg(42g×38±2ea)</t>
    <phoneticPr fontId="2" type="noConversion"/>
  </si>
  <si>
    <t xml:space="preserve"> 두류가공품, 갈비양념소스, 야자유, 양파, 대파, 마늘 </t>
    <phoneticPr fontId="2" type="noConversion"/>
  </si>
  <si>
    <t xml:space="preserve">크레잇 새송이떡갈비 </t>
    <phoneticPr fontId="2" type="noConversion"/>
  </si>
  <si>
    <t>1.15kg
(115g*10ea)</t>
    <phoneticPr fontId="2" type="noConversion"/>
  </si>
  <si>
    <t>돼지고기(국산/지방일부사용) 59.46%(갈비살 40.28%), 두류가공품(탈지대두:세르비아산), 새송이버섯(국산) 5.62%, 배퓨레(배:국산)</t>
    <phoneticPr fontId="2" type="noConversion"/>
  </si>
  <si>
    <t>크레잇 생활반찬 주먹떡갈비</t>
    <phoneticPr fontId="2" type="noConversion"/>
  </si>
  <si>
    <t>960g
(80±5g×12ea)</t>
    <phoneticPr fontId="2" type="noConversion"/>
  </si>
  <si>
    <t>1kg
(28±2g*33±3ea)</t>
    <phoneticPr fontId="2" type="noConversion"/>
  </si>
  <si>
    <t>920g(92g*10ea)</t>
    <phoneticPr fontId="2" type="noConversion"/>
  </si>
  <si>
    <t>크레잇 매콤바싹불고기</t>
    <phoneticPr fontId="2" type="noConversion"/>
  </si>
  <si>
    <t>돼지고기(국산) 77.17%(지방일부사용),백설갈비양념 1.75%</t>
    <phoneticPr fontId="2" type="noConversion"/>
  </si>
  <si>
    <t>튼튼스쿨 남도떡갈비</t>
    <phoneticPr fontId="2" type="noConversion"/>
  </si>
  <si>
    <t>1.05kg
(75g*14ea)</t>
    <phoneticPr fontId="2" type="noConversion"/>
  </si>
  <si>
    <r>
      <t xml:space="preserve">돼지고기64.8 %(정제수,설탕,마늘(중국산),두류가공품(탈지대두:세르비아산)
</t>
    </r>
    <r>
      <rPr>
        <sz val="12"/>
        <color indexed="12"/>
        <rFont val="맑은 고딕"/>
        <family val="3"/>
        <charset val="129"/>
      </rPr>
      <t>5無첨가 (감미료,발색제,착색료,착향료,D-소르비톨액)</t>
    </r>
    <phoneticPr fontId="2" type="noConversion"/>
  </si>
  <si>
    <t>튼튼스쿨 한입떡갈비</t>
    <phoneticPr fontId="2" type="noConversion"/>
  </si>
  <si>
    <t>1kg
(18g*56±2ea)</t>
    <phoneticPr fontId="2" type="noConversion"/>
  </si>
  <si>
    <t>크레잇 야채고기말이(New_31±3개 1Kg/EA)</t>
    <phoneticPr fontId="2" type="noConversion"/>
  </si>
  <si>
    <t>1kg
(32g×31±1ea)</t>
    <phoneticPr fontId="2" type="noConversion"/>
  </si>
  <si>
    <t>크레잇 고추송송고기말이</t>
    <phoneticPr fontId="2" type="noConversion"/>
  </si>
  <si>
    <t>1kg
(31g×31±3ea)</t>
    <phoneticPr fontId="2" type="noConversion"/>
  </si>
  <si>
    <t>이츠웰 무항생제한입도톰고기산적</t>
    <phoneticPr fontId="2" type="noConversion"/>
  </si>
  <si>
    <t>1kg
(17~19g*55±3ea)</t>
    <phoneticPr fontId="2" type="noConversion"/>
  </si>
  <si>
    <t>무항생제 돼지고기(국내산) 60.83%</t>
    <phoneticPr fontId="2" type="noConversion"/>
  </si>
  <si>
    <t>크레잇 도톰동그랑땡(New 1Kg/EA)</t>
    <phoneticPr fontId="2" type="noConversion"/>
  </si>
  <si>
    <t>1kg(27±1.5G*35±2ea)</t>
    <phoneticPr fontId="2" type="noConversion"/>
  </si>
  <si>
    <t>돼지고기 45.6%(지방일부사용/국산), 두부[대두(외국산)],부추 1.4%, 깻잎 0.3%, 양파(국산) 10.4%, 당근 5.4%, 양배추 4.9%, 대파 4.3%</t>
    <phoneticPr fontId="2" type="noConversion"/>
  </si>
  <si>
    <t>1kg(10g×100±2ea)</t>
    <phoneticPr fontId="2" type="noConversion"/>
  </si>
  <si>
    <t>돼지고기51.9%(지방일부사용/국산), 쇠고기13.3%(지방일부사용/국산 79.5%, 호주산 20.5 %), 양파(중국산)</t>
    <phoneticPr fontId="2" type="noConversion"/>
  </si>
  <si>
    <t>1kg(36±1gX29±2ea)</t>
    <phoneticPr fontId="2" type="noConversion"/>
  </si>
  <si>
    <t>돼지고기(국산) 38.2%, 쇠고기 7.09%(지방일부사용/국산51.26%,호주산48.74% ),고다치즈 1.71%, 모짜렐라 1.41%, 크림치즈 1.4%</t>
    <phoneticPr fontId="2" type="noConversion"/>
  </si>
  <si>
    <t>크레잇 미트볼(New_24g*41±2개입 1Kg/EA)</t>
    <phoneticPr fontId="2" type="noConversion"/>
  </si>
  <si>
    <t>1kg
(24g×41±2ea)</t>
    <phoneticPr fontId="2" type="noConversion"/>
  </si>
  <si>
    <t>돼지고기46.7 %(지방일부사용/국산),양파(중국산),쇠고기13.38 %(지방일부사용/국산79.48 %,호주산20.52 %)</t>
    <phoneticPr fontId="2" type="noConversion"/>
  </si>
  <si>
    <t>1kg
(10g*100±5ea)</t>
    <phoneticPr fontId="2" type="noConversion"/>
  </si>
  <si>
    <t>①⑤⑥⑩⑮</t>
    <phoneticPr fontId="2" type="noConversion"/>
  </si>
  <si>
    <t>1kg
(10±1g*68±2ea)</t>
    <phoneticPr fontId="2" type="noConversion"/>
  </si>
  <si>
    <t>튼튼스쿨 덜짠도톰갈릭미트볼</t>
    <phoneticPr fontId="2" type="noConversion"/>
  </si>
  <si>
    <t>1kg(18±2gX50±5ea)</t>
    <phoneticPr fontId="2" type="noConversion"/>
  </si>
  <si>
    <t>돼지고기(국산) 72.99%(정제수포함), 마늘분말(국산) 2.15%, 마늘농축액(프랑스산) 0.32%, 정제수</t>
    <phoneticPr fontId="2" type="noConversion"/>
  </si>
  <si>
    <t xml:space="preserve">이츠웰 데미그라스 소스 새싹 미트볼 </t>
    <phoneticPr fontId="2" type="noConversion"/>
  </si>
  <si>
    <t>1kg
(10g×(72±2ea)+소스290g)</t>
    <phoneticPr fontId="2" type="noConversion"/>
  </si>
  <si>
    <t xml:space="preserve">이츠웰 토마토 소스 새싹 미트볼 </t>
    <phoneticPr fontId="2" type="noConversion"/>
  </si>
  <si>
    <t>1kg
(10g×(72±2ea)+소스300g)</t>
    <phoneticPr fontId="2" type="noConversion"/>
  </si>
  <si>
    <t>돼지고기(국산/지방일부사용) 51.85%, 달링토마토파스타소스 29%[토마토홀(이탈리아산), 토마토페이스트(토마토,중국산)],유기농새싹보리분말(국산) 0.05%</t>
    <phoneticPr fontId="2" type="noConversion"/>
  </si>
  <si>
    <t>이츠웰 우리콩두부로만든동그랑땡</t>
    <phoneticPr fontId="2" type="noConversion"/>
  </si>
  <si>
    <t>1kg(60±5ea)</t>
    <phoneticPr fontId="2" type="noConversion"/>
  </si>
  <si>
    <t>돼지고기(국산), 두부15.29%(콩:국내산)</t>
    <phoneticPr fontId="2" type="noConversion"/>
  </si>
  <si>
    <t>이츠웰 두부네모랑땡</t>
    <phoneticPr fontId="2" type="noConversion"/>
  </si>
  <si>
    <t>1Kg
(25g*40±3ea)</t>
    <phoneticPr fontId="2" type="noConversion"/>
  </si>
  <si>
    <t>두부(대두/외국산, 응고제) 36%, 닭가슴살(국내산)</t>
    <phoneticPr fontId="2" type="noConversion"/>
  </si>
  <si>
    <t>1kg
(27g*37±2ea)</t>
    <phoneticPr fontId="2" type="noConversion"/>
  </si>
  <si>
    <t>크레잇 한입쏘옥 해물완자</t>
    <phoneticPr fontId="2" type="noConversion"/>
  </si>
  <si>
    <t>1kg
(19g×52±2ea)</t>
    <phoneticPr fontId="2" type="noConversion"/>
  </si>
  <si>
    <t>크레잇 생활반찬도톰해물완자(1.2Kg/EA)</t>
    <phoneticPr fontId="2" type="noConversion"/>
  </si>
  <si>
    <t>1.2kg 
(30g×40±2ea)</t>
    <phoneticPr fontId="2" type="noConversion"/>
  </si>
  <si>
    <t>비비고 도톰 해물완자</t>
    <phoneticPr fontId="2" type="noConversion"/>
  </si>
  <si>
    <t>795g
(31g*25±1ea)</t>
    <phoneticPr fontId="2" type="noConversion"/>
  </si>
  <si>
    <t>오징어 35.04%, 어육살 19.71%, 새우0.09%</t>
    <phoneticPr fontId="2" type="noConversion"/>
  </si>
  <si>
    <t>이츠웰 아이누리 바다친구들 해물완자</t>
    <phoneticPr fontId="2" type="noConversion"/>
  </si>
  <si>
    <t>1kg
(16±1g*60±5ea)</t>
    <phoneticPr fontId="2" type="noConversion"/>
  </si>
  <si>
    <t>연육(베트남산)26.89%, 오징어(페루산,칠레산)20.17%, 두부(국내산)2.02%</t>
    <phoneticPr fontId="2" type="noConversion"/>
  </si>
  <si>
    <t>②⑤⑰</t>
    <phoneticPr fontId="9" type="noConversion"/>
  </si>
  <si>
    <t>크레잇 중화정통 치킨꿔바로우</t>
    <phoneticPr fontId="2" type="noConversion"/>
  </si>
  <si>
    <t>1.2kg(30g±10gX40ea±4ea)</t>
    <phoneticPr fontId="2" type="noConversion"/>
  </si>
  <si>
    <t>닭고기(가슴살) 61.57%</t>
    <phoneticPr fontId="2" type="noConversion"/>
  </si>
  <si>
    <t>닭고기, 대두 함유</t>
  </si>
  <si>
    <t>1kg(18±2gX63±5ea)</t>
    <phoneticPr fontId="2" type="noConversion"/>
  </si>
  <si>
    <t>돈육(국산/등심): 43.48%찹쌀가루(국산):14.02%해조칼슘(영국산) :0.42%</t>
    <phoneticPr fontId="2" type="noConversion"/>
  </si>
  <si>
    <t>1kg
(12G*80EA)</t>
    <phoneticPr fontId="2" type="noConversion"/>
  </si>
  <si>
    <t>①⑤⑥⑩</t>
    <phoneticPr fontId="9" type="noConversion"/>
  </si>
  <si>
    <t>이츠웰 오곡탕수육</t>
    <phoneticPr fontId="2" type="noConversion"/>
  </si>
  <si>
    <t>1kg(12±2gX90±10ea)</t>
    <phoneticPr fontId="2" type="noConversion"/>
  </si>
  <si>
    <t>돈육(국산/등심): 40.91%
오곡베이스(국산+외국산):2%
해조칼슘(영국산) :0.42%</t>
    <phoneticPr fontId="2" type="noConversion"/>
  </si>
  <si>
    <t>이츠웰 바삭한 탕수육(1Kg/EA)</t>
    <phoneticPr fontId="2" type="noConversion"/>
  </si>
  <si>
    <t>1kg
(12±2g*90±10ea)</t>
    <phoneticPr fontId="2" type="noConversion"/>
  </si>
  <si>
    <t>돼지고기 35.71% (국산),정제수,밀가루,탕수육가루</t>
    <phoneticPr fontId="2" type="noConversion"/>
  </si>
  <si>
    <t>크레잇 찹쌀등심탕수육(스틱형)</t>
    <phoneticPr fontId="2" type="noConversion"/>
  </si>
  <si>
    <t>돼지고기(등심:국산) 42.73%, 곡류가공품 21.44%[찹쌀가루(찹쌀:국산) 5%, 등], 옥수수전분</t>
    <phoneticPr fontId="2" type="noConversion"/>
  </si>
  <si>
    <t>6개월</t>
    <phoneticPr fontId="2" type="noConversion"/>
  </si>
  <si>
    <t>크레잇 찹쌀등심탕수육(큐브형)</t>
    <phoneticPr fontId="2" type="noConversion"/>
  </si>
  <si>
    <t>1kg(10gX100±5ea)</t>
    <phoneticPr fontId="2" type="noConversion"/>
  </si>
  <si>
    <t>돼지고기(등심:국산) 53.43%, 곡류가공품15.98%[찹쌀가루(찹쌀:국산) 5%, 등], 옥수수전분</t>
    <phoneticPr fontId="2" type="noConversion"/>
  </si>
  <si>
    <t>이츠웰 12곡탕수육(해조칼슘이 들어간)</t>
    <phoneticPr fontId="2" type="noConversion"/>
  </si>
  <si>
    <t>밀가루(밀:미국산), 모짜렐라 치즈[외국산(독일, 미국, 덴마크 등)/우유, 정제소금, 치즈컬쳐, 렌넷], 소스[토마토페이스트(미국산), 맥아물엿, 폴리글리시톨시럽, 옥수수유(옥수수배아(외국산), 설탕]</t>
    <phoneticPr fontId="2" type="noConversion"/>
  </si>
  <si>
    <t>밀가루(밀:미국산), 모짜렐라 치즈19%[외국산(독일, 미국, 덴마크 등), 돼지고기9.6%[외국산/미국, 스페인, 덴마크 등], 배퓨레[배(국산), 양파퓨레]</t>
    <phoneticPr fontId="2" type="noConversion"/>
  </si>
  <si>
    <t>350g</t>
    <phoneticPr fontId="2" type="noConversion"/>
  </si>
  <si>
    <t>이츠웰 스모크햄(우리 슬,26)</t>
    <phoneticPr fontId="2" type="noConversion"/>
  </si>
  <si>
    <t>500G(26입)</t>
    <phoneticPr fontId="2" type="noConversion"/>
  </si>
  <si>
    <t>*정제수포함:돼지고기72.18%(국내산)
*정제수미포함:돼지고기88.07%(국내산)
두께:9X9X0.2~0.3cm</t>
    <phoneticPr fontId="2" type="noConversion"/>
  </si>
  <si>
    <t>이츠웰 스모크햄(우리 슬,16)</t>
    <phoneticPr fontId="2" type="noConversion"/>
  </si>
  <si>
    <t>500G(16입)</t>
    <phoneticPr fontId="2" type="noConversion"/>
  </si>
  <si>
    <t>*정제수포함:돼지고기72.18%(국내산)
*정제수미포함:돼지고기88.07%(국내산)
두께:9X9X0.35~0.4cm</t>
    <phoneticPr fontId="2" type="noConversion"/>
  </si>
  <si>
    <t>이츠웰 스모크햄(우리 쵸핑)</t>
    <phoneticPr fontId="2" type="noConversion"/>
  </si>
  <si>
    <t>*정제수포함:돼지고기72.18%(국내산)
*정제수미포함-돼지고기88.07%(국내산)
 5mm×5mm×5mm 정사면체</t>
    <phoneticPr fontId="2" type="noConversion"/>
  </si>
  <si>
    <t>[매입]오뗄 햄(오팜)(쵸핑 0.5CM)</t>
    <phoneticPr fontId="2" type="noConversion"/>
  </si>
  <si>
    <t>정제수미포함:돼지고기94.11%(국산)</t>
    <phoneticPr fontId="2" type="noConversion"/>
  </si>
  <si>
    <t>[매입]오뗄 소시지(화이트 84G)</t>
    <phoneticPr fontId="2" type="noConversion"/>
  </si>
  <si>
    <t>1KG
(84G*12EA)</t>
    <phoneticPr fontId="2" type="noConversion"/>
  </si>
  <si>
    <t>돼지고기(국산)84.03%</t>
    <phoneticPr fontId="2" type="noConversion"/>
  </si>
  <si>
    <t>[매입]오뗄 소시지(파티)</t>
    <phoneticPr fontId="2" type="noConversion"/>
  </si>
  <si>
    <t>700G
(70g*10EA)</t>
    <phoneticPr fontId="2" type="noConversion"/>
  </si>
  <si>
    <t>돼지고기(국산 60.90%)
닭고기(국산 23.20%)</t>
    <phoneticPr fontId="2" type="noConversion"/>
  </si>
  <si>
    <t>②⑤⑩⑮</t>
    <phoneticPr fontId="2" type="noConversion"/>
  </si>
  <si>
    <t>이츠웰 베이컨(냉동 맛있는)</t>
    <phoneticPr fontId="2" type="noConversion"/>
  </si>
  <si>
    <t>②⑤⑩</t>
    <phoneticPr fontId="2" type="noConversion"/>
  </si>
  <si>
    <t>이츠웰 오리지널베이컨(2mm)</t>
    <phoneticPr fontId="2" type="noConversion"/>
  </si>
  <si>
    <t>돼지고기 93.41%[삼겹살/외국산(스페인,독일,아일랜드 등)]</t>
    <phoneticPr fontId="2" type="noConversion"/>
  </si>
  <si>
    <t>크레잇 두꺼운베이컨(5mm 780g/EA</t>
    <phoneticPr fontId="2" type="noConversion"/>
  </si>
  <si>
    <t>780g</t>
    <phoneticPr fontId="2" type="noConversion"/>
  </si>
  <si>
    <t>풍산푸드시스템 간장불고기(3Kg/EA)</t>
    <phoneticPr fontId="2" type="noConversion"/>
  </si>
  <si>
    <t>돼지고기(뒷다리살/국내산 70%,불고기용소스 30%{혼합간장[탈지대두(외국산:인도산,미국산,중국산)],양조간장[탈지대두(인도산,소맥(밀:미국산),식염(정제소금(국내산),물엿,혼합제제,L-글루탐산나트륨(향미증진제),올리고당,주정,합성향료,구연산,배농축과즙(배과즙:국내산),레몬농축과즙(레몬과즙:이스라엘산),매실농축과즙(대만산)},카라멜소스,다진마늘(중국산),후추</t>
    <phoneticPr fontId="9" type="noConversion"/>
  </si>
  <si>
    <t>크레잇 구이한판</t>
    <phoneticPr fontId="2" type="noConversion"/>
  </si>
  <si>
    <t>-맛있는후랑크햄:돼지고기(국산) 68.87% 
-맛있는스모크햄 돼지고기(국산) 64.57%
-맛있는보글보글햄:돼지고기(국산)75.21%</t>
    <phoneticPr fontId="2" type="noConversion"/>
  </si>
  <si>
    <t>오뗄 햄(오팜 슬라이스 0.8CM)[매입]</t>
    <phoneticPr fontId="2" type="noConversion"/>
  </si>
  <si>
    <t>1kg
(33g*30ea)</t>
    <phoneticPr fontId="2" type="noConversion"/>
  </si>
  <si>
    <t>돼지고기 94.11%(국산) - 정제수미포함
8mm 슬라이스</t>
    <phoneticPr fontId="2" type="noConversion"/>
  </si>
  <si>
    <t>크레잇X튼튼스쿨 빅 크런치 치킨싸이</t>
    <phoneticPr fontId="2" type="noConversion"/>
  </si>
  <si>
    <t>1.2KG(120g±15g*10EA)</t>
  </si>
  <si>
    <t xml:space="preserve">크레잇 소보로순살치킨1kg </t>
    <phoneticPr fontId="2" type="noConversion"/>
  </si>
  <si>
    <t>튼튼스쿨 고추송송순살치킨</t>
    <phoneticPr fontId="2" type="noConversion"/>
  </si>
  <si>
    <t>1kg(25±5gX43~50ea)</t>
    <phoneticPr fontId="2" type="noConversion"/>
  </si>
  <si>
    <t>닭고기(가슴살) 63.6%, 정제수, 기타가공품, 청양고추다이스, 홍고추다이스</t>
    <phoneticPr fontId="2" type="noConversion"/>
  </si>
  <si>
    <t>⑤⑥⑮</t>
    <phoneticPr fontId="2" type="noConversion"/>
  </si>
  <si>
    <t>튼튼스쿨 오리주물럭</t>
    <phoneticPr fontId="2" type="noConversion"/>
  </si>
  <si>
    <t>오리(국내산)76.9% 1등급,무항생제 아질산나트륨,L-글루타민산나트륨무첨가
※ 시세에 따라 변동 될 수 있습니다.</t>
    <phoneticPr fontId="2" type="noConversion"/>
  </si>
  <si>
    <t>크레잇 로스트핫봉</t>
    <phoneticPr fontId="2" type="noConversion"/>
  </si>
  <si>
    <t>1kg
(비정형, 25ea내외)</t>
    <phoneticPr fontId="2" type="noConversion"/>
  </si>
  <si>
    <t xml:space="preserve">닭고기 91.08 %[봉 100 %](국산),정제수,옥수수전분(옥수수:수입산) 외 </t>
    <phoneticPr fontId="2" type="noConversion"/>
  </si>
  <si>
    <t>냉동 5개월</t>
    <phoneticPr fontId="2" type="noConversion"/>
  </si>
  <si>
    <t>이츠웰 허브 통가슴살 치킨까스</t>
    <phoneticPr fontId="2" type="noConversion"/>
  </si>
  <si>
    <t>닭고기(가슴살:국내산)65.36%(정제수포함), 허브브레더4.84%</t>
    <phoneticPr fontId="2" type="noConversion"/>
  </si>
  <si>
    <t>1.5kg 
(20g*68~70ea)</t>
    <phoneticPr fontId="2" type="noConversion"/>
  </si>
  <si>
    <t>닭고기63.59%(국산), 콜드치킨베터 6.07%</t>
    <phoneticPr fontId="2" type="noConversion"/>
  </si>
  <si>
    <t>이츠웰 오곡 치킨너겟(덜짠)</t>
    <phoneticPr fontId="2" type="noConversion"/>
  </si>
  <si>
    <t>1kg
(18g*54±2ea)</t>
    <phoneticPr fontId="2" type="noConversion"/>
  </si>
  <si>
    <t>이츠웰 골든 치킨텐더</t>
    <phoneticPr fontId="2" type="noConversion"/>
  </si>
  <si>
    <t>1kg
(약40-50g*22±2ea)</t>
    <phoneticPr fontId="2" type="noConversion"/>
  </si>
  <si>
    <t>닭고기(안심:국내산)55.4%, 골드치킨브레더 19.59%</t>
    <phoneticPr fontId="2" type="noConversion"/>
  </si>
  <si>
    <t>1kg
(비정형, 36±3ea)</t>
    <phoneticPr fontId="2" type="noConversion"/>
  </si>
  <si>
    <t>튼튼스쿨 순살 치킨가라아게(국내산)</t>
    <phoneticPr fontId="2" type="noConversion"/>
  </si>
  <si>
    <t>1kg
(25±5gX43~50ea)</t>
    <phoneticPr fontId="2" type="noConversion"/>
  </si>
  <si>
    <t>닭고기66.54%(국산) 정제수, 곡류가공품[밀가루(밀:미국,호주산),옥수수전분(옥수수:외국산),쌀가루,곡류가공품,생강분말]</t>
    <phoneticPr fontId="2" type="noConversion"/>
  </si>
  <si>
    <t>이츠웰 매콤안심깐풍치킨</t>
    <phoneticPr fontId="2" type="noConversion"/>
  </si>
  <si>
    <t>1kg
(15±2g×66±10ea)</t>
    <phoneticPr fontId="2" type="noConversion"/>
  </si>
  <si>
    <t>닭고기(안심:국내산) 48.62%, 가라아게믹스</t>
    <phoneticPr fontId="2" type="noConversion"/>
  </si>
  <si>
    <t>9개월</t>
    <phoneticPr fontId="2" type="noConversion"/>
  </si>
  <si>
    <t>[매입]체리푸드 닭가슴살함박스테이크(오리지널)</t>
    <phoneticPr fontId="2" type="noConversion"/>
  </si>
  <si>
    <t>1kg(100g*10ea)</t>
    <phoneticPr fontId="2" type="noConversion"/>
  </si>
  <si>
    <t>닭고기 71.12%[(가슴살:56.58%, 스킨:14.54%), (국내산)], 양파(국내산), 소스[올리고당, 32° 숙성양조간장{32° 숙성양조간장원액(대만산), 백설탕</t>
    <phoneticPr fontId="2" type="noConversion"/>
  </si>
  <si>
    <t>[매입]체리푸드 닭가슴살함박스테이크(퐁듀치즈)</t>
    <phoneticPr fontId="2" type="noConversion"/>
  </si>
  <si>
    <t>닭고기 64.01%[(가슴살:50.93%, 스킨:13.08%), (국내산)] 양파(국내산), 가공치즈8%[정제수, 자연치즈32%{체다치즈(미국산)62.5%, 고다치즈(외국산:뉴질랜드, 독일, 네덜란드 등)37.5%, 우유, 소금, 배양액, 응유효소}, 유크림(국산), 변성전분, 유청분말(체코산)</t>
    <phoneticPr fontId="2" type="noConversion"/>
  </si>
  <si>
    <t>1kg
(25±2gX40±3ea)</t>
    <phoneticPr fontId="2" type="noConversion"/>
  </si>
  <si>
    <t>오징어(칠레산) 65.82%, 쌀가루(국내산) 0.42%, 정제수 12.55%</t>
    <phoneticPr fontId="2" type="noConversion"/>
  </si>
  <si>
    <t>이츠웰 우리쌀오징어바
(리뉴얼_15±1g*60±5입 1Kg/EA)</t>
    <phoneticPr fontId="2" type="noConversion"/>
  </si>
  <si>
    <t>1kg(15±1gX60±5ea)</t>
    <phoneticPr fontId="2" type="noConversion"/>
  </si>
  <si>
    <t>오징어(칠레산) 65.39%, 쌀가루(국내산) 0.42%, 정제수 12.46%</t>
    <phoneticPr fontId="2" type="noConversion"/>
  </si>
  <si>
    <t>가토코 오징어링(1Kg/EA)</t>
    <phoneticPr fontId="2" type="noConversion"/>
  </si>
  <si>
    <t>이츠웰 가득찬깐쇼새우</t>
    <phoneticPr fontId="2" type="noConversion"/>
  </si>
  <si>
    <t>1Kg
(18±1g*55±3 EA)</t>
    <phoneticPr fontId="2" type="noConversion"/>
  </si>
  <si>
    <t>새우(베트남산)71.24%,밀가루(밀 : 미국산, 호주산)</t>
    <phoneticPr fontId="2" type="noConversion"/>
  </si>
  <si>
    <t>이츠웰 오곡 깐쇼새우</t>
    <phoneticPr fontId="2" type="noConversion"/>
  </si>
  <si>
    <t>1kg
(약11g×90±5ea)</t>
    <phoneticPr fontId="2" type="noConversion"/>
  </si>
  <si>
    <t>(정제수미포함)새우(외국산/베트남,중국,인도네시아산 등)72.58%, 오곡탕수육배터18.09 %</t>
    <phoneticPr fontId="2" type="noConversion"/>
  </si>
  <si>
    <t>⑤⑥⑨</t>
    <phoneticPr fontId="2" type="noConversion"/>
  </si>
  <si>
    <r>
      <rPr>
        <b/>
        <sz val="14"/>
        <color indexed="8"/>
        <rFont val="맑은 고딕"/>
        <family val="3"/>
        <charset val="129"/>
      </rPr>
      <t>이츠웰 한입 깐쇼새우</t>
    </r>
    <r>
      <rPr>
        <b/>
        <sz val="9"/>
        <color indexed="10"/>
        <rFont val="맑은 고딕"/>
        <family val="3"/>
        <charset val="129"/>
      </rPr>
      <t/>
    </r>
    <phoneticPr fontId="2" type="noConversion"/>
  </si>
  <si>
    <t>1kg
(6±3g*130±10ea)</t>
    <phoneticPr fontId="2" type="noConversion"/>
  </si>
  <si>
    <t>새우(베트남산)37.23%</t>
    <phoneticPr fontId="2" type="noConversion"/>
  </si>
  <si>
    <t>이츠웰 새우크런치</t>
    <phoneticPr fontId="2" type="noConversion"/>
  </si>
  <si>
    <t>1kg
(10~11g×90±5ea)</t>
    <phoneticPr fontId="2" type="noConversion"/>
  </si>
  <si>
    <t>(정제수포함)새우(베트남산)55%, 라이스볼 15%</t>
    <phoneticPr fontId="2" type="noConversion"/>
  </si>
  <si>
    <t>이츠웰 코코넛 새우튀김</t>
    <phoneticPr fontId="2" type="noConversion"/>
  </si>
  <si>
    <t>200g
(20g*10ea)</t>
    <phoneticPr fontId="2" type="noConversion"/>
  </si>
  <si>
    <t>냉동18개월</t>
    <phoneticPr fontId="2" type="noConversion"/>
  </si>
  <si>
    <t>HACCP
[베트남]</t>
    <phoneticPr fontId="2" type="noConversion"/>
  </si>
  <si>
    <t>이츠웰 새우튀김</t>
    <phoneticPr fontId="2" type="noConversion"/>
  </si>
  <si>
    <t>400g
(20g*20ea)</t>
    <phoneticPr fontId="2" type="noConversion"/>
  </si>
  <si>
    <t>①⑤⑥⑨</t>
    <phoneticPr fontId="2" type="noConversion"/>
  </si>
  <si>
    <t>냉동24개월</t>
    <phoneticPr fontId="2" type="noConversion"/>
  </si>
  <si>
    <t>300g
(30g*10ea)</t>
    <phoneticPr fontId="2" type="noConversion"/>
  </si>
  <si>
    <t>[매입]에스에스앤컴퍼니 빵분말새우튀김</t>
    <phoneticPr fontId="2" type="noConversion"/>
  </si>
  <si>
    <t>새우 32%</t>
    <phoneticPr fontId="2" type="noConversion"/>
  </si>
  <si>
    <t>[매입]프라이드 빵가루새우튀김</t>
    <phoneticPr fontId="2" type="noConversion"/>
  </si>
  <si>
    <t>이츠웰 더큰 왕새우튀김</t>
    <phoneticPr fontId="2" type="noConversion"/>
  </si>
  <si>
    <t>500g
(50gx10ea)</t>
    <phoneticPr fontId="2" type="noConversion"/>
  </si>
  <si>
    <t>새우 40%(베트남)</t>
    <phoneticPr fontId="2" type="noConversion"/>
  </si>
  <si>
    <t>①⑤⑥⑨</t>
    <phoneticPr fontId="9" type="noConversion"/>
  </si>
  <si>
    <t>제조일로부터 24개월까지</t>
    <phoneticPr fontId="2" type="noConversion"/>
  </si>
  <si>
    <t>이츠웰 코코넛치즈연어스틱</t>
    <phoneticPr fontId="2" type="noConversion"/>
  </si>
  <si>
    <t>1kg
(40g*25ea)</t>
    <phoneticPr fontId="2" type="noConversion"/>
  </si>
  <si>
    <t>연어살 40.17%(러시아산, 칠레산), 반경성치즈 8.37%[자연치즈(미국산) 99%, 분말셀룰로스], 코코넛 4.01%(필리핀산)</t>
    <phoneticPr fontId="2" type="noConversion"/>
  </si>
  <si>
    <t>이츠웰 55.5코코넛흰다리새우까스</t>
    <phoneticPr fontId="2" type="noConversion"/>
  </si>
  <si>
    <t>1.2kg
(80g*15ea)</t>
    <phoneticPr fontId="2" type="noConversion"/>
  </si>
  <si>
    <t>새우살55.53%(인도네시아산), 연육(베트남산:어육, 설탕, 산도조절제), 코코넛3.27%(필리핀산)</t>
    <phoneticPr fontId="2" type="noConversion"/>
  </si>
  <si>
    <t>이츠웰 별바다포테이토 생선까스</t>
    <phoneticPr fontId="2" type="noConversion"/>
  </si>
  <si>
    <t>1.2kg
(60g×20ea)</t>
    <phoneticPr fontId="2" type="noConversion"/>
  </si>
  <si>
    <t>민대구필렛(한국산)45%,생빵가루20.8%,정제수14.72%,옥수수전분10.47%,밀가루2.94%,참판코2.6%,감자후레이크2.6%</t>
    <phoneticPr fontId="2" type="noConversion"/>
  </si>
  <si>
    <t>민대구(한국산)50%,생빵가루</t>
    <phoneticPr fontId="2" type="noConversion"/>
  </si>
  <si>
    <t>이츠웰 커리볼 생선까스</t>
    <phoneticPr fontId="2" type="noConversion"/>
  </si>
  <si>
    <t>민대구(한국산)50%, 생빵가루,카레0.55%</t>
    <phoneticPr fontId="2" type="noConversion"/>
  </si>
  <si>
    <t>민대구(한국산)50%, 생빵가루20%, 카레나이스볼5%,카레분말0.6%,</t>
    <phoneticPr fontId="2" type="noConversion"/>
  </si>
  <si>
    <t>이츠웰 청파래 오징어까스</t>
    <phoneticPr fontId="2" type="noConversion"/>
  </si>
  <si>
    <t>오징어(칠레산)47.58%, 생빵가루, 청파래(국내산)0.24%</t>
    <phoneticPr fontId="2" type="noConversion"/>
  </si>
  <si>
    <t>600g
(60g*10ea)</t>
    <phoneticPr fontId="2" type="noConversion"/>
  </si>
  <si>
    <t>800g
(40g*20ea)</t>
    <phoneticPr fontId="2" type="noConversion"/>
  </si>
  <si>
    <t xml:space="preserve">이츠웰 피쉬앤칩스용 피쉬너겟 </t>
    <phoneticPr fontId="2" type="noConversion"/>
  </si>
  <si>
    <t>1kg
(비정형(30±5ea))</t>
    <phoneticPr fontId="2" type="noConversion"/>
  </si>
  <si>
    <t>팡가시우스(베트남산) 71.6%,정제수</t>
    <phoneticPr fontId="2" type="noConversion"/>
  </si>
  <si>
    <t>이츠웰 탱글탱글새우까스(리뉴얼_60g*10입 600g/EA)</t>
  </si>
  <si>
    <t>오징어(칠레산) 33%, 생빵가루, 새우살
(중국산) 14%, 지름:8.58cm 두께:1.1~1.5cm</t>
    <phoneticPr fontId="2" type="noConversion"/>
  </si>
  <si>
    <t>참손 청파래 생선까스</t>
    <phoneticPr fontId="2" type="noConversion"/>
  </si>
  <si>
    <t>남방대구필렛(뉴질랜드산) 50%, 생빵가
루, 청파래(국내산) 0.23%</t>
    <phoneticPr fontId="2" type="noConversion"/>
  </si>
  <si>
    <t>참손 레몬향 크런치 생선까스</t>
    <phoneticPr fontId="2" type="noConversion"/>
  </si>
  <si>
    <t>남방대구필렛(뉴질랜드산) 45%, 생빵가
루, 레몬향0.09%</t>
    <phoneticPr fontId="2" type="noConversion"/>
  </si>
  <si>
    <t>크레잇 치즈크리스피핫도그</t>
    <phoneticPr fontId="2" type="noConversion"/>
  </si>
  <si>
    <t>850g
(85g*10ea)</t>
    <phoneticPr fontId="2" type="noConversion"/>
  </si>
  <si>
    <t>고메핫도그믹스[밀가루(밀:호주,미국산) 등], 켄터키후랑크[돼지고기(국산66.67%,외국산33.33%) 등], 
모짜렐라스트링치즈[모짜렐라치즈(외국산) 등]</t>
    <phoneticPr fontId="2" type="noConversion"/>
  </si>
  <si>
    <t>크레잇 크리스피핫도그</t>
    <phoneticPr fontId="2" type="noConversion"/>
  </si>
  <si>
    <t>고메핫도그믹스,켄터키후랑크[돼지고기(국내산66.67%, 외국산 33.33%), 외],고메현미감자빵가루</t>
    <phoneticPr fontId="2" type="noConversion"/>
  </si>
  <si>
    <t>크레잇 미니크리스피 치즈 핫도그</t>
    <phoneticPr fontId="2" type="noConversion"/>
  </si>
  <si>
    <t>500g
(50g*10ea)</t>
    <phoneticPr fontId="2" type="noConversion"/>
  </si>
  <si>
    <t>고메핫도그믹스,[(밀가루(밀:호주,미국산)],소시지[돼지고기(국내산66.67%,외국산33.33%)],모짜렐라스트링치즈[자연치즈[모짜렐라치즈:외국산)]</t>
    <phoneticPr fontId="2" type="noConversion"/>
  </si>
  <si>
    <t>크레잇 미니크리스피 핫도그</t>
    <phoneticPr fontId="2" type="noConversion"/>
  </si>
  <si>
    <t>고메핫도그믹스,[(밀가루(밀:호주,미국산)],소시지[돼지고기(국내산66.67%,외국산33.33%)]</t>
    <phoneticPr fontId="2" type="noConversion"/>
  </si>
  <si>
    <t>아이누리 맘쏙핫도그(50g*10입_무항생제소세지 500g/EA)</t>
    <phoneticPr fontId="2" type="noConversion"/>
  </si>
  <si>
    <t>500g(50g*10ea)</t>
    <phoneticPr fontId="2" type="noConversion"/>
  </si>
  <si>
    <t>이츠웰 맛있는(레귤러)핫도그 30G</t>
    <phoneticPr fontId="2" type="noConversion"/>
  </si>
  <si>
    <t>600g
(30g*20ea)</t>
    <phoneticPr fontId="2" type="noConversion"/>
  </si>
  <si>
    <t>핫도그가루[밀가루(밀:미국산, 호주산), 옥수수전분(옥수수:외국산)] 39.44 %  소시지[돼지고기(국산), 닭고기(기계발골육/국산)]</t>
    <phoneticPr fontId="2" type="noConversion"/>
  </si>
  <si>
    <t>1kg
(50g*20ea)</t>
    <phoneticPr fontId="2" type="noConversion"/>
  </si>
  <si>
    <t>이츠웰 부드러운 핫도그50G</t>
    <phoneticPr fontId="2" type="noConversion"/>
  </si>
  <si>
    <t>핫도그후랑크(N)[돼지고기(지방일부사용,국산), 옥수수전분{옥수수:외국산(러시아, 헝가리, 세르비아 등)}]35.6%, 핫도그믹스Y[밀가루(밀:미국산,호주산)</t>
    <phoneticPr fontId="2" type="noConversion"/>
  </si>
  <si>
    <t>이츠웰 부드러운 핫도그75G</t>
    <phoneticPr fontId="2" type="noConversion"/>
  </si>
  <si>
    <t>750g
(75g*10ea)</t>
    <phoneticPr fontId="2" type="noConversion"/>
  </si>
  <si>
    <t>핫도그후랑크(N)[돼지고기(지방일부사용,국산), 옥수수전분{옥수수:외국산(러시아, 헝가리, 세르비아 등)}]35.6%, 핫도그믹스Y[밀가루(밀:미국산,호주산), 옥수수전분{옥수수:외국산(러시아, 헝가리, 세르비아 등)}]34.95%, 튀김유[대두유{대두:외국산(미국, 파라과이, 브라질 등)}]</t>
    <phoneticPr fontId="2" type="noConversion"/>
  </si>
  <si>
    <t>이츠웰 한입 꼬마핫도그</t>
    <phoneticPr fontId="2" type="noConversion"/>
  </si>
  <si>
    <t>1kg
(18g*약 55~57ea)</t>
    <phoneticPr fontId="2" type="noConversion"/>
  </si>
  <si>
    <t>꼬마핫도그용소시지[돼지고기(지방일부사용,국산)]35.71%, 비엔나믹스[밀가루(밀:미국산),쇼트닝(팜유:말레이시아산)]34.40%, 난백액(국산)</t>
    <phoneticPr fontId="2" type="noConversion"/>
  </si>
  <si>
    <r>
      <t>이츠웰 반반한 핫도그</t>
    </r>
    <r>
      <rPr>
        <b/>
        <sz val="9"/>
        <color indexed="10"/>
        <rFont val="맑은 고딕"/>
        <family val="3"/>
        <charset val="129"/>
      </rPr>
      <t/>
    </r>
    <phoneticPr fontId="2" type="noConversion"/>
  </si>
  <si>
    <t>핫도그후랑크[돈육(국산)]22.26%, 모짜렐라치즈[자연치즈(외국산:오스트리아,미국,독일 등)]</t>
    <phoneticPr fontId="2" type="noConversion"/>
  </si>
  <si>
    <t>서류가공품31.25%[미국산/감자87.46%,쌀가루],소시지25%[돼지고기80.09%{지방일부사용,국산}], 찹쌀가루(찹쌀:국산) 
사이즈 - 스틱포함: 19~20CM/ 스틱제외: 12CM
높이 4~5CM</t>
    <phoneticPr fontId="2" type="noConversion"/>
  </si>
  <si>
    <t>서류가공품30.00%[미국산/감자87.46%,쌀가루],소시지30%[돼지고기41.34%{지방일부사용,국산,외국산(미국,네덜란드,캐나다등)},닭고기28.74%(국산/기계발골육), 찹쌀가루(찹쌀:국산
사이즈 - 스틱포함: 19~20CM/ 스틱제외: 8CM
높이 4~5CM</t>
    <phoneticPr fontId="2" type="noConversion"/>
  </si>
  <si>
    <t>980g(36.4±2.5gX27±3ea)</t>
    <phoneticPr fontId="2" type="noConversion"/>
  </si>
  <si>
    <t>비비고 깻잎고기만두</t>
    <phoneticPr fontId="2" type="noConversion"/>
  </si>
  <si>
    <t>돼지고기 29.33 %, 깻잎 6.03 %</t>
    <phoneticPr fontId="2" type="noConversion"/>
  </si>
  <si>
    <t>밀, 계란, 대두, 돼지고기, 쇠고기, 조개류(굴) 함유</t>
    <phoneticPr fontId="2" type="noConversion"/>
  </si>
  <si>
    <t>맥앤치즈With스팸 60%[정제수, 숙성체다치즈소스{체다치즈(뉴질랜드산), 팜유(말레이시아산)}, 라리마카로니(터키산/듀럼밀세몰리나), 화이트소스, 스팸클래식L, 체다치즈, 대두유], 밀가루(밀:미국산, 호주산), 밀가루(밀:호주산, 미국산), 혼합제제(변성전분, 밀글루텐, 말토덱스트린, 밀가루), 글루텐, 정제소금, 대두유</t>
    <phoneticPr fontId="2" type="noConversion"/>
  </si>
  <si>
    <t>비비고 플랜테이블왕교자(1.05Kg/EA)</t>
    <phoneticPr fontId="2" type="noConversion"/>
  </si>
  <si>
    <t>1.05kg(35g*30±2ea)</t>
    <phoneticPr fontId="2" type="noConversion"/>
  </si>
  <si>
    <t>밀가루(밀:호주,미국산),양배추(국산),양파(국산),두부(대두,두부응고제),부추,대파,혼합제제(변성전분,밀글루텐,말토덱스트린,밀가루),대두유,농축대두단백,건면,양조간장,채종유,마늘,건조감자플레이크,소스,흑후추분말,생강가루</t>
    <phoneticPr fontId="2" type="noConversion"/>
  </si>
  <si>
    <t>비비고 플랜테이블김치왕교자(1.05Kg/EA)</t>
    <phoneticPr fontId="2" type="noConversion"/>
  </si>
  <si>
    <t>비비고 수제군교자(360g*2봉입 720g/EA)</t>
    <phoneticPr fontId="2" type="noConversion"/>
  </si>
  <si>
    <t>720g(360g*2봉)
(47±2gX15±2ea)</t>
    <phoneticPr fontId="2" type="noConversion"/>
  </si>
  <si>
    <t>돼지고기(국산) 34.46%, 밀가루(밀:미국, 호주산), 양배추(국산)
5無첨가</t>
    <phoneticPr fontId="2" type="noConversion"/>
  </si>
  <si>
    <t>비비고 갈비왕교자</t>
    <phoneticPr fontId="2" type="noConversion"/>
  </si>
  <si>
    <t>1.5kg
(35g*43±2ea)</t>
    <phoneticPr fontId="2" type="noConversion"/>
  </si>
  <si>
    <r>
      <t xml:space="preserve">돼지고기 25.98% 중 갈비살 31.25%(국산), 밀가루(밀:미국,호주산), 양배추(중국산), 부추, 대파 </t>
    </r>
    <r>
      <rPr>
        <sz val="12"/>
        <color indexed="10"/>
        <rFont val="맑은 고딕"/>
        <family val="3"/>
        <charset val="129"/>
      </rPr>
      <t>5無첨가</t>
    </r>
    <phoneticPr fontId="2" type="noConversion"/>
  </si>
  <si>
    <t>800g(400g*2봉)
(400G_35g X 9~11ea)</t>
    <phoneticPr fontId="2" type="noConversion"/>
  </si>
  <si>
    <t>비비고 수제진한고기만두(980g/EA)</t>
    <phoneticPr fontId="2" type="noConversion"/>
  </si>
  <si>
    <t xml:space="preserve"> 돼지고기(국산) 34.37%,밀가루(밀:호주산,미국산)</t>
    <phoneticPr fontId="2" type="noConversion"/>
  </si>
  <si>
    <t>1.05kg(35g X 30±1ea)</t>
    <phoneticPr fontId="2" type="noConversion"/>
  </si>
  <si>
    <t>크레잇 포자찐만두</t>
    <phoneticPr fontId="2" type="noConversion"/>
  </si>
  <si>
    <t>1.4kg
(28g×50ea)</t>
    <phoneticPr fontId="2" type="noConversion"/>
  </si>
  <si>
    <t>돼지고기 23.09%(국산),밀가루26.18%(밀: 미국, 호주산)</t>
    <phoneticPr fontId="2" type="noConversion"/>
  </si>
  <si>
    <t>크레잇 한섬만두</t>
    <phoneticPr fontId="2" type="noConversion"/>
  </si>
  <si>
    <t>1.28kg
(64g*20±2ea)</t>
    <phoneticPr fontId="2" type="noConversion"/>
  </si>
  <si>
    <r>
      <t>돼지고기26.15%(국산,외국산),밀가루(밀:미국,호주산),부추(국산,중국산),양배추,난백액,목이버섯,기타가공품, 외</t>
    </r>
    <r>
      <rPr>
        <sz val="12"/>
        <color indexed="10"/>
        <rFont val="맑은 고딕"/>
        <family val="3"/>
        <charset val="129"/>
      </rPr>
      <t>5無첨가</t>
    </r>
    <phoneticPr fontId="2" type="noConversion"/>
  </si>
  <si>
    <t>1kg(9g ± 1g 100~125개)</t>
    <phoneticPr fontId="2" type="noConversion"/>
  </si>
  <si>
    <t>돼지고기(국산)27.32%, 양배추(국산)12.94%, 밀가루1(밀:미국,호주산), 밀가루2(밀:호주,미국산), 부추(국산)9,35%, 대파(국산)7.19%</t>
    <phoneticPr fontId="2" type="noConversion"/>
  </si>
  <si>
    <t xml:space="preserve"> 950g
(38g*26±1ea)</t>
    <phoneticPr fontId="2" type="noConversion"/>
  </si>
  <si>
    <r>
      <t xml:space="preserve">밀가루(밀:미국,호주산), 돼지고기 25.32%(국산), 부추(국산64.7%, 중국산35.3%), 양배추, 옥수수전분 등
</t>
    </r>
    <r>
      <rPr>
        <sz val="12"/>
        <color indexed="10"/>
        <rFont val="맑은 고딕"/>
        <family val="3"/>
        <charset val="129"/>
      </rPr>
      <t>5無첨가</t>
    </r>
    <r>
      <rPr>
        <sz val="12"/>
        <color indexed="8"/>
        <rFont val="맑은 고딕"/>
        <family val="3"/>
        <charset val="129"/>
      </rPr>
      <t>(합성향료, 수용성안나토(착색료), 아세설팜칼륨(감미료), 아스파탐(감미료), D-소비톨액</t>
    </r>
    <phoneticPr fontId="2" type="noConversion"/>
  </si>
  <si>
    <t>비비고 물만두</t>
    <phoneticPr fontId="2" type="noConversion"/>
  </si>
  <si>
    <t>950g
(9g*110±2ea)</t>
    <phoneticPr fontId="2" type="noConversion"/>
  </si>
  <si>
    <r>
      <t>돼지고기22%(국산), 대파(국산70%,중국산30%),밀가루(밀:미국,호주산),부추,양배추 외</t>
    </r>
    <r>
      <rPr>
        <sz val="12"/>
        <color indexed="10"/>
        <rFont val="맑은 고딕"/>
        <family val="3"/>
        <charset val="129"/>
      </rPr>
      <t xml:space="preserve"> 5無첨가</t>
    </r>
    <phoneticPr fontId="2" type="noConversion"/>
  </si>
  <si>
    <t>1.05kg
(35g*30±2ea)</t>
    <phoneticPr fontId="2" type="noConversion"/>
  </si>
  <si>
    <r>
      <t xml:space="preserve">돼지고기25.41%(국산), 밀가루22.59%(밀:미국, 호주산), 부추, 양배추, 양파, 대파, 당면, 두부 </t>
    </r>
    <r>
      <rPr>
        <sz val="12"/>
        <color indexed="10"/>
        <rFont val="맑은 고딕"/>
        <family val="3"/>
        <charset val="129"/>
      </rPr>
      <t>5無첨가</t>
    </r>
    <r>
      <rPr>
        <sz val="12"/>
        <color indexed="8"/>
        <rFont val="맑은 고딕"/>
        <family val="3"/>
        <charset val="129"/>
      </rPr>
      <t xml:space="preserve"> (합성착향료, 합성착색료, 합성감미료(아스파탐), 황산알루미늄칼륨, D-소르비톨액)</t>
    </r>
    <phoneticPr fontId="2" type="noConversion"/>
  </si>
  <si>
    <t>비비고 왕만두</t>
    <phoneticPr fontId="2" type="noConversion"/>
  </si>
  <si>
    <t>1.05kg
(70g*15±1ea)</t>
    <phoneticPr fontId="2" type="noConversion"/>
  </si>
  <si>
    <r>
      <t xml:space="preserve">돼지고기23%(국산), 밀가루(밀:미국, 호주산), 두부
</t>
    </r>
    <r>
      <rPr>
        <sz val="12"/>
        <color indexed="10"/>
        <rFont val="맑은 고딕"/>
        <family val="3"/>
        <charset val="129"/>
      </rPr>
      <t xml:space="preserve"> 5無첨가</t>
    </r>
    <r>
      <rPr>
        <sz val="12"/>
        <color indexed="8"/>
        <rFont val="맑은 고딕"/>
        <family val="3"/>
        <charset val="129"/>
      </rPr>
      <t>(합성착향료,합성착색료, 합성감미료(아스파탐), 황산알루미늄칼륨, D-소르비톨액)</t>
    </r>
    <phoneticPr fontId="2" type="noConversion"/>
  </si>
  <si>
    <t>비비고 김치왕교자(1.05Kg/EA)</t>
  </si>
  <si>
    <t xml:space="preserve">냉동 9개월 </t>
    <phoneticPr fontId="2" type="noConversion"/>
  </si>
  <si>
    <t>크레잇 분식만두</t>
    <phoneticPr fontId="2" type="noConversion"/>
  </si>
  <si>
    <t>1.5kg
(25g*60±4ea)</t>
    <phoneticPr fontId="2" type="noConversion"/>
  </si>
  <si>
    <t>당면43.16%(중국산/고구마전분,알긴산나트륨,비타민C), 밀가루1(밀:호주, 미국산),밀가루2(밀:호주산), 백설갈비양념[올리고당,32º숙성양조간장원액(대만산)},설탕</t>
    <phoneticPr fontId="2" type="noConversion"/>
  </si>
  <si>
    <t>비비고 찰보리감자만두</t>
    <phoneticPr fontId="2" type="noConversion"/>
  </si>
  <si>
    <t>800g
(400g*2ea)(50g*16ea)</t>
    <phoneticPr fontId="2" type="noConversion"/>
  </si>
  <si>
    <r>
      <t xml:space="preserve">돼지고기 24.1%(국산), 양파(국산), 부추(국산), 감자전분 7.6%, 감자가루 0.2%(감자:국산), 찰보리가루(보리:국산) 등 </t>
    </r>
    <r>
      <rPr>
        <sz val="12"/>
        <color indexed="10"/>
        <rFont val="맑은 고딕"/>
        <family val="3"/>
        <charset val="129"/>
      </rPr>
      <t>5無첨가</t>
    </r>
    <r>
      <rPr>
        <sz val="12"/>
        <color indexed="8"/>
        <rFont val="맑은 고딕"/>
        <family val="3"/>
        <charset val="129"/>
      </rPr>
      <t xml:space="preserve"> </t>
    </r>
    <phoneticPr fontId="2" type="noConversion"/>
  </si>
  <si>
    <t>CJ납작군만두700g(70gX10ea)</t>
    <phoneticPr fontId="2" type="noConversion"/>
  </si>
  <si>
    <t>700g
(70g*10ea)</t>
    <phoneticPr fontId="2" type="noConversion"/>
  </si>
  <si>
    <t xml:space="preserve">돼지고기 25.59%(국산 44.43% / 수입산 55.57%), 
부침가루 21.04%[밀가루:밀(호주,미국산), </t>
    <phoneticPr fontId="2" type="noConversion"/>
  </si>
  <si>
    <t>크레잇 갈비만두</t>
    <phoneticPr fontId="2" type="noConversion"/>
  </si>
  <si>
    <t>1.2kg
(33g*36±4ea)</t>
    <phoneticPr fontId="2" type="noConversion"/>
  </si>
  <si>
    <t>밀가루(밀:호주산,미국산),돼지고기 24.98 %(국산),양파,양배추,콩단백,부추,갈비육 3.12 %(국산),</t>
    <phoneticPr fontId="2" type="noConversion"/>
  </si>
  <si>
    <t>크레잇 정성담은손만두 (고기)</t>
    <phoneticPr fontId="2" type="noConversion"/>
  </si>
  <si>
    <t>2kg
(28g*72±2ea)</t>
    <phoneticPr fontId="2" type="noConversion"/>
  </si>
  <si>
    <t>밀가루(밀:미국, 캐나다산) 30.30%, 두부[대두(외국산) 외 ], 부추(중국산), 돼지고기(국산) 12.72%, 당면, 두류가공품, 무말랭이, 마늘, 후춧가루</t>
    <phoneticPr fontId="2" type="noConversion"/>
  </si>
  <si>
    <t>1kg
(20g*50ea)</t>
    <phoneticPr fontId="2" type="noConversion"/>
  </si>
  <si>
    <t>타코야끼_딤섬[매입]</t>
    <phoneticPr fontId="2" type="noConversion"/>
  </si>
  <si>
    <t>정제수, 소맥전분(밀), 양배추, 문어8.31%,
전란(계란), 밀전분(밀), 대두유(대두) 외</t>
    <phoneticPr fontId="2" type="noConversion"/>
  </si>
  <si>
    <t>크레잇 교자만두</t>
    <phoneticPr fontId="2" type="noConversion"/>
  </si>
  <si>
    <t>2kg
(13.5g*140±3ea)</t>
    <phoneticPr fontId="2" type="noConversion"/>
  </si>
  <si>
    <t>밀가루(밀:호주, 미국산) 37.65%,돼지고기(국산) 13.57%,두부,부추(중국산),양배추, 양파,대파,당면,마늘,혼합간장, 옥수수전분, 후춧가루, 생강가루</t>
    <phoneticPr fontId="2" type="noConversion"/>
  </si>
  <si>
    <t>크레잇 군만두</t>
    <phoneticPr fontId="2" type="noConversion"/>
  </si>
  <si>
    <t>2kg
(25g*80±2ea)</t>
    <phoneticPr fontId="2" type="noConversion"/>
  </si>
  <si>
    <t>밀가루(밀:미국산,호주산), 돼지고기25%(국산), 부추(중국산),두부,양파,당면, 대파, 콩단백, 분말검은후추, 생강분말</t>
    <phoneticPr fontId="2" type="noConversion"/>
  </si>
  <si>
    <t>이츠웰 우리밀무항생제교자만두</t>
    <phoneticPr fontId="2" type="noConversion"/>
  </si>
  <si>
    <t>1.35kg(13.5g*100ea)</t>
    <phoneticPr fontId="2" type="noConversion"/>
  </si>
  <si>
    <t>밀가루 27.17%(밀:국내산), 돼지고기 26.98%(국내산, 무항생제)</t>
    <phoneticPr fontId="2" type="noConversion"/>
  </si>
  <si>
    <t>이츠웰 가득찬 물만두</t>
    <phoneticPr fontId="2" type="noConversion"/>
  </si>
  <si>
    <t>1.5kg
(약9±1g*166±5ea)</t>
    <phoneticPr fontId="2" type="noConversion"/>
  </si>
  <si>
    <t>돼지고기(국산)28.37%,밀가루(밀:미국산,캐나다산)20.78%,양배추(국산)15.48%,부추,대파,무말랭이</t>
    <phoneticPr fontId="2" type="noConversion"/>
  </si>
  <si>
    <t>이츠웰 가득찬 교자만두</t>
    <phoneticPr fontId="2" type="noConversion"/>
  </si>
  <si>
    <t>2kg(13.5±1g*148±4ea)</t>
    <phoneticPr fontId="2" type="noConversion"/>
  </si>
  <si>
    <t>밀가루(밀:미국산,캐나다산)28.27%,당면(증국산),돼지고기(국산)13.04%,부추,양파,두부,대파</t>
    <phoneticPr fontId="2" type="noConversion"/>
  </si>
  <si>
    <t>이츠웰 가득찬 고기손만두</t>
    <phoneticPr fontId="2" type="noConversion"/>
  </si>
  <si>
    <t>2kg
(28±1.5g*71±2ea)</t>
    <phoneticPr fontId="2" type="noConversion"/>
  </si>
  <si>
    <t>밀가루(밀:미국산, 호주산)24.62%,돼지고기(국산)22.9%,부추(중국산)15.45%,건조무,당면,두부</t>
    <phoneticPr fontId="2" type="noConversion"/>
  </si>
  <si>
    <t>1kg
(25g*39±2ea)</t>
    <phoneticPr fontId="2" type="noConversion"/>
  </si>
  <si>
    <t>밀가루(밀:미국산,호주산),돼지고기 25%(국산),부추(중국산),두부, 양파, 당면 ,대파, 콩단백, 분말검은후추,생강분말</t>
    <phoneticPr fontId="2" type="noConversion"/>
  </si>
  <si>
    <t>이츠웰 교자만두(실속)</t>
    <phoneticPr fontId="2" type="noConversion"/>
  </si>
  <si>
    <t>1.35kg
(13.5g*100±5ea)</t>
    <phoneticPr fontId="2" type="noConversion"/>
  </si>
  <si>
    <t>밀가루38.35%(밀:미국,호주산)두부14.20%(대두:중국산)부추,돼지고기7.71%,당면,양배추 등</t>
    <phoneticPr fontId="2" type="noConversion"/>
  </si>
  <si>
    <t>이츠웰 물만두(실속)</t>
    <phoneticPr fontId="2" type="noConversion"/>
  </si>
  <si>
    <t>1kg
(9g*111±5ea)</t>
    <phoneticPr fontId="2" type="noConversion"/>
  </si>
  <si>
    <t xml:space="preserve">부추 21.33 %(중국산), 돼지고기 20.56 %(국산), 밀가루1(밀:미국,호주산), 밀가루2(밀:호주,미국산), 양배추, 두부, 혼합간장, 마늘, 쇠고기추출물, 찹쌀가루, 후춧가루   </t>
    <phoneticPr fontId="2" type="noConversion"/>
  </si>
  <si>
    <t>이츠웰 피자만두</t>
    <phoneticPr fontId="2" type="noConversion"/>
  </si>
  <si>
    <t>1.2Kg
(40g*28±2ea)</t>
    <phoneticPr fontId="2" type="noConversion"/>
  </si>
  <si>
    <t>밀가루 20.44%, 돼지고기 19.14% 피자소스 10.23%</t>
    <phoneticPr fontId="2" type="noConversion"/>
  </si>
  <si>
    <t>이츠웰 콘치즈만두</t>
    <phoneticPr fontId="2" type="noConversion"/>
  </si>
  <si>
    <t>1.2kg
(40g*28±2ea)</t>
    <phoneticPr fontId="2" type="noConversion"/>
  </si>
  <si>
    <t>② ⑤ ⑥</t>
    <phoneticPr fontId="2" type="noConversion"/>
  </si>
  <si>
    <t>설성푸드 한우김치왕만두(70g*6입 420g/EA)</t>
    <phoneticPr fontId="2" type="noConversion"/>
  </si>
  <si>
    <t>설성푸드 한우왕만두(70g*6입 420g/EA)</t>
    <phoneticPr fontId="2" type="noConversion"/>
  </si>
  <si>
    <t>420g(70g*7ea)</t>
    <phoneticPr fontId="2" type="noConversion"/>
  </si>
  <si>
    <t>[매입]쉐프초이스 짬뽕군만두</t>
    <phoneticPr fontId="2" type="noConversion"/>
  </si>
  <si>
    <t>1.4kg
(35g×38±2ea)</t>
    <phoneticPr fontId="2" type="noConversion"/>
  </si>
  <si>
    <t>돼지고기(국산), 밀가루(밀:미국산, 호주산), 양배추(국산), 짬뽕소스-엠[정제소금(국산), 고춧가루(중국산), 풍미유베이스-S, 대두유, L-글루탐산나트륨(향미증진제) ]3.05%</t>
    <phoneticPr fontId="2" type="noConversion"/>
  </si>
  <si>
    <t>[매입]쉐프초이 명란군만두</t>
    <phoneticPr fontId="2" type="noConversion"/>
  </si>
  <si>
    <t>이츠웰 사누끼 냉동 우동면</t>
    <phoneticPr fontId="2" type="noConversion"/>
  </si>
  <si>
    <t>1.25kg
(250g*5ea)</t>
    <phoneticPr fontId="2" type="noConversion"/>
  </si>
  <si>
    <t>밀가루(밀/호주산),변성전분,정제소금(국산), 전분</t>
    <phoneticPr fontId="2" type="noConversion"/>
  </si>
  <si>
    <t>1.15kg
(230g*5ea)</t>
    <phoneticPr fontId="2" type="noConversion"/>
  </si>
  <si>
    <t>이츠웰 냉동중화면</t>
    <phoneticPr fontId="2" type="noConversion"/>
  </si>
  <si>
    <t>쉐프솔루션 단호박부꾸미</t>
    <phoneticPr fontId="2" type="noConversion"/>
  </si>
  <si>
    <t>1kg
(43g*24±1ea)</t>
    <phoneticPr fontId="2" type="noConversion"/>
  </si>
  <si>
    <t>농산물조림{팥적물앙금(팥:중국산),백설탕,물엿,호두(미국산),잔탄검},찹쌀가루(찹쌀:국산),쌀가루(쌀:국산),단호박퓨레(단호박:국산),곡류가공품,전분가공품,콩기름,누룽지분말,정제소금,혼합제제 ※ 학기중 리뉴얼 예정</t>
    <phoneticPr fontId="2" type="noConversion"/>
  </si>
  <si>
    <t>⑤⑥⑭</t>
    <phoneticPr fontId="9" type="noConversion"/>
  </si>
  <si>
    <t>이츠웰 수수부꾸미</t>
    <phoneticPr fontId="2" type="noConversion"/>
  </si>
  <si>
    <t>1Kg
(20g*50±2EA)</t>
    <phoneticPr fontId="2" type="noConversion"/>
  </si>
  <si>
    <t>통팥앙금[통팥용삶은팥(팥:중국산), 설탕, 물엿, 정제소금(국산), 변성전분]43.75%부꾸미용가루[찹쌀가루(찹쌀:국산), 쌀가루(쌀:국산)] 26.47%, 기타설탕, 수수분말[수수(국산)100%] 2.65%, 오곡분말</t>
    <phoneticPr fontId="2" type="noConversion"/>
  </si>
  <si>
    <t>1kg
(20g*50±4ea)</t>
    <phoneticPr fontId="2" type="noConversion"/>
  </si>
  <si>
    <t>부침가루[밀가루(밀: 호주산, 미국산), 시금치(국산)23.1%,정제수17.3%,명태포(러시아산)16.2%,양파(국산,중국산)8.7%,대두유3.5%당근(국산,중국산)2.2%,정제소금(국내산)0.1%</t>
    <phoneticPr fontId="2" type="noConversion"/>
  </si>
  <si>
    <t>부추(중국산)36.5%,부침가루[밀가루,프리믹스씨즈닝2호,찹쌀가루(국산),정제소금,백설탕]23.8%,정제수14.9%,양파(국산)11.3%,오징어(칠레산)9.7%,대두유,정제소금</t>
    <phoneticPr fontId="2" type="noConversion"/>
  </si>
  <si>
    <t>단호박(중국산)32.7%, 늙은호박(중국산)32.7%,부침가루[밀가루(밀:호주산,미국산),프리믹스씨즈닝2호{정제소금(국산)},찹쌀가루,정제소금,백설탕],대두유,백설탕,정제수,정제소금</t>
    <phoneticPr fontId="2" type="noConversion"/>
  </si>
  <si>
    <t>이츠웰 곤드레나물전병</t>
    <phoneticPr fontId="2" type="noConversion"/>
  </si>
  <si>
    <t>절임배추 14.5%, 돼지고기(국산)10.87%,변성전분9.8%,곤드레나물(국산) 6.13%, 부추,두부,양파,대두단백,양배추,대파,글루텐,감자전분,청양고추(국산),건무,메밀가루</t>
    <phoneticPr fontId="2" type="noConversion"/>
  </si>
  <si>
    <t>이츠웰 메밀전병</t>
    <phoneticPr fontId="2" type="noConversion"/>
  </si>
  <si>
    <t>절임배추(국산) 20.86%, 돼지고기(국산) 7.75%, 밀가루(밀/호주산, 미국산) 6.69%</t>
    <phoneticPr fontId="2" type="noConversion"/>
  </si>
  <si>
    <t>이츠웰 단호박치즈크로켓</t>
    <phoneticPr fontId="2" type="noConversion"/>
  </si>
  <si>
    <t>1kg(41±2gX23~25ea)</t>
    <phoneticPr fontId="2" type="noConversion"/>
  </si>
  <si>
    <t>단호박(중국산)27.21 %, 모짜렐라치즈(미국산)24.21 %</t>
    <phoneticPr fontId="2" type="noConversion"/>
  </si>
  <si>
    <t>크레잇 바삭김말이</t>
    <phoneticPr fontId="2" type="noConversion"/>
  </si>
  <si>
    <t>1.4kg
(25g*56±4ea)</t>
    <phoneticPr fontId="2" type="noConversion"/>
  </si>
  <si>
    <t>이츠웰찰당면(중국산/고구마전분, 알긴산나트룸,비타민C) , 백설튀김가루,김(국산)4.48%,  길이 6cm/두께 2.3cm</t>
    <phoneticPr fontId="2" type="noConversion"/>
  </si>
  <si>
    <t>크레잇 통바삭김말이</t>
    <phoneticPr fontId="2" type="noConversion"/>
  </si>
  <si>
    <t>1.4kg
(35g*40±2ea)</t>
    <phoneticPr fontId="2" type="noConversion"/>
  </si>
  <si>
    <t xml:space="preserve">이츠웰찰당면(중국산/고구마전분, 알긴산나트룸,비타민C) , 백설튀김가루,김(국산)4.48%, </t>
    <phoneticPr fontId="2" type="noConversion"/>
  </si>
  <si>
    <t>크레잇 바삭한입김말이</t>
    <phoneticPr fontId="2" type="noConversion"/>
  </si>
  <si>
    <t>1kg(15gX66±3ea)</t>
    <phoneticPr fontId="2" type="noConversion"/>
  </si>
  <si>
    <t>당면(중국산/고구마전분,알긴산나트륨), 백설튀김가루[밀가루(밀:미국산),옥수수전분(옥수수:외국산)]</t>
    <phoneticPr fontId="2" type="noConversion"/>
  </si>
  <si>
    <t>이츠웰 고로케(고구마+감자+옥수수)</t>
    <phoneticPr fontId="2" type="noConversion"/>
  </si>
  <si>
    <t>1kg
(33g*30±2ea)</t>
    <phoneticPr fontId="2" type="noConversion"/>
  </si>
  <si>
    <t>증숙고구마(중국산)20.88%, 감자크링클컷(벨기에산)16.71%, 스위트콘(태국산)16.71%</t>
    <phoneticPr fontId="2" type="noConversion"/>
  </si>
  <si>
    <t>1.5kg
(60g*25ea)</t>
    <phoneticPr fontId="2" type="noConversion"/>
  </si>
  <si>
    <t>900g
(15g*60ea)</t>
    <phoneticPr fontId="2" type="noConversion"/>
  </si>
  <si>
    <t>240G
(20G*12EA)</t>
    <phoneticPr fontId="2" type="noConversion"/>
  </si>
  <si>
    <t>이츠웰 밀또띠아 8인치</t>
    <phoneticPr fontId="2" type="noConversion"/>
  </si>
  <si>
    <t>496G
(약41G*12EA)</t>
    <phoneticPr fontId="2" type="noConversion"/>
  </si>
  <si>
    <t>이츠웰 밀또띠아 10인치</t>
    <phoneticPr fontId="2" type="noConversion"/>
  </si>
  <si>
    <t>780G
(65G*12EA)</t>
    <phoneticPr fontId="2" type="noConversion"/>
  </si>
  <si>
    <t>이츠웰 쌀품은또띠아(NEW_6인치_12장 240g/EA)</t>
  </si>
  <si>
    <t>또띠아전용분51.88% 쌀가루(국내산)14.59%,유기농갈색설탕1.62% 無합성보존료,  지름: 15cm 내외</t>
    <phoneticPr fontId="2" type="noConversion"/>
  </si>
  <si>
    <t xml:space="preserve">이츠웰 냉동콘립(절단옥수수 1Kg/EA) </t>
  </si>
  <si>
    <t>1kg(12~18ea)</t>
  </si>
  <si>
    <t>옥수수100% , 베트남 / 10~14cm</t>
  </si>
  <si>
    <t>대두</t>
  </si>
  <si>
    <t>크레잇 트리플치즈스크럼블에그(1Kg/EA)</t>
    <phoneticPr fontId="2" type="noConversion"/>
  </si>
  <si>
    <t>스크램들드에브[계란(국산),식물성유지(대두유:외국산)]</t>
    <phoneticPr fontId="2" type="noConversion"/>
  </si>
  <si>
    <t>우유,대두,밀,계란,새우,토마토,닭고기,쇠고기,조개류(굴)</t>
    <phoneticPr fontId="9" type="noConversion"/>
  </si>
  <si>
    <t>디케이 치즈스틱(오븐용)[매입]</t>
    <phoneticPr fontId="2" type="noConversion"/>
  </si>
  <si>
    <t>1kg
(25g*40ea)</t>
    <phoneticPr fontId="2" type="noConversion"/>
  </si>
  <si>
    <t>치즈52% (모짜렐라치즈95%, 프로볼론치즈4%),프로볼론치즈특징:2~4개월 숙성하여 아주 부드러운 맛을 가지고 있으며 보통 요리용이나 디저트용.</t>
    <phoneticPr fontId="2" type="noConversion"/>
  </si>
  <si>
    <t>이츠웰 쫄깃한 치즈스틱</t>
    <phoneticPr fontId="2" type="noConversion"/>
  </si>
  <si>
    <t>CJ70  스틱용치즈(가칭) 52%[프레쉬모짜렐라커드 48%(미국산),모짜렐라치즈 16%(외국산:벨기에,뉴질랜드,독일 등),프로볼론치즈6.4%(미국산),카제인,혼합제제]</t>
    <phoneticPr fontId="2" type="noConversion"/>
  </si>
  <si>
    <t xml:space="preserve">쉐프솔루션 허니리코타치즈볼 </t>
    <phoneticPr fontId="2" type="noConversion"/>
  </si>
  <si>
    <t>500g(25g X 20±2ea)</t>
    <phoneticPr fontId="2" type="noConversion"/>
  </si>
  <si>
    <t>치즈볼용믹스, 허니리코타치즈 30.9%(자연치즈 함량 63%)
 - 제품 중 자연치즈 함량 : 19.47% </t>
    <phoneticPr fontId="9" type="noConversion"/>
  </si>
  <si>
    <t>오션스퀘어 멘보샤(15g*40입 600g/EA)</t>
    <phoneticPr fontId="2" type="noConversion"/>
  </si>
  <si>
    <t>600g(15g*40입 )</t>
    <phoneticPr fontId="2" type="noConversion"/>
  </si>
  <si>
    <t>새우60%,밀가루,정제소금,타피오카전분</t>
    <phoneticPr fontId="2" type="noConversion"/>
  </si>
  <si>
    <t>유로골드 냉동감자(웨지)</t>
    <phoneticPr fontId="2" type="noConversion"/>
  </si>
  <si>
    <t>2kg(200±5개)</t>
    <phoneticPr fontId="2" type="noConversion"/>
  </si>
  <si>
    <t>유로골드 냉동감자(슈스트링)</t>
    <phoneticPr fontId="2" type="noConversion"/>
  </si>
  <si>
    <t>2kg(약550±50개)</t>
    <phoneticPr fontId="2" type="noConversion"/>
  </si>
  <si>
    <t>(유럽산)감자 96.9%</t>
    <phoneticPr fontId="2" type="noConversion"/>
  </si>
  <si>
    <t>심플로트 냉동감자
(해쉬브라운)</t>
    <phoneticPr fontId="2" type="noConversion"/>
  </si>
  <si>
    <t>1.26kg
(약63g×20ea)</t>
    <phoneticPr fontId="2" type="noConversion"/>
  </si>
  <si>
    <t>감자88.25% ★감자를 잘게 다져 직사각형 모양으로 성형한 감자,봉당 20개 규격으로 배식량 산출 용이,후라이어, 오븐, 그릴 등 다양한 메뉴 구현 가능★</t>
    <phoneticPr fontId="2" type="noConversion"/>
  </si>
  <si>
    <t>심플로트 냉동감자(크런치웨지)</t>
    <phoneticPr fontId="2" type="noConversion"/>
  </si>
  <si>
    <t>감자82%★통감자를 8절하여 세이보리 양념을 입힌 반달감자</t>
    <phoneticPr fontId="2" type="noConversion"/>
  </si>
  <si>
    <t>심플로트 냉동감자(렌치웨지)</t>
    <phoneticPr fontId="2" type="noConversion"/>
  </si>
  <si>
    <t>감자95.95%★통감자를 10절한 반달 모양의 감자★</t>
    <phoneticPr fontId="9" type="noConversion"/>
  </si>
  <si>
    <t>심플로트 냉동감자(슈스트링)</t>
    <phoneticPr fontId="2" type="noConversion"/>
  </si>
  <si>
    <t>감자92.45%, ★감자튀김의 대표메뉴 막대감자★</t>
    <phoneticPr fontId="2" type="noConversion"/>
  </si>
  <si>
    <t>심플로트 냉동감자(테이터잼)</t>
    <phoneticPr fontId="2" type="noConversion"/>
  </si>
  <si>
    <t>감자87.55% ★감자를 잘게 다져 한입 크기로 동글게 성형한 감자,일정 규격제품으로 인당 분량을 나누기가 용이함★</t>
    <phoneticPr fontId="2" type="noConversion"/>
  </si>
  <si>
    <t xml:space="preserve">냉동 24개월 </t>
    <phoneticPr fontId="2" type="noConversion"/>
  </si>
  <si>
    <t>심플로트 냉동감자(버팔로스틱스)</t>
    <phoneticPr fontId="2" type="noConversion"/>
  </si>
  <si>
    <t>2.04KG</t>
    <phoneticPr fontId="2" type="noConversion"/>
  </si>
  <si>
    <t xml:space="preserve">감자80%, </t>
    <phoneticPr fontId="2" type="noConversion"/>
  </si>
  <si>
    <t>심플로트 냉동감자
(미니삼각 해쉬브라운)</t>
    <phoneticPr fontId="2" type="noConversion"/>
  </si>
  <si>
    <t>2.26kg
(약28g×80±5ea)</t>
    <phoneticPr fontId="2" type="noConversion"/>
  </si>
  <si>
    <t>감자90.05% ★한입크기로 먹기 좋게 성형 된 미니 해쉬브라운★</t>
    <phoneticPr fontId="2" type="noConversion"/>
  </si>
  <si>
    <t>심플로트 냉동감자(울트라레귤러컷)</t>
    <phoneticPr fontId="2" type="noConversion"/>
  </si>
  <si>
    <t>감자86.6%(미국산), 대두유, 변성전분 외</t>
    <phoneticPr fontId="2" type="noConversion"/>
  </si>
  <si>
    <t>심플로트 냉동감자(울트라줄리엔컷)</t>
    <phoneticPr fontId="2" type="noConversion"/>
  </si>
  <si>
    <t>2.26kg</t>
    <phoneticPr fontId="2" type="noConversion"/>
  </si>
  <si>
    <t>감자86.22%(미국산), 식물성유지, 변성전
분, 쌀가루 외</t>
    <phoneticPr fontId="2" type="noConversion"/>
  </si>
  <si>
    <t>심플로트 냉동감자(케이준프라이)</t>
    <phoneticPr fontId="2" type="noConversion"/>
  </si>
  <si>
    <t>감자83.74%(미국산), 식물성유지, 정세소
금, 방사선조사향신료 외</t>
    <phoneticPr fontId="2" type="noConversion"/>
  </si>
  <si>
    <t>심플로트 냉동감자(메가크런치)</t>
    <phoneticPr fontId="2" type="noConversion"/>
  </si>
  <si>
    <t>2.04kg</t>
    <phoneticPr fontId="2" type="noConversion"/>
  </si>
  <si>
    <t>감자78.2%(미국산),식물성유지,변성전분,쌀가루 외 ★쌀가루 코팅으로 바삭한 식감이 일품인감자</t>
    <phoneticPr fontId="2" type="noConversion"/>
  </si>
  <si>
    <t>심플로트 냉동야채(완두콩)</t>
    <phoneticPr fontId="2" type="noConversion"/>
  </si>
  <si>
    <t>1.133KG</t>
    <phoneticPr fontId="2" type="noConversion"/>
  </si>
  <si>
    <t>완두콩 100%</t>
    <phoneticPr fontId="2" type="noConversion"/>
  </si>
  <si>
    <t>맥케인 냉동감자(스마일)</t>
    <phoneticPr fontId="2" type="noConversion"/>
  </si>
  <si>
    <t>1.8KG
(약100~105EA)</t>
    <phoneticPr fontId="2" type="noConversion"/>
  </si>
  <si>
    <t>감자75%,건조감자13%,감자전분,정제소금</t>
    <phoneticPr fontId="2" type="noConversion"/>
  </si>
  <si>
    <t>두류가공품, 양파, 야자유, 마늘 </t>
    <phoneticPr fontId="2" type="noConversion"/>
  </si>
  <si>
    <t>밀가루(밀:호주,미국산),양배추(국산),절임배추{배추(국산),정제소금(국산)},두부(대두,두부응고제),혼합제제(변성전분,밀글루텐,말토덱스트린,밀가루),양파,부추,대파,농축대두단백,대두유,무말랭이,마늘,소스,고춧가루,양조간장,채종유,생강가루,흑후추분말</t>
    <phoneticPr fontId="2" type="noConversion"/>
  </si>
  <si>
    <t>쏘이마루 식물성원형햄(1Kg/EA)</t>
    <phoneticPr fontId="2" type="noConversion"/>
  </si>
  <si>
    <t>쏘이마루 식물성원형치즈햄(500g/EA)</t>
    <phoneticPr fontId="2" type="noConversion"/>
  </si>
  <si>
    <t>쏘이마루 비건원형햄(500g/EA)</t>
    <phoneticPr fontId="2" type="noConversion"/>
  </si>
  <si>
    <t>이츠그린 식물성너비안</t>
    <phoneticPr fontId="2" type="noConversion"/>
  </si>
  <si>
    <t>2kg(20g*105±5ea)</t>
    <phoneticPr fontId="2" type="noConversion"/>
  </si>
  <si>
    <t>두류가공품(대두:중국산)23.66%, 두류가공품(대만산)11.83%</t>
    <phoneticPr fontId="2" type="noConversion"/>
  </si>
  <si>
    <t>이츠그린 식물성햄버거패티</t>
    <phoneticPr fontId="2" type="noConversion"/>
  </si>
  <si>
    <t>새송이버섯(국내산)17.6%,해바라기유100%(스페인산),두류가공품(대만산)</t>
    <phoneticPr fontId="2" type="noConversion"/>
  </si>
  <si>
    <t>2kg(7g내외*300±10ea)</t>
    <phoneticPr fontId="2" type="noConversion"/>
  </si>
  <si>
    <t>두류가공품(대만산)57.71%, 채식배타파우더
*비건제품</t>
    <phoneticPr fontId="2" type="noConversion"/>
  </si>
  <si>
    <t>두류가공품(대만산)[대두단백70%,쌀가루15%,글루텐,코코아분말]68.83%,해바라기유100%(스페인산)</t>
    <phoneticPr fontId="2" type="noConversion"/>
  </si>
  <si>
    <t>대두단백, 야자유, 그릴소스, 발효사과농축액, 레몬농축액, 발효식초, 후추, 고량색소, 귀리식이섬유 등</t>
    <phoneticPr fontId="9" type="noConversion"/>
  </si>
  <si>
    <t>베지가든 비건갈릭마요소스(1Kg/EA)</t>
    <phoneticPr fontId="2" type="noConversion"/>
  </si>
  <si>
    <t>베지가든 비건마요소스(1Kg/EA)</t>
    <phoneticPr fontId="2" type="noConversion"/>
  </si>
  <si>
    <t>베지가든 비건사우전드아일랜드드레싱(1Kg/EA)</t>
    <phoneticPr fontId="2" type="noConversion"/>
  </si>
  <si>
    <t>채종유(호주산),토마토케첩(스페인산/토마토,식초,설탕,정제소금,계피추출물),오이피클[염장오이(오이:중국산),과당55, 화이트식초(주정,발효영양원)</t>
    <phoneticPr fontId="9" type="noConversion"/>
  </si>
  <si>
    <t>베지가든 비건숯불향떡갈비(960g/EA)</t>
    <phoneticPr fontId="2" type="noConversion"/>
  </si>
  <si>
    <t>베지가든 비건스윗머스타드소스(1Kg/EA)</t>
    <phoneticPr fontId="2" type="noConversion"/>
  </si>
  <si>
    <t>베지가든 비건체다치즈향소스(1Kg/EA)</t>
    <phoneticPr fontId="2" type="noConversion"/>
  </si>
  <si>
    <t>베지가든 비건탕수육(1Kg/EA)</t>
    <phoneticPr fontId="2" type="noConversion"/>
  </si>
  <si>
    <t>베지가든 비건한입완자(1Kg/EA)</t>
    <phoneticPr fontId="2" type="noConversion"/>
  </si>
  <si>
    <t>정제수,두부[대두(외국산:미국,캐나다,중국 등),조제해수염화마그네슘,현미유,올리브유],두류가공품1[미국산/농축대두단백],채종유(호주산)</t>
    <phoneticPr fontId="9" type="noConversion"/>
  </si>
  <si>
    <t>밀,우유,대두,
닭고기,쇠고기,토마토</t>
    <phoneticPr fontId="2" type="noConversion"/>
  </si>
  <si>
    <t>밀,대두,
닭고기,조개류(굴)</t>
    <phoneticPr fontId="2" type="noConversion"/>
  </si>
  <si>
    <t>밀,우유, 대두,
 밀, 닭고기, 쇠고기,계란</t>
    <phoneticPr fontId="9" type="noConversion"/>
  </si>
  <si>
    <t>5.2kg[마라탕소스1kg + 오징어피쉬볼(10±1g*100±1 1KG) + 츄러스쌀떡(밀키트 1Kg/EA) + 문어모양비엔나(12g±1g*83±1입 1Kg/EA) ＋　이츠웰 냉동새우살　200g + 중국당면 1kg</t>
    <phoneticPr fontId="2" type="noConversion"/>
  </si>
  <si>
    <t>*마라탕소스 :  정제수, 땅콩버터(중국산.땅콩,글리세린지방산에스테르),양조간장,
고춧가루,설탕, 식육추출가공품[돈골추출액(돈골:돼지뼈 국산)
*오징어피쉬볼 :  연육, 타피오카전분, 오징어
*츄러스쌀떡 : 쌀가루 98.16%(쌀: 외국산)
*문어모양비엔나 : 닭고기 54.04%(국산), 돼지고기 24.22%(지방일부사용/국산)
*냉동새우살 : 흰다리 새우 99.6%
*중국당면 : 감자전분 100%</t>
    <phoneticPr fontId="2" type="noConversion"/>
  </si>
  <si>
    <t>제주면장제주고기국수세트 30인분 (8.5kg)
[돈사태수육(750G*2EA)+냉동소면(1KG_200G*5EA_*6EA)+사골농축액(1KG*1EA)]</t>
    <phoneticPr fontId="2" type="noConversion"/>
  </si>
  <si>
    <t>30인분/8.5KG</t>
    <phoneticPr fontId="2" type="noConversion"/>
  </si>
  <si>
    <t xml:space="preserve">※ 세부함량
1. 돈사태수육 : 돼지고기(사태/국내산)85.8%, 정제수, 된장{대두(외국산:미국, 캐나다, 호주 등), 소맥분(밀 : 미국산, 호주산), 천일염(호주산)}, 양파(국내산), 대파, 마늘, 청주, 생강, 천연향신료 
2. 소면 : 밀가루(밀-미국산, 캐나다산), 변성전분, 정제소금(국산), 글루텐(중국산), 알긴산프로필렌글리콜, 치자황색소 
3. 사골농축액 : 우골농축액63% [{우골추출물[고형분:22Bx]93.6%(우골-국내산,정제수), 정제소금(국내산)}], 정제수, 복합조미식품{정제소금(중국산), L-글루탐산나트륨(향미증진제)}, 정제소금, 변성전분, 소스 </t>
    <phoneticPr fontId="2" type="noConversion"/>
  </si>
  <si>
    <t>2,5,6,10,16</t>
    <phoneticPr fontId="9" type="noConversion"/>
  </si>
  <si>
    <t>5Kg/box</t>
    <phoneticPr fontId="2" type="noConversion"/>
  </si>
  <si>
    <t>매콤로제소스 : 식물성크림(인도네시아산), 혼합분유(네덜란드산), 우유 (국내산)
치즈쏙옹심이 : 옹심이가루(카사바전분(태국산), 감자전분(국산), 자연치즈 34,19%)
문어모양비엔나 : 돼지고기 24.22%(국산) 닭고기 54.04%,(국산)</t>
    <phoneticPr fontId="2" type="noConversion"/>
  </si>
  <si>
    <t>바질크림츄볶이세트(45인분)
(바질크림소스3kg+츄러스쌀떡3kg+베이컨1kg 7Kg/BOX)</t>
    <phoneticPr fontId="2" type="noConversion"/>
  </si>
  <si>
    <t xml:space="preserve"> 7Kg(45인분)</t>
    <phoneticPr fontId="2" type="noConversion"/>
  </si>
  <si>
    <t xml:space="preserve">바질크림소스 : 휘핑크림10%(독일산), 바질 2.5%(스페인산
츄러스쌀떡 :   쌀가루 98.16%(쌀: 외국산)
베이컨: 돼지고기(삼겹살) 96.44%(스페인산, 오스트리아산, 덴마크산)
</t>
    <phoneticPr fontId="2" type="noConversion"/>
  </si>
  <si>
    <t>리뉴얼/ 새우 나시고랭 세트
(매콤소스0.9kg+새우살0.9kg+혼합야채 0.9kg 2.7Kg/BOX)</t>
    <phoneticPr fontId="2" type="noConversion"/>
  </si>
  <si>
    <t>초등 40인분/ 중,고등 30인분
2.7kg/box</t>
    <phoneticPr fontId="2" type="noConversion"/>
  </si>
  <si>
    <t>30인분 / 감자, 당근,양파. 완두콩
- 소스: 국내제조/ 우유, 대두, 밀, 쇠고기, 조개류(굴) 
- 새우: 베트남 / 새우 함유 / 흰다리새우살 99%
- 혼합야채: 감자,당근, 양파 국산, 완두콩 프랑스산 
감자,당근,양파 각각 28%, 완두콩 16%</t>
    <phoneticPr fontId="2" type="noConversion"/>
  </si>
  <si>
    <t>리뉴얼/ 봉추 찜닭세트1
(소스1.5kg+당면0.6kg+건고추 0.08kg 2.18kg/BOX)</t>
    <phoneticPr fontId="2" type="noConversion"/>
  </si>
  <si>
    <t>2.18kg/box</t>
    <phoneticPr fontId="2" type="noConversion"/>
  </si>
  <si>
    <t>봉추찜닭용 소스(살균제품)[물엿,옹가네봉추진간장[탈지대두(인도산),천일염(호주산),기타과당,카라멜,주정],설탕,카라멜색소,천일염(국내산),L-글루탐산나트륨(향미증진제),당면[고구마전분(중국산),산화방지제(이산화황)],건고추(국내산)</t>
    <phoneticPr fontId="2" type="noConversion"/>
  </si>
  <si>
    <t>소스 냉장 12개월
당면 실온 24개월</t>
    <phoneticPr fontId="2" type="noConversion"/>
  </si>
  <si>
    <t>봉추 찜닭세트2
(닭도리 1등급 30±5g/조각_껍질있음 5kg/BOX)</t>
    <phoneticPr fontId="2" type="noConversion"/>
  </si>
  <si>
    <t>5kg/box</t>
    <phoneticPr fontId="2" type="noConversion"/>
  </si>
  <si>
    <t>닭고기(1등급,국내산)</t>
    <phoneticPr fontId="2" type="noConversion"/>
  </si>
  <si>
    <t>냉장 6일</t>
    <phoneticPr fontId="2" type="noConversion"/>
  </si>
  <si>
    <t>세트발주 상품</t>
    <phoneticPr fontId="2" type="noConversion"/>
  </si>
  <si>
    <t>13.5kg</t>
    <phoneticPr fontId="2" type="noConversion"/>
  </si>
  <si>
    <t>돼지고기</t>
    <phoneticPr fontId="9" type="noConversion"/>
  </si>
  <si>
    <t>냉동 150일</t>
    <phoneticPr fontId="2" type="noConversion"/>
  </si>
  <si>
    <t>남다른감자탕 뼈감자탕세트2(뉴통합스프 890g/EA)</t>
    <phoneticPr fontId="2" type="noConversion"/>
  </si>
  <si>
    <t>890g</t>
    <phoneticPr fontId="2" type="noConversion"/>
  </si>
  <si>
    <t>밀,대두,쇠고기,돼지고기,우유</t>
    <phoneticPr fontId="2" type="noConversion"/>
  </si>
  <si>
    <r>
      <t xml:space="preserve">남다른감자탕 순살감자탕세트1(등뼈살코기 1Kg/EA) / 약 </t>
    </r>
    <r>
      <rPr>
        <b/>
        <sz val="14"/>
        <color rgb="FFFF0000"/>
        <rFont val="맑은 고딕"/>
        <family val="3"/>
        <charset val="129"/>
        <scheme val="minor"/>
      </rPr>
      <t>60인분</t>
    </r>
    <phoneticPr fontId="2" type="noConversion"/>
  </si>
  <si>
    <r>
      <t xml:space="preserve"> 1Kg</t>
    </r>
    <r>
      <rPr>
        <b/>
        <sz val="12"/>
        <color rgb="FFFF0000"/>
        <rFont val="맑은 고딕"/>
        <family val="3"/>
        <charset val="129"/>
        <scheme val="minor"/>
      </rPr>
      <t xml:space="preserve"> x  3EA 씩 주문</t>
    </r>
    <phoneticPr fontId="2" type="noConversion"/>
  </si>
  <si>
    <t>남다른감자탕 순살감자탕세트2(해장국베이스분말 1Kg/EA)</t>
    <phoneticPr fontId="2" type="noConversion"/>
  </si>
  <si>
    <t xml:space="preserve">돈사태수육: 돼지고기(사태/국산)85.8%,
밀면: 곡류가공품(밀: 호주산, 활성글루텐),
소스: 혼합간장(탈지대두(외국산:인도산,미국산,중국산)
</t>
    <phoneticPr fontId="2" type="noConversion"/>
  </si>
  <si>
    <t>도우3.8kg+옥수수소스
0.8kg+피자치즈2kg 6.6Kg/BOX</t>
    <phoneticPr fontId="2" type="noConversion"/>
  </si>
  <si>
    <t>도우-밀가루(밀:미국,캐나다산),백설탕, 정제소금(국산), 채종유
치즈-모짜렐라치즈99%(외국산: 미국,독일,덴마크)
소스- 마요네즈[식물성유지(외국산), 난황액{난황(계란:국산)}, 곡류가공품 24%(태국산/옥수수 62.71%, 설탕, 정제소금),
가당연유{원유(국산), 설탕, 양파분말</t>
    <phoneticPr fontId="2" type="noConversion"/>
  </si>
  <si>
    <t>도우, 치즈 6개월,
옥수수 소스 12개월</t>
    <phoneticPr fontId="9" type="noConversion"/>
  </si>
  <si>
    <t>밀, 대두, 소고기, 토마토, 우유, 조개류(굴)</t>
    <phoneticPr fontId="9" type="noConversion"/>
  </si>
  <si>
    <t>튀김오뎅(신전떡볶이용 1Kg/EA)</t>
    <phoneticPr fontId="2" type="noConversion"/>
  </si>
  <si>
    <t>1kg(16g*62±1ea)</t>
    <phoneticPr fontId="2" type="noConversion"/>
  </si>
  <si>
    <t>어묵 유탕처리제품 : 냉동연육(어육/외국산(중국,베트남,미국 등), 밀가루[밀:미국,호주산]</t>
    <phoneticPr fontId="2" type="noConversion"/>
  </si>
  <si>
    <t>통살오징어튀김(신전떡볶이용 1Kg/EA)</t>
    <phoneticPr fontId="2" type="noConversion"/>
  </si>
  <si>
    <t>1KG(28g*35±2)</t>
    <phoneticPr fontId="2" type="noConversion"/>
  </si>
  <si>
    <t>오징어(페루산)65.15%{(오징어97%,구연산,탄산수소나트륨,정제소금)}</t>
    <phoneticPr fontId="2" type="noConversion"/>
  </si>
  <si>
    <t>미니어묵바(신전떡볶이용 1Kg/EA)</t>
    <phoneticPr fontId="2" type="noConversion"/>
  </si>
  <si>
    <t>1KG(25g*40입)</t>
    <phoneticPr fontId="2" type="noConversion"/>
  </si>
  <si>
    <t>어육 70%[실꼬리돔(베트남산)50%, 양파(15%,당근10%대두5%함유)</t>
    <phoneticPr fontId="2" type="noConversion"/>
  </si>
  <si>
    <t>홍대쌀국수 쌀국수면(1mm 급식용 400g/EA)</t>
    <phoneticPr fontId="2" type="noConversion"/>
  </si>
  <si>
    <t>400g(1mm)</t>
    <phoneticPr fontId="2" type="noConversion"/>
  </si>
  <si>
    <t>쌀90%,정제수</t>
    <phoneticPr fontId="9" type="noConversion"/>
  </si>
  <si>
    <t>MJ푸드 스프링롤(학교급식용 500g/EA)</t>
    <phoneticPr fontId="2" type="noConversion"/>
  </si>
  <si>
    <t>500g(21g*24ea)</t>
    <phoneticPr fontId="2" type="noConversion"/>
  </si>
  <si>
    <t>라이스페이퍼38.46%(쌀가루20%,카사바전분,설탕,정제소금,대두유,정제수),양파13.54%,당근12.3%,대두유3.38%,목이버섯3.08%,당면2.77%,옥수수전분2.47%,흰다리새우2.13%,마늘1.112%,피쉬소스(멸치0.3%,정제소금),게살0.43%,구연산삼나트륨,탄산수소나트륨</t>
    <phoneticPr fontId="2" type="noConversion"/>
  </si>
  <si>
    <t>새우고로케(40g*24입 급식용 960g/EA)</t>
    <phoneticPr fontId="2" type="noConversion"/>
  </si>
  <si>
    <t xml:space="preserve"> 960g(40g*24입)</t>
    <phoneticPr fontId="2" type="noConversion"/>
  </si>
  <si>
    <t>새우45%,흰빵가루28%[밀가루,쇼트닝(팜유),설탕,효모,정제소금,제빵개량제(탄산칼슘,항산칼슘,비타민c,알파-아밀라아제)},노랑빵가루12%[밀가루,쇼트닝(팜유),설탕,효모,정제소금,안나토색소,제빵개량제,배터믹스,프리더스트,양념(카사바전분,설탕,정제소금,고추,L-글루탐산나트륨</t>
    <phoneticPr fontId="2" type="noConversion"/>
  </si>
  <si>
    <t>홍대쌀국수 쇠고기쌀국수베이스(급식용 2Kg/EA)</t>
    <phoneticPr fontId="2" type="noConversion"/>
  </si>
  <si>
    <t>향신료베이스(스타아니스(베트남산),코리앤더씨드(인도산)},저당,물엿,정제소금(국내산),비프육수추출물4%[쇠고기가수분해액36.72%(쇠고기:호주산),비프스웁스톡6.38%{뉴질랜드산/비프본엑기스(총고형분함량68%)},비프육수엑기스3.08%(쇠고기엑기스:호주산), 새한사골농축액,L-글루탐산나트륨(향미증진제),치킨조미분말,덱스트린,변성전분,소스,양파엑기스,식물성크림,</t>
    <phoneticPr fontId="9" type="noConversion"/>
  </si>
  <si>
    <t>비프스파이시믹스(급식용 456g/EA)</t>
    <phoneticPr fontId="2" type="noConversion"/>
  </si>
  <si>
    <t>456g</t>
    <phoneticPr fontId="2" type="noConversion"/>
  </si>
  <si>
    <t>스타아니스(베트남산),식염(중국산),덱스트린,캐러웨이(인도산),코리앤더(인도산),L-글루탐산나트륨(향미증진제),쿠민(인도산),클로브(인도네시아산),먼넬(인도산)</t>
    <phoneticPr fontId="2" type="noConversion"/>
  </si>
  <si>
    <t>복있는사람에프앤비 베트남고기짜조(리뉴얼_넴_50g*24입 1.2Kg/EA)</t>
    <phoneticPr fontId="2" type="noConversion"/>
  </si>
  <si>
    <t xml:space="preserve"> 1.2Kg(50g*24입)</t>
    <phoneticPr fontId="2" type="noConversion"/>
  </si>
  <si>
    <t>돼지고기(국내산),건면(라이스페이퍼,베트남산,쌀가루,타피오카전분,정제수,정제소금),양배추(국내산),당근(중국산),양파(국내산),마늘,대파,정제소금,굴추출물,설탕,정제수,풍미료,효모추출물,흑흐추분말</t>
    <phoneticPr fontId="2" type="noConversion"/>
  </si>
  <si>
    <t>골든피트 고구마롤(20g*20입 400g/EA)</t>
    <phoneticPr fontId="2" type="noConversion"/>
  </si>
  <si>
    <t>400g(20g*20입)</t>
    <phoneticPr fontId="2" type="noConversion"/>
  </si>
  <si>
    <t>고구마59%,쌀종이(쌀가루,타피오카전분,설탕,팜유,정제염,안토시아닌,정제수),그린콩(깍지콩),팜유,설탕,정제염</t>
    <phoneticPr fontId="2" type="noConversion"/>
  </si>
  <si>
    <t>에쓰푸드 에비뉴소시지(뉴욕핫도그 급식용 300g/EA)</t>
    <phoneticPr fontId="2" type="noConversion"/>
  </si>
  <si>
    <t>300G(60Gx5EA)</t>
    <phoneticPr fontId="2" type="noConversion"/>
  </si>
  <si>
    <t>돼지고기{지방일부사용/외국산(미국,아일랜드,스페인등)81.3%,국산18.7%}69.85%,쇠고기(호주산)21.83%,</t>
    <phoneticPr fontId="2" type="noConversion"/>
  </si>
  <si>
    <t>신영에프에스 튀긴마늘(슬라이스 500g/EA)</t>
    <phoneticPr fontId="2" type="noConversion"/>
  </si>
  <si>
    <t>원산지 중국</t>
    <phoneticPr fontId="9" type="noConversion"/>
  </si>
  <si>
    <t>상온 24개월</t>
    <phoneticPr fontId="2" type="noConversion"/>
  </si>
  <si>
    <t>뉴욕핫도그 뉴욕체다치즈소스(급식용 2Kg/EA)</t>
    <phoneticPr fontId="2" type="noConversion"/>
  </si>
  <si>
    <t>뉴욕핫도그 허니머스터드(급식용 2Kg/EA)</t>
    <phoneticPr fontId="2" type="noConversion"/>
  </si>
  <si>
    <t>마요네즈{식물성유지[외국산(아르헨티나,미국,중국 등)],난황액[난황(계란:국산),정제소금(국산),발효식초,백설탕},정제소금(국산),조제겨자{미국산/증류식초44.4%,겨자씨14.5%,정제소금2.9%,강황0.6%,향신료0.2%(계피,올스파이스)]17%,액상과당,백설탕,정제소금(국산),겨자분말(미국산)0.4%,구연산,꿀(국산)0.08%</t>
    <phoneticPr fontId="2" type="noConversion"/>
  </si>
  <si>
    <t>뉴욕핫도그 뉴욕칠리소스(급식용 2Kg/EA)</t>
    <phoneticPr fontId="2" type="noConversion"/>
  </si>
  <si>
    <t>베이크드빈스(흰강낭콩52.5%,설탕,토마토페이스트),칠리소스(고추13.97%,토마토페이스트)8%,양파(국내산),토마토페이스트(중국산),할라페뇨(할라페뇨페퍼59%,식초),멕시코산)5.79%,쇠고기(호주산),토마토소스,밀가루(미국,호주산),혼합간장,피망(국내산)1.72%,청양고추(국내산)0.64%,마늘(국내산)</t>
    <phoneticPr fontId="2" type="noConversion"/>
  </si>
  <si>
    <t>뉴욕핫도그 화이트어니언소스(급식용 1Kg/EA)</t>
    <phoneticPr fontId="2" type="noConversion"/>
  </si>
  <si>
    <t>마요네즈{식물성유지[외국산(아르헨티나,미국,중국 등)},난황액[난황(계란:국산),정제소금(국산0],발효식초,백설탕,정제소금(국산),양파(국내산)13%,콩기름,사과퓨ㅣ레,액상과당,정제소금,흑후추가루,오레가노가루,바질가루,월계수잎가루</t>
    <phoneticPr fontId="2" type="noConversion"/>
  </si>
  <si>
    <t>명랑시대 프리미엄 꼬마쌀핫도그 500G(50GX10EA)</t>
    <phoneticPr fontId="2" type="noConversion"/>
  </si>
  <si>
    <t>(50GX10EA)</t>
    <phoneticPr fontId="2" type="noConversion"/>
  </si>
  <si>
    <r>
      <t>야채칵테일소시지[돼지고기</t>
    </r>
    <r>
      <rPr>
        <sz val="12"/>
        <color rgb="FFFF0000"/>
        <rFont val="맑은 고딕"/>
        <family val="3"/>
        <charset val="129"/>
        <scheme val="minor"/>
      </rPr>
      <t>(지방일부사용,국산)90.36%,</t>
    </r>
    <r>
      <rPr>
        <sz val="12"/>
        <color theme="1"/>
        <rFont val="맑은 고딕"/>
        <family val="3"/>
        <charset val="129"/>
        <scheme val="minor"/>
      </rPr>
      <t>건당근(중국산),건조김치,건양배추,복함조미식품1],우리밀핫도그가루[밀가루(밀:국내산)</t>
    </r>
    <phoneticPr fontId="2" type="noConversion"/>
  </si>
  <si>
    <t>명랑시대 쌀핫도그850G(85GX10EA)</t>
    <phoneticPr fontId="2" type="noConversion"/>
  </si>
  <si>
    <t>(85GX10EA)</t>
    <phoneticPr fontId="2" type="noConversion"/>
  </si>
  <si>
    <t>그릴스모크후랑크[돼지고기88.27%
(지방일부사용/국산69.14%,외국산30.86%:미국),스페인,캐나다등쌀가루3.66%(쌀:국내산),난백액,),정제소금(국내산),바베큐시즈닝],명랑시대핫도그가루[밀가루(밀:호주산)],명랑시대핫도그빵가루[밀가루(밀:미국산,호주산)],</t>
    <phoneticPr fontId="2" type="noConversion"/>
  </si>
  <si>
    <t>명랑시대 모짜렐라인더핫도그(85g*10ea 850g/EA)</t>
    <phoneticPr fontId="2" type="noConversion"/>
  </si>
  <si>
    <t>850g(85g*10ea)</t>
    <phoneticPr fontId="2" type="noConversion"/>
  </si>
  <si>
    <t>명랑시대핫도그가루{밀가루(밀:호주산),백설탕, 변성전분1, 변성전분2, 정제소금(국산)], 명랑핫도그치즈[모짜렐라치즈/국산)95.64%, 기타가공품{정제소금(국산)}, 혼합제제1(젖산나트륨, 초산나트륨, 이산화규소), 콜라겐(브라질산), 혼합제제2(알긴산나트륨, 피로인산나트륨, 포도당시럽)], 명랑시대핫도그빵가루[밀가루, 정제소금, 포도당, 효모, 혼합제제(전분, 염화암모늄, 황산칼슘, 아밀라아제, 비타민C)], 쌀가루(미국산), 난백액, 대두유</t>
    <phoneticPr fontId="2" type="noConversion"/>
  </si>
  <si>
    <t>송사부 찹쌀도넛츠생지도넛</t>
    <phoneticPr fontId="2" type="noConversion"/>
  </si>
  <si>
    <t>2.75KG(55G*50EA)</t>
    <phoneticPr fontId="2" type="noConversion"/>
  </si>
  <si>
    <t>찹쌀가루(국내산)55%,적앙금(중국산)22%,밀가루(호주산)7%</t>
    <phoneticPr fontId="2" type="noConversion"/>
  </si>
  <si>
    <t>송사부 고구마도넛</t>
    <phoneticPr fontId="2" type="noConversion"/>
  </si>
  <si>
    <t>2.5KG(50G*50EA)</t>
    <phoneticPr fontId="2" type="noConversion"/>
  </si>
  <si>
    <t xml:space="preserve">송사부 초당옥수수도넛생지(체인전용 35g*30입 1.05Kg/EA) </t>
    <phoneticPr fontId="2" type="noConversion"/>
  </si>
  <si>
    <t xml:space="preserve">1.05Kg(35g*30입) </t>
    <phoneticPr fontId="2" type="noConversion"/>
  </si>
  <si>
    <t>찹쌀(국내산) 정제수, 거스터드믹스, 밀가루(호주산), 초당옥수수베이스2.47%, 파파콘2.26%</t>
    <phoneticPr fontId="2" type="noConversion"/>
  </si>
  <si>
    <t>오튀봉 오징어튀김봉</t>
    <phoneticPr fontId="2" type="noConversion"/>
  </si>
  <si>
    <t>500g(50g*10EA)</t>
    <phoneticPr fontId="2" type="noConversion"/>
  </si>
  <si>
    <t>⑥17</t>
    <phoneticPr fontId="2" type="noConversion"/>
  </si>
  <si>
    <t>오튀봉 오징어스테이크튀김(60g*10입 600g/EA)</t>
    <phoneticPr fontId="2" type="noConversion"/>
  </si>
  <si>
    <t>오징어50%,소맥분(밀),17.8%,감자전분14.6%</t>
    <phoneticPr fontId="2" type="noConversion"/>
  </si>
  <si>
    <t>오튀봉 오징어스테이크튀김(80g*10입 800g/EA)</t>
    <phoneticPr fontId="2" type="noConversion"/>
  </si>
  <si>
    <t>800g(80g*10입)</t>
    <phoneticPr fontId="2" type="noConversion"/>
  </si>
  <si>
    <t>불파네 수제화덕고르곤베리피자(벌크_컷팅_4조각_273g*5입 1.365Kg/BOX)</t>
    <phoneticPr fontId="2" type="noConversion"/>
  </si>
  <si>
    <t>1.365kg[273G(약68G*4EA)]</t>
    <phoneticPr fontId="2" type="noConversion"/>
  </si>
  <si>
    <t>불파네 수제화덕맛있는치즈피자(벌크_컷팅_4조각_293g*5입 1.465Kg/BOX)</t>
    <phoneticPr fontId="2" type="noConversion"/>
  </si>
  <si>
    <t>1.465kg[293G(약73G*4EA)]</t>
    <phoneticPr fontId="2" type="noConversion"/>
  </si>
  <si>
    <t>불파네 수제화덕바베큐불고기피자(벌크_컷팅_4조각_312g*5입 1.56Kg/BOX)</t>
    <phoneticPr fontId="2" type="noConversion"/>
  </si>
  <si>
    <t>1.56kg[312G(78G*4EA)]</t>
    <phoneticPr fontId="2" type="noConversion"/>
  </si>
  <si>
    <t>홍천사과즙(120g/EA)</t>
    <phoneticPr fontId="2" type="noConversion"/>
  </si>
  <si>
    <t>120ml</t>
    <phoneticPr fontId="2" type="noConversion"/>
  </si>
  <si>
    <t>사과99.9%(국내산/강원),비타민0.1%(영국산)</t>
    <phoneticPr fontId="2" type="noConversion"/>
  </si>
  <si>
    <t>3kg(100ml*30ea)</t>
    <phoneticPr fontId="2" type="noConversion"/>
  </si>
  <si>
    <t>정선수리취송편600G (40G * 15ea)</t>
    <phoneticPr fontId="2" type="noConversion"/>
  </si>
  <si>
    <t>600G(40G * 15ea)</t>
    <phoneticPr fontId="2" type="noConversion"/>
  </si>
  <si>
    <t>맵쌀(국내산)48%,수리취(정선군)25%,동부앙금[흰강낭콩(외국산)25%],정제소금0.9%,트레할로스1.1%</t>
    <phoneticPr fontId="2" type="noConversion"/>
  </si>
  <si>
    <t>강원도지사인증</t>
    <phoneticPr fontId="2" type="noConversion"/>
  </si>
  <si>
    <t xml:space="preserve">매일봄치즈쏙옹심이1KG(12G*83~84ea) </t>
    <phoneticPr fontId="2" type="noConversion"/>
  </si>
  <si>
    <t>1KG(12G*83~84ea)</t>
    <phoneticPr fontId="2" type="noConversion"/>
  </si>
  <si>
    <t>옹심이가루35.56%,밀전분(외국산)10.94%,감자전분8.21%,밀가루,자연치즈34.19%</t>
    <phoneticPr fontId="2" type="noConversion"/>
  </si>
  <si>
    <t>200G , 상온,50인분</t>
    <phoneticPr fontId="2" type="noConversion"/>
  </si>
  <si>
    <t>곤드레나물100%</t>
    <phoneticPr fontId="2" type="noConversion"/>
  </si>
  <si>
    <t>새송이버섯100%</t>
    <phoneticPr fontId="9" type="noConversion"/>
  </si>
  <si>
    <t>매일봄 감자옹심이(1Kg/EA</t>
    <phoneticPr fontId="2" type="noConversion"/>
  </si>
  <si>
    <t>감자전분(국산)15%,카사바전분(태국산),밀전분(외국산:미국,호주,독일 등),콩기름(대두유)</t>
    <phoneticPr fontId="2" type="noConversion"/>
  </si>
  <si>
    <t>정나눔 정선수리취떡
(찹쌀떡_개별포장 강원도지사인증)</t>
    <phoneticPr fontId="2" type="noConversion"/>
  </si>
  <si>
    <t>600G(40G*15EA)
냉동완제/개별포장</t>
    <phoneticPr fontId="2" type="noConversion"/>
  </si>
  <si>
    <t>수리취(정선군)35%,찹쌀(국산)34.2%,통팥앙금(국산)27%,설탕</t>
    <phoneticPr fontId="2" type="noConversion"/>
  </si>
  <si>
    <t>동해기정떡 (30g*30입 900g/BOX)</t>
    <phoneticPr fontId="2" type="noConversion"/>
  </si>
  <si>
    <t>900g(30g*30EA)</t>
    <phoneticPr fontId="2" type="noConversion"/>
  </si>
  <si>
    <t>쌀(국산),정제수,탁주(국산),설탕,천일염(국산), 볶음참깨(국산)
도지사미인증, 강원도로컬푸드</t>
    <phoneticPr fontId="2" type="noConversion"/>
  </si>
  <si>
    <t>남가네 설악추어탕(15~20인분 6Kg/EA)</t>
    <phoneticPr fontId="2" type="noConversion"/>
  </si>
  <si>
    <t>6kg</t>
    <phoneticPr fontId="2" type="noConversion"/>
  </si>
  <si>
    <r>
      <rPr>
        <sz val="12"/>
        <color theme="1"/>
        <rFont val="맑은 고딕"/>
        <family val="3"/>
        <charset val="129"/>
        <scheme val="minor"/>
      </rPr>
      <t>정제수,미꾸라지15.64%(국내산),무청시래기9.78%(국내산),설악추어탕소스대두,천일염 </t>
    </r>
    <r>
      <rPr>
        <b/>
        <sz val="12"/>
        <color theme="1"/>
        <rFont val="맑은 고딕"/>
        <family val="3"/>
        <charset val="129"/>
        <scheme val="minor"/>
      </rPr>
      <t>     </t>
    </r>
    <phoneticPr fontId="2" type="noConversion"/>
  </si>
  <si>
    <t>②</t>
    <phoneticPr fontId="9" type="noConversion"/>
  </si>
  <si>
    <t>냉동(수산물)</t>
    <phoneticPr fontId="2" type="noConversion"/>
  </si>
  <si>
    <t>4.54kg(약 110g *40ea)</t>
    <phoneticPr fontId="2" type="noConversion"/>
  </si>
  <si>
    <t>변동가 적용</t>
    <phoneticPr fontId="2" type="noConversion"/>
  </si>
  <si>
    <r>
      <t>⑧⑨</t>
    </r>
    <r>
      <rPr>
        <sz val="12"/>
        <color indexed="8"/>
        <rFont val="맑은 고딕"/>
        <family val="3"/>
        <charset val="129"/>
      </rPr>
      <t>⑱</t>
    </r>
    <phoneticPr fontId="2" type="noConversion"/>
  </si>
  <si>
    <t>냉동 2년</t>
    <phoneticPr fontId="2" type="noConversion"/>
  </si>
  <si>
    <t>110g</t>
    <phoneticPr fontId="2" type="noConversion"/>
  </si>
  <si>
    <t>변동가 적용</t>
  </si>
  <si>
    <r>
      <t>⑧⑨</t>
    </r>
    <r>
      <rPr>
        <sz val="12"/>
        <color indexed="8"/>
        <rFont val="맑은 고딕"/>
        <family val="3"/>
        <charset val="129"/>
      </rPr>
      <t>⑱</t>
    </r>
    <phoneticPr fontId="9" type="noConversion"/>
  </si>
  <si>
    <t>갯푸름 통새우(버터플라이_헤드온 700g/EA)</t>
    <phoneticPr fontId="2" type="noConversion"/>
  </si>
  <si>
    <t>700g
(23g*30ea)</t>
    <phoneticPr fontId="2" type="noConversion"/>
  </si>
  <si>
    <t>흰다리새우(페루) 100%</t>
    <phoneticPr fontId="2" type="noConversion"/>
  </si>
  <si>
    <t>⑨</t>
    <phoneticPr fontId="2" type="noConversion"/>
  </si>
  <si>
    <t>제조일로부터 3년</t>
    <phoneticPr fontId="2" type="noConversion"/>
  </si>
  <si>
    <t>1kg(30g*33마리±5마리)</t>
    <phoneticPr fontId="2" type="noConversion"/>
  </si>
  <si>
    <t>⑱</t>
    <phoneticPr fontId="9" type="noConversion"/>
  </si>
  <si>
    <t>1kg(90~110g*10마리)</t>
    <phoneticPr fontId="2" type="noConversion"/>
  </si>
  <si>
    <t>칼집오징어(IQF_6미 1Kg/EA)</t>
    <phoneticPr fontId="2" type="noConversion"/>
  </si>
  <si>
    <t>오징어(국내산)100%</t>
    <phoneticPr fontId="2" type="noConversion"/>
  </si>
  <si>
    <t>1kg(두께 3.5mm)</t>
    <phoneticPr fontId="2" type="noConversion"/>
  </si>
  <si>
    <t>정다운 오메가3훈제오리쵸핑
(1등급무항생제 볶음밥용)</t>
    <phoneticPr fontId="2" type="noConversion"/>
  </si>
  <si>
    <t>오리고기 93.69%(국내산)</t>
    <phoneticPr fontId="2" type="noConversion"/>
  </si>
  <si>
    <t>이츠웰 오리훈제(무항생제,친환경 슬라이스)</t>
    <phoneticPr fontId="2" type="noConversion"/>
  </si>
  <si>
    <r>
      <t xml:space="preserve">오리고기 94.92%(국내산)1등급 無항생제 국내산 오리,
</t>
    </r>
    <r>
      <rPr>
        <b/>
        <sz val="12"/>
        <color indexed="12"/>
        <rFont val="맑은 고딕"/>
        <family val="3"/>
        <charset val="129"/>
      </rPr>
      <t>7무첨가</t>
    </r>
    <r>
      <rPr>
        <sz val="12"/>
        <color indexed="8"/>
        <rFont val="맑은 고딕"/>
        <family val="3"/>
        <charset val="129"/>
      </rPr>
      <t>(발색제, 합성보존료, MSG, 합성착색료, 합성스모크오일, 유화제,무카제인나트륨)</t>
    </r>
    <phoneticPr fontId="2" type="noConversion"/>
  </si>
  <si>
    <t>①</t>
  </si>
  <si>
    <t>냉장40일</t>
    <phoneticPr fontId="9" type="noConversion"/>
  </si>
  <si>
    <t>이츠웰 바른원칙오리햄슬라이스</t>
    <phoneticPr fontId="2" type="noConversion"/>
  </si>
  <si>
    <t>1kg
(7gx138±4ea)</t>
    <phoneticPr fontId="2" type="noConversion"/>
  </si>
  <si>
    <t>오리고기(정육/국내산) 78.84%,항생제 국내산오리육사용</t>
    <phoneticPr fontId="2" type="noConversion"/>
  </si>
  <si>
    <t>냉장 40일</t>
    <phoneticPr fontId="9" type="noConversion"/>
  </si>
  <si>
    <t>크레잇 그릴후랑크</t>
    <phoneticPr fontId="2" type="noConversion"/>
  </si>
  <si>
    <t>660 g
(60g×11ea±1ea)</t>
    <phoneticPr fontId="2" type="noConversion"/>
  </si>
  <si>
    <t>돼지고기 88.93 %(지방일부사용/외국산:
미국, 스페인, 캐나다 등) 등
정제수 포함 - 73.03% / D-3 발주</t>
    <phoneticPr fontId="2" type="noConversion"/>
  </si>
  <si>
    <t>냉장 1개월</t>
    <phoneticPr fontId="2" type="noConversion"/>
  </si>
  <si>
    <t>크레잇 그릴비엔나</t>
    <phoneticPr fontId="2" type="noConversion"/>
  </si>
  <si>
    <t>740g
(20g×37ea±2ea)</t>
    <phoneticPr fontId="2" type="noConversion"/>
  </si>
  <si>
    <t>돼지고기 88.93 %(지방일부사용/외국산:
미국, 스페인, 캐나다 등) 등
정제수 포함 - 72.98%</t>
    <phoneticPr fontId="2" type="noConversion"/>
  </si>
  <si>
    <t>튼튼스쿨 도톰 비엔나</t>
    <phoneticPr fontId="2" type="noConversion"/>
  </si>
  <si>
    <t>1KG
(20G*50±2EA)</t>
    <phoneticPr fontId="2" type="noConversion"/>
  </si>
  <si>
    <t>*정제수포함:돼지고기 82.43%(국산)
*정제수미포함:돼지고기 94.57%(국산)</t>
    <phoneticPr fontId="9" type="noConversion"/>
  </si>
  <si>
    <t>냉장 30일</t>
    <phoneticPr fontId="2" type="noConversion"/>
  </si>
  <si>
    <t>이츠웰 비엔나 프리미엄 소시지</t>
    <phoneticPr fontId="2" type="noConversion"/>
  </si>
  <si>
    <t>1kg
(약8.3g×120±10ea)</t>
    <phoneticPr fontId="2" type="noConversion"/>
  </si>
  <si>
    <t xml:space="preserve">*정제수포함:돈육: 82.29%
*정제수미포함:돈육: 94.50% </t>
    <phoneticPr fontId="2" type="noConversion"/>
  </si>
  <si>
    <t>1KG
(8G*120±10EA)</t>
    <phoneticPr fontId="2" type="noConversion"/>
  </si>
  <si>
    <t>이츠웰 칼집 비엔나소시지</t>
    <phoneticPr fontId="2" type="noConversion"/>
  </si>
  <si>
    <t>1KG
(8.3G*120±10EA)</t>
    <phoneticPr fontId="2" type="noConversion"/>
  </si>
  <si>
    <t>*정제수포함:돼지고기 40.2%(국내산),
닭고기 25.12%(국내산),
*정제수미포함:돼지고기 50.31%(국산),
닭고기 31.44%(국산)</t>
    <phoneticPr fontId="2" type="noConversion"/>
  </si>
  <si>
    <t>[매입]무항생 비엔나_목우촌</t>
    <phoneticPr fontId="2" type="noConversion"/>
  </si>
  <si>
    <t>1KG
(약8.5KG,약120±10EA)</t>
    <phoneticPr fontId="2" type="noConversion"/>
  </si>
  <si>
    <t>돈육(국내산)90.9%, 돈지방(국산)</t>
    <phoneticPr fontId="9" type="noConversion"/>
  </si>
  <si>
    <t>쉐프솔루션 육질쫀득후랑크</t>
    <phoneticPr fontId="2" type="noConversion"/>
  </si>
  <si>
    <t>1kg
(28.5g*35±2ea)</t>
    <phoneticPr fontId="2" type="noConversion"/>
  </si>
  <si>
    <t>닭고기66.78%(기계발골육/국산), 정제수, 돈지방12.14%(국산), 프락토올리고당, 옥수수전분(옥수수:외국산/러시아,헝가리,세르비아 등)</t>
    <phoneticPr fontId="2" type="noConversion"/>
  </si>
  <si>
    <t>1kg
(8g*125±10ea)</t>
    <phoneticPr fontId="2" type="noConversion"/>
  </si>
  <si>
    <t>닭고기 66.36%(기계발골육, 국산), 정제수, 돈지방 12.06%(국산), 물엿, 옥수수 전분 (외국산/러시아,헝가리,세르비아 등)</t>
    <phoneticPr fontId="2" type="noConversion"/>
  </si>
  <si>
    <t>②⑤⑩⑮⑯</t>
  </si>
  <si>
    <t>쉐프솔루션 칼집숑숑비엔나</t>
    <phoneticPr fontId="2" type="noConversion"/>
  </si>
  <si>
    <t>②⑤⑩⑮⑯</t>
    <phoneticPr fontId="2" type="noConversion"/>
  </si>
  <si>
    <t>1KG 
(37± 5장)</t>
    <phoneticPr fontId="2" type="noConversion"/>
  </si>
  <si>
    <t>*정제수포함:돼지고기55.99%(국내산)
*정제수미포함-돼지고기78.38%(국내산)</t>
    <phoneticPr fontId="2" type="noConversion"/>
  </si>
  <si>
    <t>이츠웰 델리킹스모크햄(실속 1Kg/EA)</t>
    <phoneticPr fontId="2" type="noConversion"/>
  </si>
  <si>
    <t>우유,대두,밀,돼지고기,쇠고기,닭고기</t>
    <phoneticPr fontId="9" type="noConversion"/>
  </si>
  <si>
    <t>크레잇 후랑크소시지(켄터키 1Kg/EA)</t>
    <phoneticPr fontId="2" type="noConversion"/>
  </si>
  <si>
    <t>계육(국산) / 돈육(돈지방,수입산)</t>
    <phoneticPr fontId="2" type="noConversion"/>
  </si>
  <si>
    <t>이츠웰 델리킹 후랑크</t>
    <phoneticPr fontId="2" type="noConversion"/>
  </si>
  <si>
    <t>1KG
(28G*35EA)</t>
    <phoneticPr fontId="2" type="noConversion"/>
  </si>
  <si>
    <t>계육(국내산 기계발골육) 70.24%, 돈육(국내산) 6.15%</t>
    <phoneticPr fontId="2" type="noConversion"/>
  </si>
  <si>
    <t>이츠웰 소시지 포크</t>
    <phoneticPr fontId="2" type="noConversion"/>
  </si>
  <si>
    <t>720G
(60G*12EA)</t>
    <phoneticPr fontId="2" type="noConversion"/>
  </si>
  <si>
    <t>이츠웰 소시지 화이트</t>
    <phoneticPr fontId="2" type="noConversion"/>
  </si>
  <si>
    <t>냉장 40일</t>
    <phoneticPr fontId="19" type="noConversion"/>
  </si>
  <si>
    <t>돼지고기 96.21 %(삼겹살/외국산:스페
인, 덴마크, 아일랜드 등), 정제소금(국산)
정제수 포함 - 83.33%
(길이 320mm, 두께 1.8mm)</t>
    <phoneticPr fontId="2" type="noConversion"/>
  </si>
  <si>
    <t>②⑤⑩</t>
    <phoneticPr fontId="9" type="noConversion"/>
  </si>
  <si>
    <t>냉장 20일</t>
    <phoneticPr fontId="19" type="noConversion"/>
  </si>
  <si>
    <t>백설 소시지(알찬)</t>
    <phoneticPr fontId="2" type="noConversion"/>
  </si>
  <si>
    <t>500G</t>
    <phoneticPr fontId="2" type="noConversion"/>
  </si>
  <si>
    <t>연육 52.12%(수입산),소맥전분, 돼지고기</t>
    <phoneticPr fontId="2" type="noConversion"/>
  </si>
  <si>
    <t>냉장 2개월</t>
    <phoneticPr fontId="2" type="noConversion"/>
  </si>
  <si>
    <t>백설 소시지(새야채)</t>
    <phoneticPr fontId="2" type="noConversion"/>
  </si>
  <si>
    <t>270G</t>
    <phoneticPr fontId="2" type="noConversion"/>
  </si>
  <si>
    <t>연육49.47%(수입산)
소맥전분,돼지고기,당근,밀가루,완두콩외</t>
    <phoneticPr fontId="2" type="noConversion"/>
  </si>
  <si>
    <t>상온60일</t>
    <phoneticPr fontId="19" type="noConversion"/>
  </si>
  <si>
    <t>[매입]오뗄 햄(오팜)</t>
    <phoneticPr fontId="2" type="noConversion"/>
  </si>
  <si>
    <t>1.1KG</t>
    <phoneticPr fontId="2" type="noConversion"/>
  </si>
  <si>
    <t xml:space="preserve">*정제수미포함:돼지고기 94.11%(국산)
1.1KG6.4cm(지름)*37cm(길이)*원통형 </t>
    <phoneticPr fontId="2" type="noConversion"/>
  </si>
  <si>
    <t>[매입]오뗄 스모크햄(쵸핑 0.8CM)</t>
    <phoneticPr fontId="2" type="noConversion"/>
  </si>
  <si>
    <t>돼지고기[수입산(미국,벨기에,스페인 등)] 63.35%, 국내산 21.11%)</t>
    <phoneticPr fontId="2" type="noConversion"/>
  </si>
  <si>
    <t>①②⑤⑩</t>
  </si>
  <si>
    <t>[매입]오뗄 소시지(포크 84G)</t>
    <phoneticPr fontId="2" type="noConversion"/>
  </si>
  <si>
    <t>돼지고기 84.22%(국산)
-정제수 미포함-</t>
    <phoneticPr fontId="2" type="noConversion"/>
  </si>
  <si>
    <t>풍산푸드시스템 모둠소시지</t>
    <phoneticPr fontId="2" type="noConversion"/>
  </si>
  <si>
    <t>1kg
(30g*33±1입EA)</t>
    <phoneticPr fontId="2" type="noConversion"/>
  </si>
  <si>
    <t>치즈소시지(돈육-국내산88.66%,양파,치즈향)/
고추소시지(돈육-국내산85.41%,고추)/갈비맛소시지(돈육-국내산83.15%,양파2.36%)/파프리카소시지(돈육-국내산84.21%,파프리카2.81%)/날치알소시지(돈육-국내산85.09%,날치알)</t>
    <phoneticPr fontId="2" type="noConversion"/>
  </si>
  <si>
    <t>냉장25일</t>
    <phoneticPr fontId="2" type="noConversion"/>
  </si>
  <si>
    <t xml:space="preserve"> 1Kg
(72g*14EA)</t>
    <phoneticPr fontId="2" type="noConversion"/>
  </si>
  <si>
    <t>치즈소시지(돈육-국내산88.66%,양파,치즈향)/
고추소시지(돈육-국내산85.41%,고추)/
갈비맛소시지(돈육-국내산83.15%,양파2.36%)/
파프리카소시지(돈육-국내산84.21%,파프리카2.81%)/
날치알소시지(돈육-국내산85.09%,날치알)</t>
    <phoneticPr fontId="2" type="noConversion"/>
  </si>
  <si>
    <t xml:space="preserve"> ①②⑤⑥⑩ </t>
    <phoneticPr fontId="2" type="noConversion"/>
  </si>
  <si>
    <t>풍산푸드시스템 모둠소시지(슬라이스)</t>
    <phoneticPr fontId="2" type="noConversion"/>
  </si>
  <si>
    <t xml:space="preserve"> 1Kg
(슬라이스_9.1g*110±5EA)</t>
    <phoneticPr fontId="2" type="noConversion"/>
  </si>
  <si>
    <t xml:space="preserve"> 1Kg
(칼집_30g*33±1입EA)</t>
    <phoneticPr fontId="2" type="noConversion"/>
  </si>
  <si>
    <t xml:space="preserve"> 1Kg
(칼집_72g*14EA)</t>
    <phoneticPr fontId="2" type="noConversion"/>
  </si>
  <si>
    <t>풍산푸드시스템 불갈비맛소시지</t>
    <phoneticPr fontId="2" type="noConversion"/>
  </si>
  <si>
    <t>(30g*33±1입EA)</t>
    <phoneticPr fontId="2" type="noConversion"/>
  </si>
  <si>
    <t>갈비맛소시지(돈육-국내산83.15%,양파2.36%</t>
    <phoneticPr fontId="2" type="noConversion"/>
  </si>
  <si>
    <t>풍산푸드시스템 불갈비맛소시지(슬라이스)</t>
    <phoneticPr fontId="2" type="noConversion"/>
  </si>
  <si>
    <t>풍산푸드시스템 청양고추소시지</t>
    <phoneticPr fontId="2" type="noConversion"/>
  </si>
  <si>
    <t xml:space="preserve"> 1Kg
(30g*33±1입EA)</t>
    <phoneticPr fontId="2" type="noConversion"/>
  </si>
  <si>
    <t>고추소시지(돈육-국내산85.41%,고추)</t>
    <phoneticPr fontId="2" type="noConversion"/>
  </si>
  <si>
    <t>풍산푸드시스템 청양고추소시지(슬라이스)</t>
    <phoneticPr fontId="2" type="noConversion"/>
  </si>
  <si>
    <t>풍산푸드시스템 파프리카소시지</t>
    <phoneticPr fontId="2" type="noConversion"/>
  </si>
  <si>
    <t>파프리카소시지(돈육-국내산84.21%,파프리카2.81%)</t>
    <phoneticPr fontId="2" type="noConversion"/>
  </si>
  <si>
    <t>풍산푸드시스템 파프리카소시지(슬라이스)</t>
    <phoneticPr fontId="2" type="noConversion"/>
  </si>
  <si>
    <t>풍산푸드시스템 치즈맛소시지</t>
    <phoneticPr fontId="2" type="noConversion"/>
  </si>
  <si>
    <t>치즈소시지(돈육-국내산88.66%,양파,치즈향)</t>
    <phoneticPr fontId="2" type="noConversion"/>
  </si>
  <si>
    <t>풍산푸드시스템 치즈맛소시지(슬라이스)</t>
    <phoneticPr fontId="2" type="noConversion"/>
  </si>
  <si>
    <t>풍산푸드 떡갈비반죽(1Kg/EA)</t>
    <phoneticPr fontId="2" type="noConversion"/>
  </si>
  <si>
    <t xml:space="preserve">돈육(국내산)82.40%, 옥수수전분7.00%, 양파(국내산), 진간장, 정백당, 대파(국내산), 당근, 배, 다진마늘, 대두유, 한식예찬, 깨, 표고버섯, 카라멜, 후추. </t>
    <phoneticPr fontId="2" type="noConversion"/>
  </si>
  <si>
    <t>3kg/EA</t>
    <phoneticPr fontId="2" type="noConversion"/>
  </si>
  <si>
    <t>냉장26일</t>
    <phoneticPr fontId="2" type="noConversion"/>
  </si>
  <si>
    <t>3Kg/EA
(소스 약 450g포함)</t>
    <phoneticPr fontId="2" type="noConversion"/>
  </si>
  <si>
    <t>돼지전지살(국내산)72.81%,간장,갈색설탕,카라멜소스,파인애플과립,대파,마늘가루,참기름</t>
    <phoneticPr fontId="9" type="noConversion"/>
  </si>
  <si>
    <t>냉장15일</t>
    <phoneticPr fontId="2" type="noConversion"/>
  </si>
  <si>
    <r>
      <t>이츠웰 맛이보이는순대(</t>
    </r>
    <r>
      <rPr>
        <b/>
        <sz val="14"/>
        <color rgb="FF0000FF"/>
        <rFont val="맑은 고딕"/>
        <family val="3"/>
        <charset val="129"/>
        <scheme val="major"/>
      </rPr>
      <t>리뉴얼_</t>
    </r>
    <r>
      <rPr>
        <b/>
        <sz val="14"/>
        <color theme="1"/>
        <rFont val="맑은 고딕"/>
        <family val="3"/>
        <charset val="129"/>
        <scheme val="major"/>
      </rPr>
      <t>3無슬라이스_55±5개입 1Kg/EA)</t>
    </r>
    <phoneticPr fontId="2" type="noConversion"/>
  </si>
  <si>
    <t>우유,대두,밀,쇠고기,돼지고기,게</t>
    <phoneticPr fontId="9" type="noConversion"/>
  </si>
  <si>
    <t>이츠웰 찰순대(통)</t>
    <phoneticPr fontId="2" type="noConversion"/>
  </si>
  <si>
    <t>당면(고구마전분,타피오카전분/중국산)58%,돈(돼지)창자(국내산)14%,찐찹쌀(중국산)10%,돈(돼지)혈(국내산)7%,돈지(국내산)3%</t>
    <phoneticPr fontId="2" type="noConversion"/>
  </si>
  <si>
    <t>이츠웰 찰순대(슬라이스)</t>
    <phoneticPr fontId="2" type="noConversion"/>
  </si>
  <si>
    <t>1kg
(60±5ea)</t>
    <phoneticPr fontId="2" type="noConversion"/>
  </si>
  <si>
    <t>건면(고구마전분,타피오카전분/중국산)58%, 돈창자(국내산), 곡류가공품(외국산), 돈혈(국내산), 돈지(국내산)</t>
    <phoneticPr fontId="2" type="noConversion"/>
  </si>
  <si>
    <t>병천식순대국세트
(70인분_토종&amp;찰순대+국밥고기+농축육수 9Kg/BOX)</t>
    <phoneticPr fontId="2" type="noConversion"/>
  </si>
  <si>
    <t>70인분</t>
    <phoneticPr fontId="2" type="noConversion"/>
  </si>
  <si>
    <t>찰순대(S)1KG 3개 + 토종순대(S)1KG 3개 + 옛날국밥고기(돈두육)1KG 2개 + 농축육수1KG 1개</t>
    <phoneticPr fontId="2" type="noConversion"/>
  </si>
  <si>
    <t>1세트
(계육7.5kg+소스2kg+파우더500g)</t>
    <phoneticPr fontId="2" type="noConversion"/>
  </si>
  <si>
    <t xml:space="preserve"> 냉장 6일</t>
    <phoneticPr fontId="19" type="noConversion"/>
  </si>
  <si>
    <t xml:space="preserve"> 냉장 6일</t>
    <phoneticPr fontId="2" type="noConversion"/>
  </si>
  <si>
    <t>하나푸드 건두부(NEW_포두부 1Kg/EA)</t>
  </si>
  <si>
    <t>대두분(미국산)99.97%,
마그네슘0.01%,정제소금0.01%,소포제0.01%</t>
    <phoneticPr fontId="2" type="noConversion"/>
  </si>
  <si>
    <t>냉장30일</t>
    <phoneticPr fontId="2" type="noConversion"/>
  </si>
  <si>
    <t>250g</t>
    <phoneticPr fontId="2" type="noConversion"/>
  </si>
  <si>
    <t>후식류</t>
    <phoneticPr fontId="2" type="noConversion"/>
  </si>
  <si>
    <t>90G</t>
    <phoneticPr fontId="2" type="noConversion"/>
  </si>
  <si>
    <t>밀감13.3%(중국산),오렌지농축과즙1.3%(배합함량 오렌지 100%)</t>
    <phoneticPr fontId="2" type="noConversion"/>
  </si>
  <si>
    <t>쁘띠첼(포도)</t>
    <phoneticPr fontId="2" type="noConversion"/>
  </si>
  <si>
    <t>깐포도 12 %(중국산), 기타과당, 백포도농축액 1.12 %(배합함량 100 %/미국산)</t>
    <phoneticPr fontId="2" type="noConversion"/>
  </si>
  <si>
    <t>백도 7 %(중국산), 복숭아농축액 1.488 %(배합함량 100 %/이스라엘산), 기타과당, 비타민C, 합성향료(복숭아향)</t>
    <phoneticPr fontId="9" type="noConversion"/>
  </si>
  <si>
    <t>⑪</t>
    <phoneticPr fontId="2" type="noConversion"/>
  </si>
  <si>
    <t>쁘띠첼(망고)</t>
    <phoneticPr fontId="2" type="noConversion"/>
  </si>
  <si>
    <t>망고 10 %, 망고농축액 0.9 %(배합함량 100 %), 알폰소망고퓨레 0.9 %, 구연산, 합성향료(애플망고향)</t>
    <phoneticPr fontId="2" type="noConversion"/>
  </si>
  <si>
    <t>파인애플 12.0 %, 파인애플농축액 0.88 %(배합함량 100%), 구연산, 합성향료1(파인애플향)</t>
    <phoneticPr fontId="2" type="noConversion"/>
  </si>
  <si>
    <t>쁘띠첼(코코포도)</t>
    <phoneticPr fontId="2" type="noConversion"/>
  </si>
  <si>
    <t>나타드코코 18 %, 설탕, 냉동포도 8 %, 기타과당, 백(청)포도농축액 0.94 %, 합성향료(포도향)</t>
    <phoneticPr fontId="2" type="noConversion"/>
  </si>
  <si>
    <t>쁘띠첼 코코젤리(자몽)</t>
    <phoneticPr fontId="2" type="noConversion"/>
  </si>
  <si>
    <t>나타드코코 12%,적자몽농축액 1.58%,혼합제제(덱스트린,잔탄검,구연산Na,로커스트콩검,젤란검,젖산칼슘)</t>
    <phoneticPr fontId="2" type="noConversion"/>
  </si>
  <si>
    <t>쁘띠첼 코코젤리(체리)</t>
    <phoneticPr fontId="2" type="noConversion"/>
  </si>
  <si>
    <t>나타드코코 12%,체리농축액 0.87%,혼합제제(덱스트린,잔탄검,구연산Na,로커스트콩검,젤란검,젖산칼슘)</t>
    <phoneticPr fontId="2" type="noConversion"/>
  </si>
  <si>
    <t>쁘띠첼 코코젤리(그린애플)</t>
    <phoneticPr fontId="2" type="noConversion"/>
  </si>
  <si>
    <t>나타드코코 12%, 청사과농축액 1.14% (배합함량 100%)</t>
    <phoneticPr fontId="2" type="noConversion"/>
  </si>
  <si>
    <t>냉장 6개월</t>
    <phoneticPr fontId="19" type="noConversion"/>
  </si>
  <si>
    <t>130ml</t>
    <phoneticPr fontId="2" type="noConversion"/>
  </si>
  <si>
    <t>복숭아농축액 5% (중국산, 배합함량 : 복숭아 100 %), 복숭아퓨레 (중국산) , D-말티톨, 폴리덱스트로스, 프락토올리고당, 산도조절제, 합성향료(복숭아향)</t>
    <phoneticPr fontId="2" type="noConversion"/>
  </si>
  <si>
    <t>⑪</t>
    <phoneticPr fontId="9" type="noConversion"/>
  </si>
  <si>
    <t>쁘띠첼(사과 워터젤리)</t>
    <phoneticPr fontId="2" type="noConversion"/>
  </si>
  <si>
    <t>사과농축액 7% {배합함량 : 사과 99.75 %(국산), 비타민 C} , 
사과퓨레 7% {사과99.95% (국산), 비타민C} , D-말티톨, 설탕, 폴리덱스트로스,프락토올리고당, 산도조절제, 비타민 C</t>
    <phoneticPr fontId="2" type="noConversion"/>
  </si>
  <si>
    <t>적포도쥬스농축액 4.7 % (칠레산, 배합함량 : 포도 100 %), 
폴리덱스트로스, 프락토올리고당, 합성향료(포도향), 합성향료(쿨민트향</t>
    <phoneticPr fontId="2" type="noConversion"/>
  </si>
  <si>
    <t>오렌지농축액 5.5 % (이스라엘산/ 배합함량 오렌지 100%), D-말티톨, 폴리덱스트로스, 합성향료(오렌지향), 비타민C,</t>
    <phoneticPr fontId="2" type="noConversion"/>
  </si>
  <si>
    <t>쁘띠첼 워터젤리(파인애플달콤함듬뿍)</t>
    <phoneticPr fontId="2" type="noConversion"/>
  </si>
  <si>
    <t>정제수,설탕,파인애플주스농축액(필리핀산),한천(꼬시래기:인도네시아산),천연향료(파인애플향),비타민C</t>
    <phoneticPr fontId="2" type="noConversion"/>
  </si>
  <si>
    <t>쁘띠첼 워터젤리(망고달달함듬뿍)</t>
    <phoneticPr fontId="2" type="noConversion"/>
  </si>
  <si>
    <t>정제수,설탕,망고농축퓨레(이스라엘산),한천(꼬시래기:인도네시아산),천연향료(망고향),비타민C</t>
    <phoneticPr fontId="2" type="noConversion"/>
  </si>
  <si>
    <t>쁘띠첼 워터젤리(자몽상큼함듬뿍)</t>
    <phoneticPr fontId="2" type="noConversion"/>
  </si>
  <si>
    <t>정제수,설탕,적자몽농축액(이스라엘산),한천(꼬시래기:인도네시아산),천영향료(자몽향),비타민C</t>
    <phoneticPr fontId="2" type="noConversion"/>
  </si>
  <si>
    <t>쁘띠첼(요거젤리 복숭아)</t>
    <phoneticPr fontId="2" type="noConversion"/>
  </si>
  <si>
    <t>복숭아10%(황도:중국산),식물성크림[정제야자유(수입산),유화제,탈지분유(우유:국산),유청분말],나타드코코10%(태국산)</t>
    <phoneticPr fontId="9" type="noConversion"/>
  </si>
  <si>
    <t>② ⑪</t>
    <phoneticPr fontId="2" type="noConversion"/>
  </si>
  <si>
    <t>쁘띠첼(요거젤리 밀감)</t>
    <phoneticPr fontId="2" type="noConversion"/>
  </si>
  <si>
    <t>밀감10%(중국산),식물성크림[정제야자유(수입산),유화제,탈지분유(우유:국산),유청분말, 나타드코코10%(태국산)</t>
    <phoneticPr fontId="9" type="noConversion"/>
  </si>
  <si>
    <t>쁘띠첼(요거젤리 화이트코코)</t>
    <phoneticPr fontId="2" type="noConversion"/>
  </si>
  <si>
    <t>나타드코코 20%(태국산), 식물성크림[정제야자유(수입산), 유화제, 탈지분유(우유:국산), 유청분말]</t>
    <phoneticPr fontId="9" type="noConversion"/>
  </si>
  <si>
    <t>쁘띠첼(요거젤리 딸기)</t>
    <phoneticPr fontId="2" type="noConversion"/>
  </si>
  <si>
    <t xml:space="preserve">나타드코코 10 %, 딸기 10 %, 설탕, 식물성크림(정제야자유, 유화제, 설탕, 탈지분유, 기타가공품), 구연산, 사과산, 합성향료(딸기향, 야쿠르트향) </t>
    <phoneticPr fontId="9" type="noConversion"/>
  </si>
  <si>
    <t xml:space="preserve">코쿤 망고푸딩[매입] </t>
    <phoneticPr fontId="2" type="noConversion"/>
  </si>
  <si>
    <t>708g
(118g*6ea)</t>
    <phoneticPr fontId="2" type="noConversion"/>
  </si>
  <si>
    <t>망고쥬스 5%, 합성망고향 0.171%</t>
    <phoneticPr fontId="2" type="noConversion"/>
  </si>
  <si>
    <t>상온 18개월</t>
    <phoneticPr fontId="2" type="noConversion"/>
  </si>
  <si>
    <t>MDS 사과푸딩
(젤리_절단_20조각)</t>
    <phoneticPr fontId="2" type="noConversion"/>
  </si>
  <si>
    <t>1kg(20조각)</t>
    <phoneticPr fontId="2" type="noConversion"/>
  </si>
  <si>
    <t>사과농축액(국산)0.2%,
합성착향료(사과향)</t>
    <phoneticPr fontId="2" type="noConversion"/>
  </si>
  <si>
    <t>⑪</t>
  </si>
  <si>
    <t>MDS 요거트푸딩
(젤리_절단_20조각)</t>
    <phoneticPr fontId="2" type="noConversion"/>
  </si>
  <si>
    <t>요거트분말[요거트(국산)52%]0.15%,
합성착향료(요거트,복숭아향)</t>
    <phoneticPr fontId="2" type="noConversion"/>
  </si>
  <si>
    <t>MDS 망고푸딩
(젤리_절단_20조각)</t>
    <phoneticPr fontId="2" type="noConversion"/>
  </si>
  <si>
    <t>망고농축액(이스라엘산)0.96%,
합성착향료(망고,복숭아향)</t>
    <phoneticPr fontId="2" type="noConversion"/>
  </si>
  <si>
    <t>MDS 딸기푸딩
(젤리_절단_20조각)</t>
    <phoneticPr fontId="2" type="noConversion"/>
  </si>
  <si>
    <t>후르츠칵테일,합성착향료(딸기향)</t>
    <phoneticPr fontId="2" type="noConversion"/>
  </si>
  <si>
    <t>MDS 석류푸딩
(젤리_절단_20조각)</t>
    <phoneticPr fontId="2" type="noConversion"/>
  </si>
  <si>
    <t>석류농축과즙3.4%(석류과즙100%이란산),
합성착향료(석류향)</t>
    <phoneticPr fontId="2" type="noConversion"/>
  </si>
  <si>
    <t>냉장 30일</t>
    <phoneticPr fontId="9" type="noConversion"/>
  </si>
  <si>
    <t>이츠웰 복숭아에이드</t>
    <phoneticPr fontId="2" type="noConversion"/>
  </si>
  <si>
    <t>box(100mlX45ea)</t>
    <phoneticPr fontId="2" type="noConversion"/>
  </si>
  <si>
    <t>설탕, 올리고당, 복숭아농축액(이스라엘산, 배합함량: 복숭아 100%) 1.8%</t>
    <phoneticPr fontId="2" type="noConversion"/>
  </si>
  <si>
    <t>240g(40g*6입)</t>
    <phoneticPr fontId="2" type="noConversion"/>
  </si>
  <si>
    <t>원유(국산), 딸기시럽 12%, 딸기농축액, 밀크칼슘, 비타민D3혼합제제, 혼합분유</t>
    <phoneticPr fontId="2" type="noConversion"/>
  </si>
  <si>
    <t>냉장11일</t>
    <phoneticPr fontId="2" type="noConversion"/>
  </si>
  <si>
    <t>이츠웰아이누리 짜먹는요거트 포도</t>
    <phoneticPr fontId="2" type="noConversion"/>
  </si>
  <si>
    <t>원유(국산), 포도시럽 12%, 포도농축액, 밀크칼슘, 비타민D3혼합제제, 혼합분유</t>
    <phoneticPr fontId="2" type="noConversion"/>
  </si>
  <si>
    <t>이츠웰아이누리 마시는상큼한하루(100ml_유기사과 100g/EA)</t>
    <phoneticPr fontId="2" type="noConversion"/>
  </si>
  <si>
    <t>100ml*40EA/BOX</t>
    <phoneticPr fontId="2" type="noConversion"/>
  </si>
  <si>
    <t>사과혼탁농축과즙 4.6%(국산/배합함량 : 사과 99.9%), 유기사과주스농축액 2.65%(터키산/배합함량 : 사과 100%)</t>
    <phoneticPr fontId="2" type="noConversion"/>
  </si>
  <si>
    <t>실온, 12개월</t>
    <phoneticPr fontId="2" type="noConversion"/>
  </si>
  <si>
    <t>이츠웰아이누리 마시는달콤한하루(100ml_감귤&amp;유기오렌지 100g/EA)</t>
    <phoneticPr fontId="2" type="noConversion"/>
  </si>
  <si>
    <t>제주감귤농축주스 5%(국산/배합함량 : 감귤 100%), 유기오렌지농축액 2.6%(멕시코산/배합함량 : 오렌지 100%)</t>
    <phoneticPr fontId="2" type="noConversion"/>
  </si>
  <si>
    <t>낱개발주가능
125ML</t>
    <phoneticPr fontId="2" type="noConversion"/>
  </si>
  <si>
    <t>②</t>
  </si>
  <si>
    <t>상온 6개월</t>
    <phoneticPr fontId="2" type="noConversion"/>
  </si>
  <si>
    <t>이츠웰 아이누리 요거얌얌 (오렌지)</t>
    <phoneticPr fontId="2" type="noConversion"/>
  </si>
  <si>
    <t>낱개발주가능
126ML</t>
    <phoneticPr fontId="2" type="noConversion"/>
  </si>
  <si>
    <t>정제수, 정백당, 유산균배양액 3%[혼합탈지분유(네덜란드산)],오렌지과즙농축액0.19%(고형분65%,스페인산), 젖산칼슘 0.38%, 비타민혼합제제 0.05%</t>
    <phoneticPr fontId="2" type="noConversion"/>
  </si>
  <si>
    <t>BOX(100ML*40EA)</t>
    <phoneticPr fontId="2" type="noConversion"/>
  </si>
  <si>
    <t>아이누리샤이한청사과</t>
    <phoneticPr fontId="2" type="noConversion"/>
  </si>
  <si>
    <t>청사과농축액2.2%(칠레산),샤인머스켓혼합농축액1.246%[샤인머스켓추출물50%(국내산),청포도농축액50%(칠레산)]</t>
    <phoneticPr fontId="2" type="noConversion"/>
  </si>
  <si>
    <t>아이누리 마시는 모여라야채친구들</t>
    <phoneticPr fontId="2" type="noConversion"/>
  </si>
  <si>
    <t>과채혼합농축액10%%[고형분21%,야채착즙액(국내산)),배농축액(중국산),사과농축액(중국산)]</t>
    <phoneticPr fontId="2" type="noConversion"/>
  </si>
  <si>
    <t>헬씨누리_과채농장 사과당근주스(100g/EA)</t>
    <phoneticPr fontId="2" type="noConversion"/>
  </si>
  <si>
    <t>정제수, 설탕, 당근농축액 5.9% (당근: 국산, 배합함량 당근 100%). 사과농축액 3.9%(사과:국산, 배합함량 100%),레드비트농축액(국산)</t>
    <phoneticPr fontId="2" type="noConversion"/>
  </si>
  <si>
    <t>헬씨누리_과채농장 배도라지주스(100g/EA)</t>
    <phoneticPr fontId="2" type="noConversion"/>
  </si>
  <si>
    <t>정제수, 기타과당, 배농축액(배함량 100 %, 국산) 5 %, 도라지농축액(도라지함량 6.2 %, 국산) 0.7 %, 대추농축액(대추함량 9.0 %, 국산), 생강농축액(생강함량 100 %, 국산), 구연산, 영양강화제</t>
    <phoneticPr fontId="2" type="noConversion"/>
  </si>
  <si>
    <t>이츠웰 플리또주스(청포도)</t>
    <phoneticPr fontId="2" type="noConversion"/>
  </si>
  <si>
    <t>BOX
(130ML*40EA)</t>
    <phoneticPr fontId="2" type="noConversion"/>
  </si>
  <si>
    <t>백포도농축액(칠레산:과즙으로10%)1.7%,백설탕,액상과당</t>
    <phoneticPr fontId="2" type="noConversion"/>
  </si>
  <si>
    <r>
      <t>이츠웰 플리또주스(망고파인</t>
    </r>
    <r>
      <rPr>
        <b/>
        <sz val="14"/>
        <color indexed="8"/>
        <rFont val="맑은 고딕"/>
        <family val="3"/>
        <charset val="129"/>
      </rPr>
      <t>)</t>
    </r>
    <phoneticPr fontId="2" type="noConversion"/>
  </si>
  <si>
    <t>망고페이스트(인도산 과즙으로10%)4.75%, 파인애플과즙농축액(태국산, 과즙으로 1%)0.2%</t>
    <phoneticPr fontId="9" type="noConversion"/>
  </si>
  <si>
    <r>
      <t>이츠웰 플리또(골드키위배</t>
    </r>
    <r>
      <rPr>
        <b/>
        <sz val="14"/>
        <color indexed="8"/>
        <rFont val="맑은 고딕"/>
        <family val="3"/>
        <charset val="129"/>
      </rPr>
      <t>)</t>
    </r>
    <phoneticPr fontId="2" type="noConversion"/>
  </si>
  <si>
    <t>골드키위퓨레(골드키위:국산)5%,배농축액(배:국산, 과즙으로7%)0.8%</t>
    <phoneticPr fontId="2" type="noConversion"/>
  </si>
  <si>
    <t>이츠웰 플리또(오렌지자몽)</t>
    <phoneticPr fontId="2" type="noConversion"/>
  </si>
  <si>
    <t>130ML
(130ML*40EA)</t>
    <phoneticPr fontId="2" type="noConversion"/>
  </si>
  <si>
    <t>오렌지농축액(이스라엘산,과즙으로 6%)1.18%, 적자몽농축액(미국산,과즙으로 4%)0.65%</t>
    <phoneticPr fontId="2" type="noConversion"/>
  </si>
  <si>
    <t xml:space="preserve">상온 12개월 </t>
    <phoneticPr fontId="2" type="noConversion"/>
  </si>
  <si>
    <t>이츠웰 자두에이드</t>
    <phoneticPr fontId="2" type="noConversion"/>
  </si>
  <si>
    <t>4.5kg(100g*45ea)/box</t>
    <phoneticPr fontId="2" type="noConversion"/>
  </si>
  <si>
    <t>정제수,설탕,자두농축액3%(칠레산)</t>
    <phoneticPr fontId="2" type="noConversion"/>
  </si>
  <si>
    <t>이츠웰 청귤에이드</t>
    <phoneticPr fontId="2" type="noConversion"/>
  </si>
  <si>
    <t>BOX
(100ml×45ea)</t>
    <phoneticPr fontId="2" type="noConversion"/>
  </si>
  <si>
    <t>이츠웰 레몬에이드</t>
    <phoneticPr fontId="2" type="noConversion"/>
  </si>
  <si>
    <t>BOX
(100ML*45EA)</t>
    <phoneticPr fontId="2" type="noConversion"/>
  </si>
  <si>
    <t>레몬농축액0.21%(이스라엘산, 레몬 100%)</t>
    <phoneticPr fontId="2" type="noConversion"/>
  </si>
  <si>
    <t>이츠웰 자몽에이드</t>
    <phoneticPr fontId="2" type="noConversion"/>
  </si>
  <si>
    <t>자몽농축액3.1%(이스라엘산,자몽100%),홍자몽펄프(미국산)1.2%</t>
    <phoneticPr fontId="2" type="noConversion"/>
  </si>
  <si>
    <t>이츠웰 자일로스 매실주스(컵)</t>
    <phoneticPr fontId="2" type="noConversion"/>
  </si>
  <si>
    <t>자일로스설탕6.5%,흑설탕12%,매실농축액(배합함량:매실100%)1.3236% 학기중 변경예정</t>
    <phoneticPr fontId="2" type="noConversion"/>
  </si>
  <si>
    <t>흔들어먹는 아이젤(자몽맛)</t>
    <phoneticPr fontId="2" type="noConversion"/>
  </si>
  <si>
    <t>75g*50EA/BOX</t>
    <phoneticPr fontId="2" type="noConversion"/>
  </si>
  <si>
    <t>자몽농축액 3% / 국내제조</t>
    <phoneticPr fontId="2" type="noConversion"/>
  </si>
  <si>
    <t>-</t>
    <phoneticPr fontId="9" type="noConversion"/>
  </si>
  <si>
    <t>돈시몬 착즙사과주스(빨대포함)</t>
    <phoneticPr fontId="2" type="noConversion"/>
  </si>
  <si>
    <t>5kg(125ml*40ea)</t>
    <phoneticPr fontId="2" type="noConversion"/>
  </si>
  <si>
    <t>사과:사과99.99%,비타민C</t>
    <phoneticPr fontId="2" type="noConversion"/>
  </si>
  <si>
    <t>상온 12개월</t>
    <phoneticPr fontId="19" type="noConversion"/>
  </si>
  <si>
    <t>수입산</t>
    <phoneticPr fontId="9" type="noConversion"/>
  </si>
  <si>
    <t>돈시몬 착즙파인애플포도주스(빨대포함)</t>
    <phoneticPr fontId="2" type="noConversion"/>
  </si>
  <si>
    <t xml:space="preserve">파인애플 착즙 50%,백포도과즙50% </t>
    <phoneticPr fontId="2" type="noConversion"/>
  </si>
  <si>
    <t>웅진 오렌지주스(내사랑)</t>
    <phoneticPr fontId="2" type="noConversion"/>
  </si>
  <si>
    <t>BOX
(185ML*24EA)</t>
    <phoneticPr fontId="2" type="noConversion"/>
  </si>
  <si>
    <t>오렌지농축액1.69%(배합함량 : 오렌지 100%, 오렌지과즙 10%)</t>
    <phoneticPr fontId="2" type="noConversion"/>
  </si>
  <si>
    <t>웅진 포도주스(내사랑)</t>
    <phoneticPr fontId="2" type="noConversion"/>
  </si>
  <si>
    <t>포도농축액 2.4% (배합함량 : 포도 100%, 포도과즙 4.9%)</t>
    <phoneticPr fontId="2" type="noConversion"/>
  </si>
  <si>
    <t>메티에 요거트파우더</t>
    <phoneticPr fontId="2" type="noConversion"/>
  </si>
  <si>
    <t>자일로스설탕(맥설탕, D-자일로오스,난소화성말토덱스트린),말토덱스린(이텔;신_3%, 요구르트분말(프랑스산)2% 외</t>
    <phoneticPr fontId="2" type="noConversion"/>
  </si>
  <si>
    <t>[매입]성보 블루레몬에이드농축액</t>
    <phoneticPr fontId="2" type="noConversion"/>
  </si>
  <si>
    <t>2L</t>
    <phoneticPr fontId="2" type="noConversion"/>
  </si>
  <si>
    <t>레몬농축액13.5%(이스라엘산/레몬농축액과즙100%),천연오렌지향,식용색소</t>
    <phoneticPr fontId="9" type="noConversion"/>
  </si>
  <si>
    <t>흥국F&amp;B 자몽에이드농축액(1.5L 1.5Kg/EA)</t>
    <phoneticPr fontId="2" type="noConversion"/>
  </si>
  <si>
    <t>1.5L</t>
    <phoneticPr fontId="2" type="noConversion"/>
  </si>
  <si>
    <t>자몽농축베이스[베트남산(자몽과즙농축액 90.28%(배합함량100%))]</t>
    <phoneticPr fontId="9" type="noConversion"/>
  </si>
  <si>
    <t>냉장 18개월</t>
    <phoneticPr fontId="2" type="noConversion"/>
  </si>
  <si>
    <t>흥국F&amp;B 오렌지에이드농축액(1.5L 1.5Kg/EA)</t>
    <phoneticPr fontId="2" type="noConversion"/>
  </si>
  <si>
    <t>오렌지농축액 93%, 배과즙농축액 5.19%</t>
    <phoneticPr fontId="9" type="noConversion"/>
  </si>
  <si>
    <t>냉장 12개월</t>
    <phoneticPr fontId="2" type="noConversion"/>
  </si>
  <si>
    <t>성보 자몽에이드농축액(2L 2Kg/EA)</t>
    <phoneticPr fontId="2" type="noConversion"/>
  </si>
  <si>
    <t>레몬자몽농축액 59.7%(이스라엘산/자몽100%)</t>
    <phoneticPr fontId="9" type="noConversion"/>
  </si>
  <si>
    <t>성보 애플망고에이드농축액(2L 2Kg/EA</t>
    <phoneticPr fontId="2" type="noConversion"/>
  </si>
  <si>
    <t>망고퓨레49.2%(필리핀산/망고100%)</t>
    <phoneticPr fontId="2" type="noConversion"/>
  </si>
  <si>
    <t>성보 레몬에이드농축액(2L 2Kg/EA)</t>
    <phoneticPr fontId="2" type="noConversion"/>
  </si>
  <si>
    <t>레몬농축액 14.4%(이스라엘산/레몬농축과즙 100%)</t>
    <phoneticPr fontId="2" type="noConversion"/>
  </si>
  <si>
    <t>보해 매원</t>
    <phoneticPr fontId="2" type="noConversion"/>
  </si>
  <si>
    <t>매실농축과즙(대만80%,국산20%),사과농축과즙(국산),액상과당,정제수,설탕,</t>
    <phoneticPr fontId="2" type="noConversion"/>
  </si>
  <si>
    <t xml:space="preserve"> 상온 12개월</t>
    <phoneticPr fontId="2" type="noConversion"/>
  </si>
  <si>
    <t xml:space="preserve">댄케이크 오렌지향컵케익(개별포장_40g*18입 720g/EA) </t>
    <phoneticPr fontId="2" type="noConversion"/>
  </si>
  <si>
    <t>720G(40gX18ea)</t>
    <phoneticPr fontId="2" type="noConversion"/>
  </si>
  <si>
    <t>밀가루,설탕,해바라기씨유,계란,
천연향료(오렌지향),구연산,
중점제(구아검),도도당과당시럽</t>
    <phoneticPr fontId="2" type="noConversion"/>
  </si>
  <si>
    <t>밀,계란</t>
    <phoneticPr fontId="2" type="noConversion"/>
  </si>
  <si>
    <t>실온 9개월</t>
    <phoneticPr fontId="2" type="noConversion"/>
  </si>
  <si>
    <t>쇼콜라크레이프케익(벌크포장)</t>
    <phoneticPr fontId="2" type="noConversion"/>
  </si>
  <si>
    <t>450G(28G*16ea)</t>
    <phoneticPr fontId="2" type="noConversion"/>
  </si>
  <si>
    <t>식물성크림, 가공유크림, 준초콜릿, 우유, 전란액</t>
    <phoneticPr fontId="2" type="noConversion"/>
  </si>
  <si>
    <t>① ② ⑤ ⑥ ⑩ ⑬</t>
    <phoneticPr fontId="2" type="noConversion"/>
  </si>
  <si>
    <t>유빛 크레이프케익(600g/EA)(벌크포장)</t>
    <phoneticPr fontId="2" type="noConversion"/>
  </si>
  <si>
    <t xml:space="preserve">맛밤파이(개별포장_50g*20ea/box) </t>
    <phoneticPr fontId="2" type="noConversion"/>
  </si>
  <si>
    <t>가공버터,춘설앙금,통팥앙금,견과류가공품,아몬드분말,난황액,전란액,슈가파우더,하겔슈가,가공소금,당류가공품,설탕,물엿,정제소금</t>
    <phoneticPr fontId="2" type="noConversion"/>
  </si>
  <si>
    <t>사과46%,천연향로(사과향0.003%)함유</t>
    <phoneticPr fontId="2" type="noConversion"/>
  </si>
  <si>
    <t>아이누리 딸기쏙쏙파운드케익(개별포장_30g*24입 뱀파이어소녀달자 720g/BOX)</t>
    <phoneticPr fontId="2" type="noConversion"/>
  </si>
  <si>
    <t>720g(30g X 24ea)</t>
    <phoneticPr fontId="2" type="noConversion"/>
  </si>
  <si>
    <t>전란액24.08%,밀가루21.89%,콩기름10.95%,마가린10.95%,아몬드분말4.38%,
리얼딸기베이스3.28%,딸기다이스0.55%</t>
    <phoneticPr fontId="2" type="noConversion"/>
  </si>
  <si>
    <t>1.05kg(35g X 30ea)</t>
    <phoneticPr fontId="2" type="noConversion"/>
  </si>
  <si>
    <t>설탕30.08%,전란액28.78%,밀가루23.1%,마가린3.95%,난황액3.55%,리얼딸기베이스2.84%,우유1.49%</t>
    <phoneticPr fontId="2" type="noConversion"/>
  </si>
  <si>
    <t>[매입]초코에빠진롤케익(우리밀)</t>
    <phoneticPr fontId="2" type="noConversion"/>
  </si>
  <si>
    <t>2KG
(50G*40EA)/BOX</t>
    <phoneticPr fontId="2" type="noConversion"/>
  </si>
  <si>
    <t>밀가루(국내산)9.62%, 다크초코칩(인도네시아산)8.03%</t>
    <phoneticPr fontId="2" type="noConversion"/>
  </si>
  <si>
    <t>[매입]사과에 빠진 롤케익(우리밀)</t>
    <phoneticPr fontId="2" type="noConversion"/>
  </si>
  <si>
    <t xml:space="preserve">애플필링(사과:중국산) 15.22%, 전란(국산)12.93%, 난백(국산)12.93%, 우리밀밀가루(국내산)12.07% </t>
    <phoneticPr fontId="2" type="noConversion"/>
  </si>
  <si>
    <t xml:space="preserve"> 빠나마 미니다크도넛(30g*80개입 2.4Kg/EA)</t>
    <phoneticPr fontId="2" type="noConversion"/>
  </si>
  <si>
    <t>2.4kg(30g*80ea)</t>
    <phoneticPr fontId="2" type="noConversion"/>
  </si>
  <si>
    <t>밀가루, 코팅[설탕,식물성유지(코코넛유,팜핵유,팜유),탈지코코아분말,우유분말,소르비탄지방산에스테르,대두레시틴,합성향료(코코아향,바닐라향)],정제수, 가공팜유[팜유,산화방지제(L-아스코빌팔미테이트,몰식자산프로필),D-토코페롤(혼합형)], 팜유, 전란액, 설탕, 효모, 감자전분, 밀글루텐, 포도당, 정제소금, 유화제(대두레시틴,해바라기레시틴), 글리세린지방산에스테르, 대두가루, 맥아보리가루, 유고형분, 잔탄검, 비타민C, 효소(알파아밀라아제,자일라나아제), 합성향료(버터향)</t>
    <phoneticPr fontId="2" type="noConversion"/>
  </si>
  <si>
    <t>수입</t>
    <phoneticPr fontId="9" type="noConversion"/>
  </si>
  <si>
    <t>빠나마 미니핑크도넛(34g*60개입 2.04Kg/EA)</t>
    <phoneticPr fontId="2" type="noConversion"/>
  </si>
  <si>
    <t>2.04kg(30g*60ea)</t>
    <phoneticPr fontId="2" type="noConversion"/>
  </si>
  <si>
    <t>코팅[설탕,식물성유지(코코넛유,팜핵유,팜유),유청, 전분(감자전분,옥수수전분),요거트분말(설탕,유청분말,유당,구연산,발효우유분말,구아검), 비트레드,유화제(대두레시틴,해바라기레시틴), 소르비탄지방산에스테르, 천연향료(딸기향,버터향), L-주석산, 유당], 밀가루, 정제수, 가공팜유[팜유,산화방지제(L-아스코빌팔미테이트,몰식자산프로필),D-토코페롤(혼합형)], 전란액, 팜유, 설탕, 효모, 감자전분, 밀글루텐, 포도당, 정제소금, 유화제(대두레시틴,해바라기레시틴), 글리세린지방산에스테르, 대두가루, 맥아보리가루, 유고형분, 잔탄검, 비타민C, 효소(알파아밀라아제,자일라나아제), 합성향료(버터향,바닐라향)</t>
    <phoneticPr fontId="2" type="noConversion"/>
  </si>
  <si>
    <t>빠나마 미니글레이즈드도넛(30g*80개입 2.4Kg/EA)</t>
    <phoneticPr fontId="2" type="noConversion"/>
  </si>
  <si>
    <t>밀가루,코팅[설탕,정제수,포도당시럽,글리세린지방산에스테르,소브산칼륨(보존료),구아경,로커스트콩검,구연산,합성향료(레몬향)],정제수,가공팜유,D-토코페롤,전란액,설탕,효모,유화제,대두레시틴,정제소금,팽창제,밀글루텐,밀전분,대두가루,비타민C,효소,합성향료(버터향)</t>
    <phoneticPr fontId="2" type="noConversion"/>
  </si>
  <si>
    <t>수입</t>
    <phoneticPr fontId="2" type="noConversion"/>
  </si>
  <si>
    <t>뚜레쥬르 롤케익(조각_한라봉)
(개별포장/3일전발주)</t>
    <phoneticPr fontId="2" type="noConversion"/>
  </si>
  <si>
    <t>55g</t>
    <phoneticPr fontId="2" type="noConversion"/>
  </si>
  <si>
    <t>한라봉2.1%,한라봉껍질0.7%,전란액(계란:국내산),설탕,밀가루(밀:미국산),난황액(계란:국내산)</t>
    <phoneticPr fontId="2" type="noConversion"/>
  </si>
  <si>
    <t>뚜레쥬르 롤케익(조각_딸기크림)
(개별포장/3일전발주)</t>
    <phoneticPr fontId="2" type="noConversion"/>
  </si>
  <si>
    <t>50G</t>
    <phoneticPr fontId="2" type="noConversion"/>
  </si>
  <si>
    <t>전란액(계란/국내산),설탕,밀(밀가루:미국산),마가린,정제수,팜올레인유 – 딸기잼(딸기:국내산)</t>
    <phoneticPr fontId="2" type="noConversion"/>
  </si>
  <si>
    <t>뚜레쥬르 롤케익(조각_녹차)
(개별포장/3일전발주)</t>
    <phoneticPr fontId="2" type="noConversion"/>
  </si>
  <si>
    <t>전란액(계란/국내산),설탕,밀(밀가루:미국산),마가린,정제수,팜올레인유 – 녹차(제주산)</t>
    <phoneticPr fontId="2" type="noConversion"/>
  </si>
  <si>
    <t>뚜레쥬르 촉촉한미니케익(딸기 35g/EA)</t>
    <phoneticPr fontId="2" type="noConversion"/>
  </si>
  <si>
    <t>35g</t>
    <phoneticPr fontId="2" type="noConversion"/>
  </si>
  <si>
    <t>설탕,박력분[밀/미국산],전란액[계란/국산],쇼트닝[대두유(외국산:아르헨티나 등),프로필렌글리콜지방산에스테르,레시틴],크림치즈,올리고당,합성착향료(딸기향) - 지름 약 6.5~7CM</t>
    <phoneticPr fontId="9" type="noConversion"/>
  </si>
  <si>
    <t>냉동 4개월</t>
    <phoneticPr fontId="2" type="noConversion"/>
  </si>
  <si>
    <t>뚜레쥬르 촉촉한미니케익(바나나 35g/EA)</t>
    <phoneticPr fontId="2" type="noConversion"/>
  </si>
  <si>
    <t>설탕,박력분[밀/미국산],전란액[계란/국산],쇼트닝[대두유(외국산:아르헨티나 등),프로필렌글리콜지방산에스테르,레시틴],크림치즈,올리고당,합성착향료(바나나향) - 지름 약 6.5~7CM</t>
    <phoneticPr fontId="2" type="noConversion"/>
  </si>
  <si>
    <t>뚜레쥬르 촉촉한미니케익(초코 35g/EA)</t>
    <phoneticPr fontId="2" type="noConversion"/>
  </si>
  <si>
    <t>설탕,전란액[계란/국산],박력분[밀/미국산],쇼트닝[대두유(외국산:아르헨티나,미국,중국 등)],크림치즈[우유,크림],다크초콜릿/벨기에산[코코매스,백설탕,코코아버터,레시틴(대두),우유,가공유크림,코코아분말/네덜란드산</t>
    <phoneticPr fontId="2" type="noConversion"/>
  </si>
  <si>
    <t>뚜레쥬르 촉촉한미니케익(치즈 35g/EA)</t>
    <phoneticPr fontId="2" type="noConversion"/>
  </si>
  <si>
    <t>전란액(계란/국산),설탕,박력분(밀/미국산),쇼트닝[대두유(외국산:아르헨티나,미국,중국 등)],크림치즈/미국산(우유,크림,정제소금,컬쳐,로커스트콩검),우유/국내산,가공유크림 등</t>
    <phoneticPr fontId="2" type="noConversion"/>
  </si>
  <si>
    <t>55G</t>
    <phoneticPr fontId="2" type="noConversion"/>
  </si>
  <si>
    <t>상온 6일</t>
    <phoneticPr fontId="2" type="noConversion"/>
  </si>
  <si>
    <t>상온 6일</t>
    <phoneticPr fontId="19" type="noConversion"/>
  </si>
  <si>
    <t>750G(겉장포함 24장)</t>
    <phoneticPr fontId="2" type="noConversion"/>
  </si>
  <si>
    <t>상온 5일</t>
    <phoneticPr fontId="19" type="noConversion"/>
  </si>
  <si>
    <t>헬씨누리 카스테라크림샌드케익</t>
    <phoneticPr fontId="2" type="noConversion"/>
  </si>
  <si>
    <t>1.44KG /BOX발주(40g*36EA)</t>
    <phoneticPr fontId="2" type="noConversion"/>
  </si>
  <si>
    <t>전란액(국내산),밀가루(밀:미국산),팜핵경화유(말레이시아산),대두경화유[대두:말레이시아산],설탕,정제수</t>
    <phoneticPr fontId="2" type="noConversion"/>
  </si>
  <si>
    <t>헬씨누리 우리쌀파운드케익</t>
    <phoneticPr fontId="2" type="noConversion"/>
  </si>
  <si>
    <t>720G/ BOX발주(30g*24EA)</t>
    <phoneticPr fontId="2" type="noConversion"/>
  </si>
  <si>
    <t>난핵액(국산),쌀가루(국산)16.9%마가린[가공유지(야자경화유:외국산),식물성유지(야자유:외국산)].정제소금,유크림</t>
    <phoneticPr fontId="2" type="noConversion"/>
  </si>
  <si>
    <t>냉동 3개월</t>
    <phoneticPr fontId="19" type="noConversion"/>
  </si>
  <si>
    <t>헬씨누리 살구잼팬케익</t>
    <phoneticPr fontId="2" type="noConversion"/>
  </si>
  <si>
    <t>1.23KG / BOX발주(41g*30EA)</t>
    <phoneticPr fontId="2" type="noConversion"/>
  </si>
  <si>
    <t>밀가루(밀:미국산),살구잼[설탕,살구(중국산)40%,물엿],전란액(국내산),설탕,우유,벌꿀(국산),정제소금</t>
    <phoneticPr fontId="2" type="noConversion"/>
  </si>
  <si>
    <t>화이트 프렌즈링[매입](개별포장)</t>
    <phoneticPr fontId="2" type="noConversion"/>
  </si>
  <si>
    <t>케익도넛믹스프리미엄 39.74%, 도나화이트초코13.33%,초코쿠키크런치6.67%</t>
    <phoneticPr fontId="2" type="noConversion"/>
  </si>
  <si>
    <t>다크 프렌즈링[매입](개별포장)</t>
    <phoneticPr fontId="2" type="noConversion"/>
  </si>
  <si>
    <t>케익도넛믹스프리미엄 39.74%, 도나밀크초코13.33%,딸기마카롱쿠키 6.67%</t>
    <phoneticPr fontId="2" type="noConversion"/>
  </si>
  <si>
    <t>이츠웰 쫀득쫀득브라우니쿠키
(자일로스함유)(개별포장)</t>
    <phoneticPr fontId="2" type="noConversion"/>
  </si>
  <si>
    <t xml:space="preserve">400G
(20G*20EA) </t>
    <phoneticPr fontId="2" type="noConversion"/>
  </si>
  <si>
    <t>밀가루(미국산,캐나다산), 가공버터(뉴질랜드산),자일로스설탕 9.24%, 전란액(국내산)</t>
    <phoneticPr fontId="2" type="noConversion"/>
  </si>
  <si>
    <t xml:space="preserve">600G
(30G*20EA) </t>
    <phoneticPr fontId="2" type="noConversion"/>
  </si>
  <si>
    <t>우유앙금[흰강낭콩(외국산), 우유(국내산)] 64.71%, 우리밀밀가루(국내산) 14.97%, 가공버터(뉴질랜드산) 5.99%, 전란액(국내산)</t>
    <phoneticPr fontId="9" type="noConversion"/>
  </si>
  <si>
    <t>①②⑤⑥⑬</t>
  </si>
  <si>
    <t>450G
(15G*30EA)</t>
    <phoneticPr fontId="2" type="noConversion"/>
  </si>
  <si>
    <t>우리밀밀가루(국산)23.27%, 전란액(국내산) 20.69%</t>
    <phoneticPr fontId="9" type="noConversion"/>
  </si>
  <si>
    <t>이츠웰 쌀우유앙금쿠키(개별포장_20g*30입 600g/EA)</t>
    <phoneticPr fontId="2" type="noConversion"/>
  </si>
  <si>
    <t>600g(20g×30ea)</t>
    <phoneticPr fontId="2" type="noConversion"/>
  </si>
  <si>
    <t>우유앙금 78% 내외, 박력쌀가루 7% 내외</t>
    <phoneticPr fontId="9" type="noConversion"/>
  </si>
  <si>
    <t>①②⑬</t>
    <phoneticPr fontId="2" type="noConversion"/>
  </si>
  <si>
    <t>이츠웰 브루키(개별포장_45g*21입 945g/EA)</t>
    <phoneticPr fontId="2" type="noConversion"/>
  </si>
  <si>
    <t>945g(45g×21ea)</t>
    <phoneticPr fontId="2" type="noConversion"/>
  </si>
  <si>
    <t>박력분 22% 내외, 설탕 18% 내외, 전란액 15% 내외</t>
    <phoneticPr fontId="9" type="noConversion"/>
  </si>
  <si>
    <t>560G
(35G*16EA)</t>
    <phoneticPr fontId="2" type="noConversion"/>
  </si>
  <si>
    <t>우리밀밀가루(국산)23.97%, 난황(국내산)12.02%</t>
    <phoneticPr fontId="2" type="noConversion"/>
  </si>
  <si>
    <t>허쉬 초코마시멜로타르트</t>
    <phoneticPr fontId="2" type="noConversion"/>
  </si>
  <si>
    <t>380g(38g*10입 )</t>
    <phoneticPr fontId="2" type="noConversion"/>
  </si>
  <si>
    <t xml:space="preserve">슈크레[밀가루(밀:미국산,호주산)],준초콜릿(말레이시아산),허쉬세미스위트미니칩(미국산),젤라틴,코코아매스,코코아버터
</t>
    <phoneticPr fontId="2" type="noConversion"/>
  </si>
  <si>
    <t xml:space="preserve">실온 </t>
    <phoneticPr fontId="2" type="noConversion"/>
  </si>
  <si>
    <t>840G
(28G*30EA)</t>
    <phoneticPr fontId="2" type="noConversion"/>
  </si>
  <si>
    <t>우리밀 27.92%, 전란(계란/국산)12.13%, 다크초콜렛칩(인도네시아산)10.14%</t>
    <phoneticPr fontId="2" type="noConversion"/>
  </si>
  <si>
    <t>마더구스 브라우니(개별포장)[매입]</t>
    <phoneticPr fontId="2" type="noConversion"/>
  </si>
  <si>
    <t>900G
(30G*30입)</t>
    <phoneticPr fontId="2" type="noConversion"/>
  </si>
  <si>
    <t>흑설탕32.17%,계란(국산)19.30%,다크초
콜렛(벨기에)4.84%,코코아분말2.41%,호두분태0.60%</t>
    <phoneticPr fontId="2" type="noConversion"/>
  </si>
  <si>
    <t>①②⑤⑥⑭</t>
    <phoneticPr fontId="2" type="noConversion"/>
  </si>
  <si>
    <t>마더구스 베이비슈(커스타드)[매입]</t>
    <phoneticPr fontId="2" type="noConversion"/>
  </si>
  <si>
    <t>480G
(20G*24EA)</t>
    <phoneticPr fontId="2" type="noConversion"/>
  </si>
  <si>
    <t>전란액(국산) 15.06%, 크리미비트(커스텀분말) 9.97%, 우유(국산) 9.76%</t>
    <phoneticPr fontId="2" type="noConversion"/>
  </si>
  <si>
    <t>마더구스 베이비슈(초코)[매입]</t>
    <phoneticPr fontId="2" type="noConversion"/>
  </si>
  <si>
    <t>전란액(국산) 14.77%, 우유(국산) 11.06%, 크리미비트(커스텀분말) 9.11%, 코코아파우더(네덜란드산) 2.09%</t>
    <phoneticPr fontId="2" type="noConversion"/>
  </si>
  <si>
    <t>냉동 3개월</t>
  </si>
  <si>
    <r>
      <t>벨리도넛 몽키바나나미니도넛(자일로스함유)
(개별포장</t>
    </r>
    <r>
      <rPr>
        <b/>
        <sz val="14"/>
        <color indexed="8"/>
        <rFont val="맑은 고딕"/>
        <family val="3"/>
        <charset val="129"/>
      </rPr>
      <t>)[매입]</t>
    </r>
    <phoneticPr fontId="2" type="noConversion"/>
  </si>
  <si>
    <t xml:space="preserve">1KG
(25G*40EA) </t>
    <phoneticPr fontId="2" type="noConversion"/>
  </si>
  <si>
    <t>자일로스바나나리프티 9.38% (자일로스설탕 17.5%), 바나나레진 0.52%(바나나(코스타리카) 1.75%)</t>
    <phoneticPr fontId="2" type="noConversion"/>
  </si>
  <si>
    <t>이츠웰 우리밀 미니딸기파운드(개별포장)</t>
    <phoneticPr fontId="2" type="noConversion"/>
  </si>
  <si>
    <t>900g
(30g×30ea)</t>
    <phoneticPr fontId="2" type="noConversion"/>
  </si>
  <si>
    <t>우리밀밀가루, 딸기다이스</t>
    <phoneticPr fontId="2" type="noConversion"/>
  </si>
  <si>
    <t>이츠웰 고구마파운드케익(개별포장)</t>
    <phoneticPr fontId="2" type="noConversion"/>
  </si>
  <si>
    <t>720g
(30g*24ea)</t>
    <phoneticPr fontId="2" type="noConversion"/>
  </si>
  <si>
    <t>전란액[계란:국산] 20.66%, 밀가루[밀:미국산] 18.43%, 마가린 18.43%, 설탕 18.43%, 증숙고구마 [고구마100%/인도네시아산] 14.76%</t>
    <phoneticPr fontId="2" type="noConversion"/>
  </si>
  <si>
    <t>이츠웰 무화과파이(원형)</t>
    <phoneticPr fontId="2" type="noConversion"/>
  </si>
  <si>
    <t>400g
(약 29g×14ea)</t>
    <phoneticPr fontId="2" type="noConversion"/>
  </si>
  <si>
    <t>밀가루20.12%, 건조무화과(터키산)4.26%</t>
    <phoneticPr fontId="2" type="noConversion"/>
  </si>
  <si>
    <t>①②⑤⑥⑬⑭</t>
    <phoneticPr fontId="9" type="noConversion"/>
  </si>
  <si>
    <t>마더구스 쿠앤크무스케익[매입]</t>
    <phoneticPr fontId="2" type="noConversion"/>
  </si>
  <si>
    <t>800g
(약 33g×24ea)</t>
    <phoneticPr fontId="2" type="noConversion"/>
  </si>
  <si>
    <t>계란17.63%, 밀가루8.79%, 생치즈</t>
    <phoneticPr fontId="2" type="noConversion"/>
  </si>
  <si>
    <t>냉동 3개월</t>
    <phoneticPr fontId="9" type="noConversion"/>
  </si>
  <si>
    <t>1.05kg
(35g×30ea)</t>
    <phoneticPr fontId="2" type="noConversion"/>
  </si>
  <si>
    <t>전란액(국산) 29.58%, 밀가루(국산) 20.40%, 사양벌꿀(국내산) 4.08%</t>
    <phoneticPr fontId="2" type="noConversion"/>
  </si>
  <si>
    <t>①②⑥</t>
    <phoneticPr fontId="9" type="noConversion"/>
  </si>
  <si>
    <t>미송엔터프라이즈 츄러스(플레인)[매입]</t>
    <phoneticPr fontId="2" type="noConversion"/>
  </si>
  <si>
    <t>550G
(55G*10EA)</t>
    <phoneticPr fontId="2" type="noConversion"/>
  </si>
  <si>
    <t>밀가루, 정제수, 식물성기름(면실유),대두유,디부틸히드록시톨루엔(산화방지제),옥수수가루,카제인나트륨,계란,난백,난황,계피,소금 외 39cm</t>
    <phoneticPr fontId="2" type="noConversion"/>
  </si>
  <si>
    <t>미송엔터프라이즈 츄러스(초코_55g*10입 550g/EA)</t>
    <phoneticPr fontId="2" type="noConversion"/>
  </si>
  <si>
    <t>550G(55G*10EA)</t>
    <phoneticPr fontId="2" type="noConversion"/>
  </si>
  <si>
    <t>밀전분,정제수,식물성기름(면실유,카놀라유,팜유,대두유],코코아4.68%,설탕,옥수수분말,카제인나트륨,계란</t>
    <phoneticPr fontId="2" type="noConversion"/>
  </si>
  <si>
    <t>미송엔터프라이즈 프렛즐 필러[매입]</t>
    <phoneticPr fontId="2" type="noConversion"/>
  </si>
  <si>
    <t>800G
(100G내외*8EA)</t>
    <phoneticPr fontId="2" type="noConversion"/>
  </si>
  <si>
    <t>영양강화밀가루[밀가루,보리맥아분말 외],정제수,스위트크림치즈필링(가공치즈17.76%),그라함토핑,효모,카놀라유,설탕,도넛컨디셔너,정제소금,탄산수소나트륨 외</t>
    <phoneticPr fontId="2" type="noConversion"/>
  </si>
  <si>
    <t>도라에몽의암기빵슈크림만쥬[매입]</t>
    <phoneticPr fontId="2" type="noConversion"/>
  </si>
  <si>
    <t>1kg(60g*16개 내외)</t>
    <phoneticPr fontId="2" type="noConversion"/>
  </si>
  <si>
    <t>붕붕만쥬믹스[밀가루(밀/미국산),백설탕,식물성크림{팜유/말레이시아산,물엿},덱스트린,팽창제]</t>
    <phoneticPr fontId="2" type="noConversion"/>
  </si>
  <si>
    <t>소규모HACCP</t>
    <phoneticPr fontId="2" type="noConversion"/>
  </si>
  <si>
    <t>뚜레쥬르 브리오쉬햄버거번</t>
    <phoneticPr fontId="2" type="noConversion"/>
  </si>
  <si>
    <t>240g(미컷팅_48g*5입)</t>
    <phoneticPr fontId="2" type="noConversion"/>
  </si>
  <si>
    <t>밀가루(밀/미국,캐나다산),우유(국내산),전란액(국내산),가공버터,설탕,효모,천일염,유청단백질,</t>
    <phoneticPr fontId="2" type="noConversion"/>
  </si>
  <si>
    <t>파스키에 그릴드애플타르트(72g*10입 720g/EA)</t>
  </si>
  <si>
    <t>72g 10입 720g/ea</t>
  </si>
  <si>
    <t>(38.7g*6입 225g/EA</t>
    <phoneticPr fontId="2" type="noConversion"/>
  </si>
  <si>
    <t>미주라 통밀도너츠</t>
    <phoneticPr fontId="2" type="noConversion"/>
  </si>
  <si>
    <t>230g(약 38g*6ea)</t>
    <phoneticPr fontId="2" type="noConversion"/>
  </si>
  <si>
    <t>밀가루믹스41%(통밀가루38%,밀식이섬유2%,수용성밀식이섬유1%),계란,설탕,해바라기유,저지방요거트(우유),우유,난황(계란),산성피로인산나트륨(팽창제)
제조국:이탈리아</t>
    <phoneticPr fontId="2" type="noConversion"/>
  </si>
  <si>
    <t>실온 10개월</t>
    <phoneticPr fontId="2" type="noConversion"/>
  </si>
  <si>
    <t>뻥이요 마카롱(CJ프레시웨이전용 30g/EA)</t>
    <phoneticPr fontId="2" type="noConversion"/>
  </si>
  <si>
    <t>BOX발주(30G*10EA)</t>
    <phoneticPr fontId="2" type="noConversion"/>
  </si>
  <si>
    <t>더블스윗 수제마카롱
(녹차_빅사이즈_30g 30g/EA)</t>
    <phoneticPr fontId="2" type="noConversion"/>
  </si>
  <si>
    <t>버터(프랑스산),살균우유,정제수,백설탕,계란(국산),슈가파우더,아몬드분말(미국산),우유(국산),녹차가루(제주),</t>
    <phoneticPr fontId="2" type="noConversion"/>
  </si>
  <si>
    <t>더블스윗 수제마카롱
(크림브륄레_빅사이즈_30g 30g/EA)</t>
    <phoneticPr fontId="2" type="noConversion"/>
  </si>
  <si>
    <t>버터(프랑스산/살균우유,배양균),팜유,백설탕,계란(국산),슈가파우더(설탕,옥수수전분),아몬드분말(미국산),우유(국산),정제수,바닐라빈(마다가스카르)</t>
    <phoneticPr fontId="2" type="noConversion"/>
  </si>
  <si>
    <t>더블스윗 수제마카롱
(요거트_빅사이즈_30g 30g/EA)</t>
    <phoneticPr fontId="2" type="noConversion"/>
  </si>
  <si>
    <t>버터(프랑스산/살균우유,배양균),팜유,백설탕,슈가파우더(설탕,옥수수전분),계란(국산),요거트(백설탕,요거트분말(혼합분유:폴란드산),덱스트린,구연산)생크림,후루트링</t>
    <phoneticPr fontId="2" type="noConversion"/>
  </si>
  <si>
    <t>더블스윗 수제마카롱
(오렌지얼그레이_빅사이즈 30g/EA)</t>
    <phoneticPr fontId="2" type="noConversion"/>
  </si>
  <si>
    <t>가공버터(프랑스/유지방,팜유외),설탕,계란(국산),슈가파우더,아몬드분말(미국산),우유(국산),캔디오렌지필2.19%(이탈리아산/오렌지껍질52.59%</t>
    <phoneticPr fontId="2" type="noConversion"/>
  </si>
  <si>
    <t>더블스윗 수제마카롱
(초코_빅사이즈_30g 30g/EA)</t>
    <phoneticPr fontId="2" type="noConversion"/>
  </si>
  <si>
    <t>버터(프랑스산)/살균우유,배양균,정제수,
팜유,백설탕,계란(국산),슈가파우더(설탕,
옥수수전분),아몬드분말(미국산),코코아매스,코코아분말</t>
    <phoneticPr fontId="2" type="noConversion"/>
  </si>
  <si>
    <t>①②⑤</t>
    <phoneticPr fontId="2" type="noConversion"/>
  </si>
  <si>
    <t>더블스윗 수제마카롱
(CJ프레시웨이전용 라즈베리가나슈(초코) 30g/EA)</t>
    <phoneticPr fontId="2" type="noConversion"/>
  </si>
  <si>
    <t>초콜릿18.34%(프랑스산),코코아매스58%,코코아파우더9.6%,백설탕,슈가파우더,아몬드분말</t>
    <phoneticPr fontId="2" type="noConversion"/>
  </si>
  <si>
    <t>①②⑤</t>
    <phoneticPr fontId="9" type="noConversion"/>
  </si>
  <si>
    <t>더블스윗 수제마카롱
(오레오_빅사이즈_30g 30g/EA)</t>
    <phoneticPr fontId="2" type="noConversion"/>
  </si>
  <si>
    <t>백설탕,계란(국산,슈가파우더,아몬드분말(미국산),버터(프랑스산),크림치즈(우유,크림,로커스트콩검,치즈컬쳐),쿠키분말</t>
    <phoneticPr fontId="2" type="noConversion"/>
  </si>
  <si>
    <t>더블스윗 수제마카롱
(인절미_빅사이즈_30g 30g/EA)</t>
    <phoneticPr fontId="2" type="noConversion"/>
  </si>
  <si>
    <t>백설탕,계란(국산),버터(프랑스산/살균우유,배양균),계란(국산),슈가파우더(설탕,옥수수전분),아몬드분말(미국산),콩가루(대두:국산)</t>
    <phoneticPr fontId="9" type="noConversion"/>
  </si>
  <si>
    <t>백설탕,계란(국산),슈가파우더(설탕,옥수수전분),아몬드분말(미국산),버터(프랑스산/살균우유,배양액),딸기잼[달기(국산57%)],딸기다이스(중국산)</t>
    <phoneticPr fontId="9" type="noConversion"/>
  </si>
  <si>
    <t>더블스윗 수제마카롱
(레드벨벳_빅사이즈_30g 30g/EA)</t>
    <phoneticPr fontId="2" type="noConversion"/>
  </si>
  <si>
    <t>백설탕,계란(국산),슈가파우더,아몬드분말(미국산),버터(프랑스산),크림치즈(미국산/우유크림),화이트초콜릿(코코아버터),코코아메스</t>
    <phoneticPr fontId="9" type="noConversion"/>
  </si>
  <si>
    <t>더블스윗 수제마카롱
(황치즈_빅사이즈_30g 30g/EA)</t>
    <phoneticPr fontId="2" type="noConversion"/>
  </si>
  <si>
    <t>백설탕,계란(국산),슈가파우더,아몬드분말(미국산),버터(프랑스산),치즈혼합분말(자연치즈22.6%)</t>
    <phoneticPr fontId="2" type="noConversion"/>
  </si>
  <si>
    <t>더블스윗 수제마카롱
(솔티카라멜_빅사이즈_30g 30g/EA)</t>
    <phoneticPr fontId="2" type="noConversion"/>
  </si>
  <si>
    <t>백설탕,계란(국산),슈가파우더,아몬드분말(미국산),버터(프랑스산),커피농축액,천일염(프랑스산),제재소금(국산)</t>
    <phoneticPr fontId="2" type="noConversion"/>
  </si>
  <si>
    <t>더블스윗 수제마카롱
(블루베리크림치즈_빅사이즈_30g 30g/EA)</t>
    <phoneticPr fontId="2" type="noConversion"/>
  </si>
  <si>
    <t>백설탕,계란(국산),슈가파우더,아몬드분말(미국산),버터(프랑스산),블루베리쨈(블루베리60%),크림치즈(미국산/우유,크림)</t>
    <phoneticPr fontId="2" type="noConversion"/>
  </si>
  <si>
    <t>버터(프랑스산), 계란(국산), 아몬드분말(미국산),우유(국산)바닐라빈</t>
    <phoneticPr fontId="2" type="noConversion"/>
  </si>
  <si>
    <t>더블스윗 수제마카롱
(CJ프레시웨이전용 초코 18g/EA)</t>
    <phoneticPr fontId="2" type="noConversion"/>
  </si>
  <si>
    <t>BOX발주(18G*30EA)</t>
    <phoneticPr fontId="2" type="noConversion"/>
  </si>
  <si>
    <t>냉동 6개월</t>
    <phoneticPr fontId="19" type="noConversion"/>
  </si>
  <si>
    <t>더블스윗 수제마카롱
(CJ프레시웨이전용 오레오 18g/EA)</t>
    <phoneticPr fontId="2" type="noConversion"/>
  </si>
  <si>
    <t>더블스윗 수제마카롱
(CJ프레시웨이전용 딸기 18g/EA)</t>
    <phoneticPr fontId="2" type="noConversion"/>
  </si>
  <si>
    <t>더블스윗 수제마카롱
(CJ프레시웨이전용 솔티카라멜 18g/EA)</t>
    <phoneticPr fontId="2" type="noConversion"/>
  </si>
  <si>
    <t>더블스윗 수제마카롱
(CJ프레시웨이전용 블루베리크림치즈 18g/EA)</t>
    <phoneticPr fontId="2" type="noConversion"/>
  </si>
  <si>
    <t>더블스윗 수제마카롱
(CJ프레시웨이전용 바닐라 18g/EA)</t>
    <phoneticPr fontId="2" type="noConversion"/>
  </si>
  <si>
    <t>설탕,슈가파우더(설탕,옥수수전분),아몬드분말(미국산),계란(국산),딸기잼10.7%,가공버터(프랑스),코코아매스,쿠키분태, 크런키쿠키4.01%,버터,우유</t>
    <phoneticPr fontId="2" type="noConversion"/>
  </si>
  <si>
    <t>라벨리 아이스크림(9L_딜리셔스_딸기 4Kg/EA)</t>
    <phoneticPr fontId="2" type="noConversion"/>
  </si>
  <si>
    <t>4kg</t>
    <phoneticPr fontId="2" type="noConversion"/>
  </si>
  <si>
    <t>딸기시럽7.3%[딸기13%(중국산),합성착향료(
딸기향)],정제가공유지,유청분말</t>
    <phoneticPr fontId="2" type="noConversion"/>
  </si>
  <si>
    <t>라벨리 아이스크림(9L_딜리셔스_초코 4Kg/EA)</t>
    <phoneticPr fontId="2" type="noConversion"/>
  </si>
  <si>
    <t>탈지분유(우유,수입산),코코아분말0.9%(싱가
폴산),합성착향료(초코향)</t>
    <phoneticPr fontId="2" type="noConversion"/>
  </si>
  <si>
    <t>붕붕 미니붕어빵(타피오카팥앙금 18개입내외 500g)</t>
    <phoneticPr fontId="2" type="noConversion"/>
  </si>
  <si>
    <t>500G(25g*18 내외)</t>
    <phoneticPr fontId="2" type="noConversion"/>
  </si>
  <si>
    <r>
      <rPr>
        <sz val="12"/>
        <color rgb="FF0000FF"/>
        <rFont val="맑은 고딕"/>
        <family val="3"/>
        <charset val="129"/>
        <scheme val="minor"/>
      </rPr>
      <t>붕어빵믹스37%</t>
    </r>
    <r>
      <rPr>
        <sz val="12"/>
        <color theme="1"/>
        <rFont val="맑은 고딕"/>
        <family val="3"/>
        <charset val="129"/>
        <scheme val="minor"/>
      </rPr>
      <t>[혼합제제(변성전분,백설탕,탈지분유),밀가루(밀:호주,미국산),쌀가루(국내산),옥수수전분(외국산:러시아,헝가리,세르비아등),유청(미국산),정제소금,합성팽창제],</t>
    </r>
    <r>
      <rPr>
        <sz val="12"/>
        <color rgb="FF0000FF"/>
        <rFont val="맑은 고딕"/>
        <family val="3"/>
        <charset val="129"/>
        <scheme val="minor"/>
      </rPr>
      <t>통팥앙금25.69%</t>
    </r>
    <r>
      <rPr>
        <sz val="12"/>
        <color theme="1"/>
        <rFont val="맑은 고딕"/>
        <family val="3"/>
        <charset val="129"/>
        <scheme val="minor"/>
      </rPr>
      <t>[팥(중국산),정제소금(국내산),설탕],정제수,설탕,</t>
    </r>
    <r>
      <rPr>
        <sz val="12"/>
        <color rgb="FF0000FF"/>
        <rFont val="맑은 고딕"/>
        <family val="3"/>
        <charset val="129"/>
        <scheme val="minor"/>
      </rPr>
      <t>전란액(국내산)7.54%</t>
    </r>
    <r>
      <rPr>
        <sz val="12"/>
        <color theme="1"/>
        <rFont val="맑은 고딕"/>
        <family val="3"/>
        <charset val="129"/>
        <scheme val="minor"/>
      </rPr>
      <t>,콩기름(대두유)[외국산:미국,아르헨티나,벨기에등],하우스원시즈닝[밀가루(밀:호주산),변성전분,L-글루탐산나트륨(향미증진제),복합시즈닝,올레오레진캡시컴,건마늘분말(중국산),정제소금(국내산)]</t>
    </r>
    <phoneticPr fontId="2" type="noConversion"/>
  </si>
  <si>
    <t>밀,대두,우유,계란</t>
    <phoneticPr fontId="9" type="noConversion"/>
  </si>
  <si>
    <t>소규모
HACCP</t>
    <phoneticPr fontId="9" type="noConversion"/>
  </si>
  <si>
    <t>붕붕 미니붕어빵(타피오카슈크림 18개입내외 500g)</t>
    <phoneticPr fontId="2" type="noConversion"/>
  </si>
  <si>
    <r>
      <rPr>
        <sz val="12"/>
        <color rgb="FF0000FF"/>
        <rFont val="맑은 고딕"/>
        <family val="3"/>
        <charset val="129"/>
        <scheme val="minor"/>
      </rPr>
      <t>붕어빵믹스37%</t>
    </r>
    <r>
      <rPr>
        <sz val="12"/>
        <color theme="1"/>
        <rFont val="맑은 고딕"/>
        <family val="3"/>
        <charset val="129"/>
        <scheme val="minor"/>
      </rPr>
      <t>[혼합제제(변성전분,백설탕,탈지분유),밀가루(밀:호주,미국산),쌀가루(국내산),옥수수전분(외국산:러시아,헝가리,세르비아등),유청(미국산),정제소금,합성팽창제],</t>
    </r>
    <r>
      <rPr>
        <sz val="12"/>
        <color rgb="FF0000FF"/>
        <rFont val="맑은 고딕"/>
        <family val="3"/>
        <charset val="129"/>
        <scheme val="minor"/>
      </rPr>
      <t>슈크림25.69%</t>
    </r>
    <r>
      <rPr>
        <sz val="12"/>
        <color theme="1"/>
        <rFont val="맑은 고딕"/>
        <family val="3"/>
        <charset val="129"/>
        <scheme val="minor"/>
      </rPr>
      <t>[설탕,식물성크림,변성전분,가공치즈{덴마크산[치즈분말(마스카포네75%,크림치즈25%),구연산나트륨]},효소처리스테비아,전지분유(미국산)],정제수,콩기름(대두유)[외국산:미국,아르헨티나,벨기에등],</t>
    </r>
    <r>
      <rPr>
        <sz val="12"/>
        <color rgb="FF0000FF"/>
        <rFont val="맑은 고딕"/>
        <family val="3"/>
        <charset val="129"/>
        <scheme val="minor"/>
      </rPr>
      <t>전란액7.54%</t>
    </r>
    <r>
      <rPr>
        <sz val="12"/>
        <color theme="1"/>
        <rFont val="맑은 고딕"/>
        <family val="3"/>
        <charset val="129"/>
        <scheme val="minor"/>
      </rPr>
      <t>,하우스원시즈닝[밀가루(밀:호주산),변성전분,L-글루탐산나트륨(향미증진제),복합시즈닝,올레오레진캡시컴,건마늘분말(중국산),정제소금(국내산)],설탕</t>
    </r>
    <phoneticPr fontId="2" type="noConversion"/>
  </si>
  <si>
    <t>밀,대두,우유,계란</t>
    <phoneticPr fontId="2" type="noConversion"/>
  </si>
  <si>
    <t>소규모
HACCP</t>
    <phoneticPr fontId="2" type="noConversion"/>
  </si>
  <si>
    <t>붕붕 미니붕어빵(카스테라고구마 21개입내외 500g)</t>
    <phoneticPr fontId="2" type="noConversion"/>
  </si>
  <si>
    <t>500G(22g*21 내외)</t>
    <phoneticPr fontId="2" type="noConversion"/>
  </si>
  <si>
    <r>
      <rPr>
        <sz val="12"/>
        <color rgb="FF0000FF"/>
        <rFont val="맑은 고딕"/>
        <family val="3"/>
        <charset val="129"/>
        <scheme val="minor"/>
      </rPr>
      <t>카스테라믹스41.87%</t>
    </r>
    <r>
      <rPr>
        <sz val="12"/>
        <color theme="1"/>
        <rFont val="맑은 고딕"/>
        <family val="3"/>
        <charset val="129"/>
        <scheme val="minor"/>
      </rPr>
      <t>[밀가루(밀:미국산),백설탕,쇼트닝(말레이시아산),유청(미국산),잔탄검,비타민B2],</t>
    </r>
    <r>
      <rPr>
        <sz val="12"/>
        <color rgb="FF0000FF"/>
        <rFont val="맑은 고딕"/>
        <family val="3"/>
        <charset val="129"/>
        <scheme val="minor"/>
      </rPr>
      <t>고구마앙금22.73%</t>
    </r>
    <r>
      <rPr>
        <sz val="12"/>
        <color theme="1"/>
        <rFont val="맑은 고딕"/>
        <family val="3"/>
        <charset val="129"/>
        <scheme val="minor"/>
      </rPr>
      <t>{냉동고구마38%(중국산),백앙금30%[강낭콩(외국산:미국,미얀마,캐나다등)],백설탕,물엿,덱스트린,정제소금(국내산),합성향료(고구마향),잔탄검,치자황색소},</t>
    </r>
    <r>
      <rPr>
        <sz val="12"/>
        <color rgb="FF0000FF"/>
        <rFont val="맑은 고딕"/>
        <family val="3"/>
        <charset val="129"/>
        <scheme val="minor"/>
      </rPr>
      <t>전란액(국내산)21.43%</t>
    </r>
    <r>
      <rPr>
        <sz val="12"/>
        <color theme="1"/>
        <rFont val="맑은 고딕"/>
        <family val="3"/>
        <charset val="129"/>
        <scheme val="minor"/>
      </rPr>
      <t>,정제수,콩기름(대두유)[외국산:미국,아르헨티나,벨기에등],치자적색소[치자적색소,덱스트린]</t>
    </r>
    <phoneticPr fontId="2" type="noConversion"/>
  </si>
  <si>
    <t>냉동 18개월</t>
    <phoneticPr fontId="9" type="noConversion"/>
  </si>
  <si>
    <r>
      <t xml:space="preserve">조림류 [팥(중국산),설탕,정제수,물엿, 팥절임(중국산), 합성향료], 가공버터/뉴질랜드(무수유 지방, 유크림(우유),
5cm * 5cm *3cm </t>
    </r>
    <r>
      <rPr>
        <sz val="12"/>
        <color rgb="FFFF0000"/>
        <rFont val="맑은 고딕"/>
        <family val="3"/>
        <charset val="129"/>
        <scheme val="major"/>
      </rPr>
      <t>해동 후 접혀있는 생지를 완전히 펼치고 다시 둥근 모양으로 만든 뒤  180도에서 25~30분 조리</t>
    </r>
    <phoneticPr fontId="2" type="noConversion"/>
  </si>
  <si>
    <t>서울식품공업 미니애플파이생지</t>
    <phoneticPr fontId="2" type="noConversion"/>
  </si>
  <si>
    <t>(35g*50입 1.75Kg/EA)</t>
    <phoneticPr fontId="2" type="noConversion"/>
  </si>
  <si>
    <t>사과파이필링29.02%(생사과다이스39.5%(국내산:사과75%), 밀가루(밀:미국산, 캐나다산)</t>
    <phoneticPr fontId="2" type="noConversion"/>
  </si>
  <si>
    <t>뚜레쥬르 미니애플파이생지</t>
    <phoneticPr fontId="2" type="noConversion"/>
  </si>
  <si>
    <t>990G(33gX30입)</t>
    <phoneticPr fontId="2" type="noConversion"/>
  </si>
  <si>
    <t>사과파이필링32.4%(수입),비타민C,설탕,소금(국산),버터밀크, 밀가루(밀:수입)</t>
    <phoneticPr fontId="2" type="noConversion"/>
  </si>
  <si>
    <t>②⑥</t>
    <phoneticPr fontId="9" type="noConversion"/>
  </si>
  <si>
    <t>1.188kg(49.5gX24입)</t>
    <phoneticPr fontId="2" type="noConversion"/>
  </si>
  <si>
    <t xml:space="preserve"> ①,②,⑤,⑥</t>
    <phoneticPr fontId="2" type="noConversion"/>
  </si>
  <si>
    <t>뚜레쥬르 그때그도나쓰생지</t>
    <phoneticPr fontId="2" type="noConversion"/>
  </si>
  <si>
    <t>810G
(27G*30EA)</t>
    <phoneticPr fontId="2" type="noConversion"/>
  </si>
  <si>
    <t>냉동찹쌀가루(찹쌀:국산), 밀가루(미국산, 캐나다산)</t>
    <phoneticPr fontId="2" type="noConversion"/>
  </si>
  <si>
    <t>①②⑥</t>
  </si>
  <si>
    <t>945G
(31.5G*30EA)</t>
    <phoneticPr fontId="2" type="noConversion"/>
  </si>
  <si>
    <t>밀가루(밀:미국산,캐나다산), 전란액(국내산), 흑임자(국내산)</t>
    <phoneticPr fontId="9" type="noConversion"/>
  </si>
  <si>
    <t>①⑥</t>
  </si>
  <si>
    <t>뚜레쥬르 꼬마꽈배기생지</t>
    <phoneticPr fontId="2" type="noConversion"/>
  </si>
  <si>
    <t>630G
(31.5G*20EA)</t>
    <phoneticPr fontId="2" type="noConversion"/>
  </si>
  <si>
    <t>밀가루(밀:미국산,캐나다산), 냉동찹쌀가루(국산), 전란액(국내산)</t>
    <phoneticPr fontId="2" type="noConversion"/>
  </si>
  <si>
    <t>서울식품공업 치즈볼생지[매입]</t>
    <phoneticPr fontId="2" type="noConversion"/>
  </si>
  <si>
    <t xml:space="preserve">750g
(25g*30입) </t>
    <phoneticPr fontId="2" type="noConversion"/>
  </si>
  <si>
    <t>퍼블릭치즈22.01%[자연치즈70%(독일산,리투아니아산),팜유(말레이시아산),렌넷카제인,변성전분,찐찹쌀가루)]]</t>
    <phoneticPr fontId="2" type="noConversion"/>
  </si>
  <si>
    <t xml:space="preserve">31.5g*50입내외
1.575kg </t>
    <phoneticPr fontId="2" type="noConversion"/>
  </si>
  <si>
    <t>서울식품 애플턴오버 파이(생지)[매입]</t>
    <phoneticPr fontId="2" type="noConversion"/>
  </si>
  <si>
    <t>2KG
(40G*50EA)</t>
    <phoneticPr fontId="2" type="noConversion"/>
  </si>
  <si>
    <t>밀가루(밀:미국산, 캐나다산)33.6%,사과파이필링(생사과다이스)국내산, 사과, 천일염), 계피가루, 합성착향료(사과향), 마아가린, 정백당, 가공버터(우유, 대두) , 탈지분유</t>
    <phoneticPr fontId="2" type="noConversion"/>
  </si>
  <si>
    <t>서울식품 미니버터크라상(생지)[매입]</t>
    <phoneticPr fontId="2" type="noConversion"/>
  </si>
  <si>
    <t>1.76KG
(22G*80EA)</t>
    <phoneticPr fontId="2" type="noConversion"/>
  </si>
  <si>
    <t>밀가루/미국(캐나다)47.4%, 버터(뉴질랜드)</t>
    <phoneticPr fontId="2" type="noConversion"/>
  </si>
  <si>
    <t>서울식품 미니초코칩쿠키(다크생지)[매입]</t>
    <phoneticPr fontId="2" type="noConversion"/>
  </si>
  <si>
    <t>900G
(18G*50EA)</t>
    <phoneticPr fontId="2" type="noConversion"/>
  </si>
  <si>
    <t>밀가루/미국(캐나다),초코칩</t>
    <phoneticPr fontId="2" type="noConversion"/>
  </si>
  <si>
    <t>서울식품 미니NEW초코칩쿠키(황색생지)[매입]</t>
    <phoneticPr fontId="2" type="noConversion"/>
  </si>
  <si>
    <t>밀가루/미국(캐나다)</t>
    <phoneticPr fontId="2" type="noConversion"/>
  </si>
  <si>
    <t>란트만넨 미니스트로베리스퀘어생지(42g*20입 840g/EA)</t>
    <phoneticPr fontId="2" type="noConversion"/>
  </si>
  <si>
    <t>840g(42g*20ea)</t>
    <phoneticPr fontId="2" type="noConversion"/>
  </si>
  <si>
    <t>딸기12.4%,천연딸기향0.01%함유</t>
    <phoneticPr fontId="2" type="noConversion"/>
  </si>
  <si>
    <t>란트만넨 미니메이플피칸생지(41.5g*24입내외 996g/EA)</t>
    <phoneticPr fontId="2" type="noConversion"/>
  </si>
  <si>
    <t>996G
(41.5G*24EA)</t>
    <phoneticPr fontId="2" type="noConversion"/>
  </si>
  <si>
    <t>덴마크산/밀가루,마가린,가염난황,설탕,효모,피칸너트,단풍시럽,천연단풍향</t>
    <phoneticPr fontId="2" type="noConversion"/>
  </si>
  <si>
    <t>란트만넨 미니바닐라크라운생지(43g*24입내외 1.032Kg/EA</t>
    <phoneticPr fontId="2" type="noConversion"/>
  </si>
  <si>
    <t>1.032KG
(43G*24EA)</t>
    <phoneticPr fontId="2" type="noConversion"/>
  </si>
  <si>
    <t>영국산/밀가루, 식물성마아가린,가염난황(계란),설탕,효모,천연바닐라향</t>
    <phoneticPr fontId="2" type="noConversion"/>
  </si>
  <si>
    <t>란트만넨 미니시나몬스월생지(43g*24개입내외 1.032Kg/EA)</t>
    <phoneticPr fontId="2" type="noConversion"/>
  </si>
  <si>
    <t>영국산/밀가루,식물성마아가린,효모,가염난황,설탕,시나몬</t>
    <phoneticPr fontId="2" type="noConversion"/>
  </si>
  <si>
    <t>란트만넨 미니애플코로넷생지(43g*24입내외 1.032Kg/EA</t>
    <phoneticPr fontId="2" type="noConversion"/>
  </si>
  <si>
    <t xml:space="preserve"> 1.032Kg
(43g*24EA)</t>
    <phoneticPr fontId="2" type="noConversion"/>
  </si>
  <si>
    <t>도우(밀가루:수입산)29.48%,사과필링(가공사과15%,비타민C,구연산,소금),설탕,옥수수가루,정제수,레몬주스농축액</t>
    <phoneticPr fontId="9" type="noConversion"/>
  </si>
  <si>
    <t>란트만넨 메이플피칸생지(97g*12입내외 1.165Kg/EA)</t>
    <phoneticPr fontId="2" type="noConversion"/>
  </si>
  <si>
    <t>1.165kg(97g*12ea)</t>
    <phoneticPr fontId="2" type="noConversion"/>
  </si>
  <si>
    <t>피칸너트4.124%,단풍시럽0.965%,천연단풍향0.064%</t>
    <phoneticPr fontId="9" type="noConversion"/>
  </si>
  <si>
    <t>냉동 11개월</t>
    <phoneticPr fontId="2" type="noConversion"/>
  </si>
  <si>
    <t>800KG
(40G*20EA)</t>
    <phoneticPr fontId="2" type="noConversion"/>
  </si>
  <si>
    <t>파인소프트티16.33%[(혼합제제)(타피오카변성전분,설탕,글루텐)(태국산)],알파옥수수전분12.37%(수입산),알파미분8.17%(국내산),강력분8.17%(밀:미국산,캐나다산)</t>
    <phoneticPr fontId="9" type="noConversion"/>
  </si>
  <si>
    <t>945g(31.5g내외*30입)</t>
    <phoneticPr fontId="2" type="noConversion"/>
  </si>
  <si>
    <t>밀가루(밀/미국산,캐나다산)전란액(계란/국내산)마가린, 백설탕</t>
    <phoneticPr fontId="2" type="noConversion"/>
  </si>
  <si>
    <t>(40g내외*30입 1.2Kg/EA)</t>
    <phoneticPr fontId="2" type="noConversion"/>
  </si>
  <si>
    <t>밀가루, 정제수, 마가린, 천연향료(버터향)</t>
    <phoneticPr fontId="2" type="noConversion"/>
  </si>
  <si>
    <t>이츠웰 오곡초코크런키바</t>
    <phoneticPr fontId="2" type="noConversion"/>
  </si>
  <si>
    <t>(30g*12개 360g/EA)</t>
    <phoneticPr fontId="2" type="noConversion"/>
  </si>
  <si>
    <t>오곡으로만든초코로핀, 옥수수가루(호주산), 코코아분말(네덜란드산)</t>
    <phoneticPr fontId="9" type="noConversion"/>
  </si>
  <si>
    <t>아이누리 딸기퐁당호두(10g*40입_뱀파이어소녀달자 400g/EA)</t>
    <phoneticPr fontId="2" type="noConversion"/>
  </si>
  <si>
    <t>400g(10g X 40ea)</t>
    <phoneticPr fontId="2" type="noConversion"/>
  </si>
  <si>
    <t>호두(미국산)43.24%,분말딸기(국산),사양벌꿀(국산)</t>
    <phoneticPr fontId="2" type="noConversion"/>
  </si>
  <si>
    <t>이츠웰 포켓팝콘 화이트블러썸</t>
    <phoneticPr fontId="2" type="noConversion"/>
  </si>
  <si>
    <t>750g
(25g*30ea)</t>
    <phoneticPr fontId="2" type="noConversion"/>
  </si>
  <si>
    <t>옥수수(미국산) 39.78%, 화이트체다씨즈닝 1.34%</t>
    <phoneticPr fontId="2" type="noConversion"/>
  </si>
  <si>
    <t>②⑤</t>
    <phoneticPr fontId="9" type="noConversion"/>
  </si>
  <si>
    <t>상온 8개월</t>
    <phoneticPr fontId="2" type="noConversion"/>
  </si>
  <si>
    <t>이츠웰 딸기 품은 포켓팝콘</t>
    <phoneticPr fontId="2" type="noConversion"/>
  </si>
  <si>
    <t>옥수수(미국산)21.4%, 딸기시럽0.7%, 딸기맛시즈닝0.2%</t>
    <phoneticPr fontId="2" type="noConversion"/>
  </si>
  <si>
    <t>이츠웰 포켓팝콘 크리미카라멜</t>
    <phoneticPr fontId="2" type="noConversion"/>
  </si>
  <si>
    <t>옥수수(미국산)33.9%, 브라운카라멜베이스믹스20.6%, 유크림3.7%</t>
    <phoneticPr fontId="2" type="noConversion"/>
  </si>
  <si>
    <t>허쉬 초콜릿칩쿠키(CJ프레시웨이전용)</t>
    <phoneticPr fontId="2" type="noConversion"/>
  </si>
  <si>
    <t>360g(12g*30ea)</t>
    <phoneticPr fontId="2" type="noConversion"/>
  </si>
  <si>
    <t>허쉬밀크초콜릿칩15.35%,허쉬코코아 2.17%</t>
    <phoneticPr fontId="2" type="noConversion"/>
  </si>
  <si>
    <t>허쉬 초코크림샌드위치쿠키</t>
    <phoneticPr fontId="2" type="noConversion"/>
  </si>
  <si>
    <t>300g(25g*12ea)</t>
    <phoneticPr fontId="2" type="noConversion"/>
  </si>
  <si>
    <t>밀가루(밀:미국산),기타설탕(설탕,전분),허쉬시럽(미국산),코코아분말,허쉬밀크초콜릿칩(미국산)</t>
    <phoneticPr fontId="2" type="noConversion"/>
  </si>
  <si>
    <t xml:space="preserve"> ②, ⑤, ⑥</t>
    <phoneticPr fontId="2" type="noConversion"/>
  </si>
  <si>
    <t>허쉬 초콜릿칩모찌쿠키</t>
    <phoneticPr fontId="2" type="noConversion"/>
  </si>
  <si>
    <t>240g(20g*12ea)</t>
    <phoneticPr fontId="2" type="noConversion"/>
  </si>
  <si>
    <t xml:space="preserve">허쉬세미스위트미니칩6.9%,코코아분말,찹쌀(국산)1% </t>
    <phoneticPr fontId="2" type="noConversion"/>
  </si>
  <si>
    <t>①,②,⑤,⑥</t>
  </si>
  <si>
    <t>허쉬 초코칩싱글쿠키(50g*10입 500g/EA)</t>
    <phoneticPr fontId="2" type="noConversion"/>
  </si>
  <si>
    <t>허쉬밀크초콜릿칩(미국산)[밀크초콜렛(설탕,초콜릿,코코아버터,중력분(밀,호주,미국산),가공버터(호주산),전란액,사양벌꿀,허쉬코코아(미국산)</t>
    <phoneticPr fontId="2" type="noConversion"/>
  </si>
  <si>
    <t>실온12개월</t>
    <phoneticPr fontId="2" type="noConversion"/>
  </si>
  <si>
    <t>댄케이크 버터쿠키싱글서브(개별포장)</t>
    <phoneticPr fontId="2" type="noConversion"/>
  </si>
  <si>
    <t>18g*36EA/BOX</t>
    <phoneticPr fontId="2" type="noConversion"/>
  </si>
  <si>
    <t>버터 17% / 포르투갈</t>
    <phoneticPr fontId="2" type="noConversion"/>
  </si>
  <si>
    <t>댄케이크 초코쿠키싱글서브(개별포장)</t>
    <phoneticPr fontId="2" type="noConversion"/>
  </si>
  <si>
    <t>720g
(20g*36ea)</t>
    <phoneticPr fontId="2" type="noConversion"/>
  </si>
  <si>
    <t>초콜릿칩 8% / 포르투갈</t>
    <phoneticPr fontId="2" type="noConversion"/>
  </si>
  <si>
    <t>튼튼 칼슘롤(개별포장)</t>
    <phoneticPr fontId="2" type="noConversion"/>
  </si>
  <si>
    <t>300g
(10g*30ea)</t>
    <phoneticPr fontId="2" type="noConversion"/>
  </si>
  <si>
    <t>21혼합곡물 31.14%, 밀크칼슘 0.05%</t>
    <phoneticPr fontId="2" type="noConversion"/>
  </si>
  <si>
    <t>이츠웰 콘시리얼 함께해바(개별포장)</t>
    <phoneticPr fontId="2" type="noConversion"/>
  </si>
  <si>
    <t>240g
(20g×12ea)</t>
    <phoneticPr fontId="2" type="noConversion"/>
  </si>
  <si>
    <t>콘시리얼[옥수수(호주산), 설탕, 천일염(국산)], 아몬드슬라이스(미국산),건조크랜베리바이츠(미국산),볶음아몬드분태(미국산), 건조블루베리(미국산)</t>
    <phoneticPr fontId="2" type="noConversion"/>
  </si>
  <si>
    <t>이츠웰아이누리 허니버터 아몬드(개별포장)</t>
    <phoneticPr fontId="2" type="noConversion"/>
  </si>
  <si>
    <t>400G
(10G*40EA)</t>
    <phoneticPr fontId="2" type="noConversion"/>
  </si>
  <si>
    <t>아몬드(미국산), 사양벌꿀(국산), 가공버터(호주산)</t>
    <phoneticPr fontId="2" type="noConversion"/>
  </si>
  <si>
    <t>아이누리 요거퐁당견과믹스(10g*40입 400g/EA)</t>
    <phoneticPr fontId="2" type="noConversion"/>
  </si>
  <si>
    <t>400g(10g*40입)</t>
    <phoneticPr fontId="2" type="noConversion"/>
  </si>
  <si>
    <t>호두(미국산),아몬드(미국산),요거트레이즌[건포도(미국산),당류가공품1(이탈리아산),요거트혼합분말{농후발효유(혼합탈지분유:네덜란드산)},],건크랜베리(미국산),올리브유</t>
    <phoneticPr fontId="2" type="noConversion"/>
  </si>
  <si>
    <t>아이누리 딸기퐁당아몬드(10g*40입 400g/EA</t>
    <phoneticPr fontId="2" type="noConversion"/>
  </si>
  <si>
    <t>아몬드(미국산),딸기믹스-1[딸기파우더{가공유지(팜핵스테아린경화유:말레이시아산),딸기풍미분{딸기농축분말(딸기:국산)},딸기우유맛시즈닝,버터혼합분말(가공버터:호주산),혼합분유(탈지분유:외국산),딸기분말(딸기:국산),사양벌꿀(국산),건조딸기분말(딸기100%,국산)</t>
    <phoneticPr fontId="2" type="noConversion"/>
  </si>
  <si>
    <t>실온 18개월</t>
    <phoneticPr fontId="9" type="noConversion"/>
  </si>
  <si>
    <t>엉클팝 보리과자(개별포장[매입]</t>
    <phoneticPr fontId="2" type="noConversion"/>
  </si>
  <si>
    <t>400g
(12.5g×32입)</t>
    <phoneticPr fontId="2" type="noConversion"/>
  </si>
  <si>
    <t>밀 41%, 보리3%</t>
    <phoneticPr fontId="2" type="noConversion"/>
  </si>
  <si>
    <t>320g(16g X 20ea)</t>
    <phoneticPr fontId="2" type="noConversion"/>
  </si>
  <si>
    <t>국산콩 두부, 우리밀, 국산 무가염버터, 비타민 A, 칼슘</t>
    <phoneticPr fontId="2" type="noConversion"/>
  </si>
  <si>
    <t>담양한과 찹쌀약과(개별포장)[매입]</t>
    <phoneticPr fontId="2" type="noConversion"/>
  </si>
  <si>
    <t>300G
(30G*10EA)</t>
    <phoneticPr fontId="2" type="noConversion"/>
  </si>
  <si>
    <t>소맥분(밀/수입산)35.07%, 사양벌꿀1.32%,찹쌀분말0.9%, / box발주</t>
    <phoneticPr fontId="2" type="noConversion"/>
  </si>
  <si>
    <t>담양한과 찹쌀유과 3색
(찹쌀+백련초+단호박)(개별포장)(박스발주)[매입]</t>
    <phoneticPr fontId="2" type="noConversion"/>
  </si>
  <si>
    <t>1.44kg/ BOX
(8G*30EA)*6봉=1.44kg
1박스 180개</t>
    <phoneticPr fontId="2" type="noConversion"/>
  </si>
  <si>
    <t>*찹쌀유과(찹쌀(국산)70%,맥아엿,쌀), 
*백년초유과(찹쌀(국산)70%, 맥아엿,쌀(국산), 백년초분말(국산))
*단호박유과(찹쌀(국산), 맥아엿, 단호박분말(국산)) / box발주</t>
    <phoneticPr fontId="9" type="noConversion"/>
  </si>
  <si>
    <t>켈로그 첵스(소단량)[매입]</t>
    <phoneticPr fontId="2" type="noConversion"/>
  </si>
  <si>
    <t>30g*50EA/BOX</t>
    <phoneticPr fontId="2" type="noConversion"/>
  </si>
  <si>
    <t>옥수수가루 33%(인도산) 밀가루 19%, 코코아분발 4.5*네덜란드산)</t>
    <phoneticPr fontId="2" type="noConversion"/>
  </si>
  <si>
    <t>농심켈로그 크런치넛트에너지바</t>
    <phoneticPr fontId="2" type="noConversion"/>
  </si>
  <si>
    <t>360g(30g*12ea)</t>
    <phoneticPr fontId="2" type="noConversion"/>
  </si>
  <si>
    <t>땅콩,컴파운드초콜릿</t>
    <phoneticPr fontId="2" type="noConversion"/>
  </si>
  <si>
    <t>②, ④, ⑤</t>
    <phoneticPr fontId="9" type="noConversion"/>
  </si>
  <si>
    <t>상온 9개월</t>
    <phoneticPr fontId="2" type="noConversion"/>
  </si>
  <si>
    <t>수입산</t>
    <phoneticPr fontId="2" type="noConversion"/>
  </si>
  <si>
    <t>농심켈로그 레드베리에너지바</t>
    <phoneticPr fontId="2" type="noConversion"/>
  </si>
  <si>
    <t>곡물플레이크,요거트코팅,건조크랜베리</t>
    <phoneticPr fontId="2" type="noConversion"/>
  </si>
  <si>
    <t>원료 HACCP 인증,
소분공장 미인증</t>
    <phoneticPr fontId="9" type="noConversion"/>
  </si>
  <si>
    <t>옥수수(인도산)</t>
    <phoneticPr fontId="2" type="noConversion"/>
  </si>
  <si>
    <t>⑤, ⑥</t>
    <phoneticPr fontId="2" type="noConversion"/>
  </si>
  <si>
    <t>⑤, ⑥</t>
    <phoneticPr fontId="9" type="noConversion"/>
  </si>
  <si>
    <t>켈로그 오곡초코첵스(NEW 1.2Kg/EA)</t>
    <phoneticPr fontId="2" type="noConversion"/>
  </si>
  <si>
    <t>옥수수(인도산), 밀가루(호주산,미국산), 코코아분말</t>
    <phoneticPr fontId="2" type="noConversion"/>
  </si>
  <si>
    <t>켈로그 콘푸로스트(NEW_가당 1.5Kg/EA)</t>
    <phoneticPr fontId="2" type="noConversion"/>
  </si>
  <si>
    <t>1.5KG</t>
    <phoneticPr fontId="2" type="noConversion"/>
  </si>
  <si>
    <t>옥수수(인도산),설탕,맥아엿,정제소금(국내산)</t>
    <phoneticPr fontId="2" type="noConversion"/>
  </si>
  <si>
    <t>켈로그 아몬드후레이크(NEW 1.2Kg/EA)</t>
    <phoneticPr fontId="2" type="noConversion"/>
  </si>
  <si>
    <t>옥수수(인도산),설탕,아몬드(미국산)</t>
    <phoneticPr fontId="2" type="noConversion"/>
  </si>
  <si>
    <t>켈로그 콘푸레이크(NEW_무당 1.2Kg/EA)</t>
    <phoneticPr fontId="2" type="noConversion"/>
  </si>
  <si>
    <t>켈로그 후르트링(NEW 1.2Kg/EA)</t>
    <phoneticPr fontId="2" type="noConversion"/>
  </si>
  <si>
    <t>옥수수가루 33%(인도산), 밀가루 19%, 혼합귀리분(호주산)</t>
    <phoneticPr fontId="2" type="noConversion"/>
  </si>
  <si>
    <t>켈로그 후르트링[매입]</t>
    <phoneticPr fontId="2" type="noConversion"/>
  </si>
  <si>
    <t>530G</t>
    <phoneticPr fontId="2" type="noConversion"/>
  </si>
  <si>
    <t>켈로그 오곡콘푸레이크 [매입]</t>
    <phoneticPr fontId="2" type="noConversion"/>
  </si>
  <si>
    <t>옥수수 38%(인도산), 통밀분 29%, 현미3%, 귀리3%,
보리3%</t>
    <phoneticPr fontId="9" type="noConversion"/>
  </si>
  <si>
    <t>냉동홍시(컵 40g/EA)</t>
    <phoneticPr fontId="2" type="noConversion"/>
  </si>
  <si>
    <t>40G</t>
    <phoneticPr fontId="2" type="noConversion"/>
  </si>
  <si>
    <t>약 80g 홍시 1/2 조각</t>
    <phoneticPr fontId="9" type="noConversion"/>
  </si>
  <si>
    <t>냉동홍시(컵 60g/EA)</t>
    <phoneticPr fontId="2" type="noConversion"/>
  </si>
  <si>
    <t>60G</t>
    <phoneticPr fontId="2" type="noConversion"/>
  </si>
  <si>
    <t>홍시 1/2 조각</t>
    <phoneticPr fontId="9" type="noConversion"/>
  </si>
  <si>
    <t>프레시웨이 냉동블루베리[매입]</t>
    <phoneticPr fontId="2" type="noConversion"/>
  </si>
  <si>
    <t xml:space="preserve">1KG </t>
    <phoneticPr fontId="2" type="noConversion"/>
  </si>
  <si>
    <t>블루베리 100% (칠레)</t>
    <phoneticPr fontId="2" type="noConversion"/>
  </si>
  <si>
    <t>아띠 빙수팥(캔 3Kg/EA)</t>
    <phoneticPr fontId="2" type="noConversion"/>
  </si>
  <si>
    <t>통단팥59.58%[팥92.3%(중국산)],백설탕,정제수</t>
    <phoneticPr fontId="2" type="noConversion"/>
  </si>
  <si>
    <t>상온 3년</t>
    <phoneticPr fontId="2" type="noConversion"/>
  </si>
  <si>
    <t>스위트웰 빙수용젤리[매입]</t>
    <phoneticPr fontId="2" type="noConversion"/>
  </si>
  <si>
    <t>450G</t>
    <phoneticPr fontId="2" type="noConversion"/>
  </si>
  <si>
    <t>설탕,물엿,한천,합성착향료(딸기향,사과향,오렌지향)</t>
    <phoneticPr fontId="2" type="noConversion"/>
  </si>
  <si>
    <t>온탑 휘핑크림(식물성 340g/EA)</t>
    <phoneticPr fontId="2" type="noConversion"/>
  </si>
  <si>
    <t>340g</t>
    <phoneticPr fontId="2" type="noConversion"/>
  </si>
  <si>
    <t>식물성크림 1[정제수,팜핵경화유(인도네시아,팜핵경화유,레시틴,글리세린지방산에스테르), 식물성크림 2</t>
    <phoneticPr fontId="2" type="noConversion"/>
  </si>
  <si>
    <t>선인 데코화이트(1Kg/EA)</t>
    <phoneticPr fontId="2" type="noConversion"/>
  </si>
  <si>
    <t>분쇄설탕[설탕,덱스트린],소맥전분(리투아니아산),식물성유지류(말레이시아산:팜핵경화유)</t>
    <phoneticPr fontId="2" type="noConversion"/>
  </si>
  <si>
    <t>포모나 초콜릿소스(음료용 2Kg/EA)</t>
    <phoneticPr fontId="2" type="noConversion"/>
  </si>
  <si>
    <t>기타과장, 설탕, 정제수, 코코아분말(싱가포르산), 정제소금(국산), 유화제</t>
    <phoneticPr fontId="2" type="noConversion"/>
  </si>
  <si>
    <t>베오베 초코파우더(클래식 800g/EA)</t>
    <phoneticPr fontId="2" type="noConversion"/>
  </si>
  <si>
    <t>백설탕, 코코아분말(네덜란드산, 시가폴산)18%, 초코렛프레이크(캐나다산)</t>
    <phoneticPr fontId="2" type="noConversion"/>
  </si>
  <si>
    <t>자연드림</t>
    <phoneticPr fontId="2" type="noConversion"/>
  </si>
  <si>
    <t>자연드림 달콤사과파이생지(37개내외 1.6Kg/EA)</t>
  </si>
  <si>
    <t>자연드림 샤인머스캣한모금(종이팩_120ml_24개입 120g/EA)</t>
    <phoneticPr fontId="2" type="noConversion"/>
  </si>
  <si>
    <t>2.88kg(120mlX24ea)</t>
    <phoneticPr fontId="2" type="noConversion"/>
  </si>
  <si>
    <t>먹는해양심층수, 머스캣농축액 6.6%(칠레산),
샤인머스캣착읍액3%(국산),백포도농축액2.8%,사과농축액(국산)</t>
    <phoneticPr fontId="2" type="noConversion"/>
  </si>
  <si>
    <t>실온 240일</t>
    <phoneticPr fontId="9" type="noConversion"/>
  </si>
  <si>
    <t>자연드림 해피망고주스(팩_120ml*24입 120g/EA)</t>
    <phoneticPr fontId="2" type="noConversion"/>
  </si>
  <si>
    <t>2.88KG(120ML*24EA)</t>
    <phoneticPr fontId="2" type="noConversion"/>
  </si>
  <si>
    <t>먹는해양심층수,망고농축과즙19%(배합함량망고100%,콜롬비아산),파인애플농축과즙5%
(배합함량파인애플100%,태국산),사과농축액5%(배합함량사과100%,국산)</t>
    <phoneticPr fontId="2" type="noConversion"/>
  </si>
  <si>
    <t>자연드림 건자른당면(1Kg/EA)</t>
    <phoneticPr fontId="2" type="noConversion"/>
  </si>
  <si>
    <t xml:space="preserve"> 1kg </t>
    <phoneticPr fontId="2" type="noConversion"/>
  </si>
  <si>
    <t>고구마전분(고구마:국산)100%</t>
    <phoneticPr fontId="2" type="noConversion"/>
  </si>
  <si>
    <t xml:space="preserve"> 실온 24개월 </t>
    <phoneticPr fontId="2" type="noConversion"/>
  </si>
  <si>
    <t>건당면(자연드림_고구마전분100% 500g/EA)</t>
    <phoneticPr fontId="2" type="noConversion"/>
  </si>
  <si>
    <t xml:space="preserve"> 500g </t>
    <phoneticPr fontId="2" type="noConversion"/>
  </si>
  <si>
    <t>자연드림 압착유채유(650ml_PET 650g/EA)</t>
    <phoneticPr fontId="2" type="noConversion"/>
  </si>
  <si>
    <t>650ml/pet</t>
    <phoneticPr fontId="2" type="noConversion"/>
  </si>
  <si>
    <t>실온 730일</t>
    <phoneticPr fontId="9" type="noConversion"/>
  </si>
  <si>
    <t>콜팝치킨(급식용)*1kg*프라이드리</t>
    <phoneticPr fontId="2" type="noConversion"/>
  </si>
  <si>
    <t>1kg(100±3개입)</t>
    <phoneticPr fontId="2" type="noConversion"/>
  </si>
  <si>
    <t>닭고기(닭가슴살/국산) 76.19%, 파우더C[밀가루(우리밀/국산), 옥수수전분(옥수수/국산), 설탕, 압착 유채유, 소금], 빵가루[밀가루(우리밀/국산), 압착 유채유(유채씨/호주산)], 압착 유채유(유채씨/호주산) 3.89%, 감자전분(감자/국산), 맛어울림가루2, 먹는해양심층수 1.12%, 유기농설탕 1%, 소금(국산) 0.67%, 분말간장, 효모식품, 마늘분말(마늘/국산), 흑후추가루, 오레가노분말</t>
    <phoneticPr fontId="2" type="noConversion"/>
  </si>
  <si>
    <t>닭고기, 밀, 대두</t>
    <phoneticPr fontId="2" type="noConversion"/>
  </si>
  <si>
    <t>자연드림 한입에홍삼꿀꺽(사과파인애플_50ml*20개입 1Kg/BOX)</t>
  </si>
  <si>
    <t>사과파인애플_50ml*20개입</t>
  </si>
  <si>
    <t>정제수,사과농축액[블루베리(국산100%)3.51%,파인애플농축액(국산100%)3.51%,홍삼농축액[홍삼(국산)100%]1.74%</t>
  </si>
  <si>
    <t>실온365일</t>
  </si>
  <si>
    <t>자연드림 한입에홍삼꿀꺽(블루베리포도_50ml*20개입 1Kg/BOX)</t>
  </si>
  <si>
    <t>블루베리포도_50ml*20개입</t>
  </si>
  <si>
    <t>정제수,블루베리포도농축액[블루베리(국산100%)3.51%,포도농축액(국산100%)3.51%,홍삼농축액[홍삼(국산)100%]1.74%</t>
  </si>
  <si>
    <r>
      <t xml:space="preserve">원유(국산/무항생제)72%,먹는해양심층수,유기농설탕4.7%,오곡분말(현미,보리,찹쌀현미,조,수수/국산)3%,올리고당
</t>
    </r>
    <r>
      <rPr>
        <sz val="12"/>
        <color rgb="FF0000FF"/>
        <rFont val="맑은 고딕"/>
        <family val="3"/>
        <charset val="129"/>
        <scheme val="minor"/>
      </rPr>
      <t>무항생제+Non-GMO콩으로 키운 원유에 국산 오곡분말을 더한 라떼</t>
    </r>
    <phoneticPr fontId="9" type="noConversion"/>
  </si>
  <si>
    <r>
      <t xml:space="preserve">원유(국산/무항생제)51%,먹는해양심층수,유기농설탕6.7%,프리즈드라이드커피(콜롬비아산)0.84%
</t>
    </r>
    <r>
      <rPr>
        <sz val="12"/>
        <color rgb="FF0000FF"/>
        <rFont val="맑은 고딕"/>
        <family val="3"/>
        <charset val="129"/>
        <scheme val="minor"/>
      </rPr>
      <t>무항생제+Non-GMO콩으로 키운 원유에 프리즈드라이드커피를 더한 라떼</t>
    </r>
    <phoneticPr fontId="2" type="noConversion"/>
  </si>
  <si>
    <t>우유</t>
    <phoneticPr fontId="9" type="noConversion"/>
  </si>
  <si>
    <t>자연드림 i우유(180ml 180g/EA)</t>
    <phoneticPr fontId="2" type="noConversion"/>
  </si>
  <si>
    <t>180ml</t>
    <phoneticPr fontId="2" type="noConversion"/>
  </si>
  <si>
    <t>Non-Gmo 건강한 사료로 만든 무항생제 우유 
(유지방 3.6%)</t>
    <phoneticPr fontId="2" type="noConversion"/>
  </si>
  <si>
    <t>냉장 10일</t>
    <phoneticPr fontId="2" type="noConversion"/>
  </si>
  <si>
    <t>자연드림 i우유(900ml 900g/EA)</t>
    <phoneticPr fontId="2" type="noConversion"/>
  </si>
  <si>
    <t>900ml</t>
    <phoneticPr fontId="2" type="noConversion"/>
  </si>
  <si>
    <t>자연드림 i우유저지방(180ml 180g/EA)</t>
    <phoneticPr fontId="2" type="noConversion"/>
  </si>
  <si>
    <t>Non-Gmo 건강한 사료로 만든 무항생제 우유 
(유지방 1.1%)</t>
    <phoneticPr fontId="2" type="noConversion"/>
  </si>
  <si>
    <t>자연드림 i우유저지방(900ml 900g/EA</t>
    <phoneticPr fontId="2" type="noConversion"/>
  </si>
  <si>
    <t>냉장 10일</t>
    <phoneticPr fontId="9" type="noConversion"/>
  </si>
  <si>
    <t>자연드림 i요거트(180ml 180g/EA)</t>
    <phoneticPr fontId="2" type="noConversion"/>
  </si>
  <si>
    <t>Non-Gmo 건강한 사료로 만든 발효유 
(무항생제 원유 95%)</t>
    <phoneticPr fontId="2" type="noConversion"/>
  </si>
  <si>
    <t>냉장 15일</t>
    <phoneticPr fontId="9" type="noConversion"/>
  </si>
  <si>
    <t>자연드림 i요거트딸기(180ml 180g/EA)</t>
    <phoneticPr fontId="2" type="noConversion"/>
  </si>
  <si>
    <t>Non-Gmo 건강한 사료로 만든 발효유 
(무항생제 원유 87% 이상)</t>
    <phoneticPr fontId="2" type="noConversion"/>
  </si>
  <si>
    <t>자연드림 i요거트사과(180ml 180g/EA)</t>
    <phoneticPr fontId="2" type="noConversion"/>
  </si>
  <si>
    <t>냉장 15일</t>
    <phoneticPr fontId="19" type="noConversion"/>
  </si>
  <si>
    <t>450g(15gX30ea)</t>
    <phoneticPr fontId="2" type="noConversion"/>
  </si>
  <si>
    <t>올리고당,유기농설탕32.1%, 감귤농축액[감귤(국산)100%/60brix]1.5%,젤라틴</t>
    <phoneticPr fontId="2" type="noConversion"/>
  </si>
  <si>
    <t>돼지고기,대두</t>
    <phoneticPr fontId="9" type="noConversion"/>
  </si>
  <si>
    <t>올리고당,유기농설탕32.9%,바나나농축액[바나나(이스라엘산)100%/64brix]0.3%</t>
    <phoneticPr fontId="2" type="noConversion"/>
  </si>
  <si>
    <t>돼지고기,우유,대두</t>
    <phoneticPr fontId="9" type="noConversion"/>
  </si>
  <si>
    <t>자연드림 바나나볼스낵(80g/EA)</t>
    <phoneticPr fontId="2" type="noConversion"/>
  </si>
  <si>
    <t>80g</t>
    <phoneticPr fontId="2" type="noConversion"/>
  </si>
  <si>
    <t>옥수수가루(옥수수:국산),식물성유지(팜올레인유:말레이시아산),바나나맛씨즈닝[바나나맛베이스{가공유청분말.제이(유청분말(외국산:체코,칠레,미국등)),치즈혼합분말(덴마크산,바나나농축분말(바나나농축액:이스라엘산/바나나100%),바나나추출분말(바나나추출액(바나나:필리핀산/고형분함량 5.2%,바나나농축분말(바나나농축액:이스라엘산/바나나100%),바나나추출분말(바나나추출액(바나나:필리핀산/고형분함량5.2%),기타설탕,향료(바나나분말향))],기타가공품</t>
    <phoneticPr fontId="2" type="noConversion"/>
  </si>
  <si>
    <t>실온 270일</t>
    <phoneticPr fontId="2" type="noConversion"/>
  </si>
  <si>
    <t>자연드림 단호박만나쫀드기</t>
    <phoneticPr fontId="2" type="noConversion"/>
  </si>
  <si>
    <t>250g(25g*10ea)</t>
    <phoneticPr fontId="2" type="noConversion"/>
  </si>
  <si>
    <t>밀가루(우리밀/국산)43.1%,유기농황설탕32.3%,찰보리(국산)9.7%,현미(국산)6.47%,단호박(국산)4.3%,식염,버터,올리고당,송고버섯분말(국산)</t>
    <phoneticPr fontId="9" type="noConversion"/>
  </si>
  <si>
    <t>밀,우유</t>
    <phoneticPr fontId="9" type="noConversion"/>
  </si>
  <si>
    <t>자연드림 깊은바다소금쿠키(13g*10입 130g/EA)</t>
    <phoneticPr fontId="2" type="noConversion"/>
  </si>
  <si>
    <t>130g(13g*10ea)</t>
    <phoneticPr fontId="2" type="noConversion"/>
  </si>
  <si>
    <t>우리밀(국산)43.3%,자연드림네이처2[가공유지,버터(우유/국산),유크림,옥수수전분],슈가파우더15.7%</t>
    <phoneticPr fontId="9" type="noConversion"/>
  </si>
  <si>
    <t>밀,우유</t>
    <phoneticPr fontId="2" type="noConversion"/>
  </si>
  <si>
    <t>실온 90일</t>
    <phoneticPr fontId="2" type="noConversion"/>
  </si>
  <si>
    <t>자연드림 현미뻥이요(55g/EA)</t>
    <phoneticPr fontId="2" type="noConversion"/>
  </si>
  <si>
    <t>55g(5.5g*10ea)</t>
    <phoneticPr fontId="2" type="noConversion"/>
  </si>
  <si>
    <t>자연드림 마시는초콜릿(120ml*24입 2.88Kg/EA)</t>
    <phoneticPr fontId="2" type="noConversion"/>
  </si>
  <si>
    <t>먹는해양심층수,우유(국산)5.33%,유기농설탕5.3%,다크초콜릿43.05%,설탕,코코아버터15%</t>
    <phoneticPr fontId="9" type="noConversion"/>
  </si>
  <si>
    <t>우유,대두</t>
    <phoneticPr fontId="2" type="noConversion"/>
  </si>
  <si>
    <t>자연드림 패션프루트(팩_150ml*10입 150g/EA)</t>
    <phoneticPr fontId="2" type="noConversion"/>
  </si>
  <si>
    <t>1.5kg(150ml*10ea)</t>
    <phoneticPr fontId="2" type="noConversion"/>
  </si>
  <si>
    <t>정제수,패션프루트주스(베트남)15%,유기농설탕5%,프락토올리고당</t>
    <phoneticPr fontId="2" type="noConversion"/>
  </si>
  <si>
    <t>자연드림 토마토당근한모금(팩190ml*24입 190g/EA)</t>
    <phoneticPr fontId="2" type="noConversion"/>
  </si>
  <si>
    <t>정제수,토마토퓌레32%[토마토(국산)],유기농설탕8.8%,당근혼탁농축액6.4%[당근(국산)]</t>
    <phoneticPr fontId="2" type="noConversion"/>
  </si>
  <si>
    <t>자연드림 석류와베르가모트(팩_종이빨대_120ml*24입 120g/EA)</t>
    <phoneticPr fontId="2" type="noConversion"/>
  </si>
  <si>
    <t>먹는해양심층수,유기농석류농축액10.51%(터키산),사과농축액(국산),베르가모트농축액(이탈리아산),치커리식이섬유</t>
    <phoneticPr fontId="2" type="noConversion"/>
  </si>
  <si>
    <t>자연드림 군만두(1.02Kg/EA)</t>
    <phoneticPr fontId="2" type="noConversion"/>
  </si>
  <si>
    <t>1.02kg(30gX34ea)</t>
    <phoneticPr fontId="2" type="noConversion"/>
  </si>
  <si>
    <t>밀가루(우리밀/국산)24.77%,생생당면{고구마전분(고구마/국산),주정}16.72%,돈육(국산/무항생제)11.15%,돈지(국산/무항생제)7.43%</t>
    <phoneticPr fontId="2" type="noConversion"/>
  </si>
  <si>
    <t>에덴식품 유기농유자차(자연드림 1Kg/EA)</t>
    <phoneticPr fontId="2" type="noConversion"/>
  </si>
  <si>
    <t xml:space="preserve"> 2kg</t>
    <phoneticPr fontId="2" type="noConversion"/>
  </si>
  <si>
    <t>유기농유자(국산) 50% , 유기농설탕 50%</t>
    <phoneticPr fontId="2" type="noConversion"/>
  </si>
  <si>
    <t>자연드림 더맛있는스모크햄(500g/EA)</t>
    <phoneticPr fontId="2" type="noConversion"/>
  </si>
  <si>
    <t>무항생제돼지고기(뒷다리/돈지방:국산) 91.59%, 감자전분(감자:국산), 유기농설탕 2.11%</t>
    <phoneticPr fontId="2" type="noConversion"/>
  </si>
  <si>
    <t>①⑩</t>
  </si>
  <si>
    <t>자연드림 더맛있는스모크햄(1Kg/EA)</t>
    <phoneticPr fontId="2" type="noConversion"/>
  </si>
  <si>
    <t>무항생제돼지고기(뒷다리/돈지방:국산) 91.59%, 감자전분(감자/국산), 유기농설탕 2.11%</t>
    <phoneticPr fontId="2" type="noConversion"/>
  </si>
  <si>
    <t>①⑩</t>
    <phoneticPr fontId="2" type="noConversion"/>
  </si>
  <si>
    <t>자연드림 바삭등심탕수육(급식용)*1kg</t>
    <phoneticPr fontId="2" type="noConversion"/>
  </si>
  <si>
    <t>1kg(58±3ea)</t>
    <phoneticPr fontId="2" type="noConversion"/>
  </si>
  <si>
    <t>돼지고기(등심/국산) 55.19%, 먹는 해양심층수 15.74%, 밀가루(우리밀/국산), 감자전분(감자/국산), 압착 유채유(유채씨/호주산) 2.36%, 변성전분1, 알파쌀가루, 변성전분2, 소금(국산) 0.7%, 유기농설탕 0.2%, 난백분, 베이킹파우더, 효모식품, 흑후추가루, 마늘분말</t>
    <phoneticPr fontId="2" type="noConversion"/>
  </si>
  <si>
    <t>밀,돼지고기,달걀</t>
    <phoneticPr fontId="9" type="noConversion"/>
  </si>
  <si>
    <t>자연드림 통살새우까스(급식용)*1kg</t>
    <phoneticPr fontId="2" type="noConversion"/>
  </si>
  <si>
    <t>1kg(71±3ea)</t>
    <phoneticPr fontId="2" type="noConversion"/>
  </si>
  <si>
    <t>연육(베트남산/어육,설탕,폴리인산나트륨)48.33%, 새우(베트남산) 20.33%, 빵가루[밀가루(우리밀/국산),효모, 압착 유채유(유채씨/호주산),제빵혼합믹스,설탕], 양파(국산), 감자전분(감자/국산), 압착 유채유(유채씨/호주산), 밀가루(우리밀/국산), 살균전란액, 소금(국산) 0.81%, 소맥전분(우리밀/국산), 새우가루(새우/국산), 5`-리보뉴클레오티드이나트륨, 흑후추가루, 먹는해양심층수</t>
    <phoneticPr fontId="2" type="noConversion"/>
  </si>
  <si>
    <t>밀,새우,달걀</t>
    <phoneticPr fontId="2" type="noConversion"/>
  </si>
  <si>
    <t>자연드림 미니돈까스(급식용)*1kg</t>
    <phoneticPr fontId="2" type="noConversion"/>
  </si>
  <si>
    <t>무항생제 돼지고기(돈등심/돈지방:국산) 57.65%, 우리밀빵가루[밀가루(우리밀/국산), 효모, 압착유채유(유채씨/호주산), 제빵혼합믹스, 설탕, 소금(국산)], 양파(국산), 먹는해양심층수 7.47%, 감자전분(감자/국산), 밀가루(우리밀/국산), 맛간장, 마늘(국산), 유기농설탕 1.67%, 소맥전분(우리밀/국산) 0.66%, 생강분말(생강/국산), 흑후추분말, 마늘분말(마늘/국산), 소금(국산) 0.08%, 압착 유채유 0.07%</t>
    <phoneticPr fontId="2" type="noConversion"/>
  </si>
  <si>
    <t>냉동 365일</t>
    <phoneticPr fontId="9" type="noConversion"/>
  </si>
  <si>
    <t>자연드림 미니두부스테이크(급식용)*1kg</t>
    <phoneticPr fontId="2" type="noConversion"/>
  </si>
  <si>
    <t>무항생제돼지고기[뒷다리살(국산),돈지방(국산)] 58%, 두부[대두(국산),두부응고제] 21%, 우리밀빵가루[밀가루(우리밀/국산), 효모, 압착유채유(유채씨/호주산), 제빵혼합믹스, 설탕, 소금(국산) 0.88%] 3%, 양파(국산), 대파(국산), 당근(국산), 맛간장, 쌀가루(쌀/국산), 볶음 콩가루(콩/국산), 전란액(달걀/국산), 유기농설탕 1.2%, 마늘(국산), 소금(국산) 0.2%, 참기름, 흑후추분말</t>
    <phoneticPr fontId="2" type="noConversion"/>
  </si>
  <si>
    <t>돼지고기, 밀, 대두, 달걀</t>
    <phoneticPr fontId="2" type="noConversion"/>
  </si>
  <si>
    <t>자연드림 해물동그랑땡(급식용)*1kg</t>
    <phoneticPr fontId="2" type="noConversion"/>
  </si>
  <si>
    <t>1kg(66±3ea)</t>
    <phoneticPr fontId="2" type="noConversion"/>
  </si>
  <si>
    <t>연육(베트남산/어육, 설탕, 폴리인산나트륨) 49.85%, 오징어(국산) 21%, 당근(국산), 감자전분(감자/국산), 양파(국산), 대파(국산), 난백분, 청양고추(국산), 굴소스, 유기농설탕 0.4%, 해산물가루, 소금(국산) 0.3%, 흑후추가루</t>
    <phoneticPr fontId="2" type="noConversion"/>
  </si>
  <si>
    <t>자연드림 미니동그랑땡(급식용)*1kg</t>
    <phoneticPr fontId="2" type="noConversion"/>
  </si>
  <si>
    <t>1kg(40±3ea)</t>
    <phoneticPr fontId="2" type="noConversion"/>
  </si>
  <si>
    <t>무항생제 돼지고기(뒷다리살/돈지방:국산) 63%, 두부(대두/국산), 당근(국산), 양파(국산), 대파(국산), 빵가루, 맛간장, 살균전란액, 마늘(국산), 설탕, 소금(국산) 0.3%, 효모식품, 생강분말(생강/국산), 흑후추가루</t>
    <phoneticPr fontId="2" type="noConversion"/>
  </si>
  <si>
    <t>자연드림 미니너비아니(리뉴얼)*1kg</t>
    <phoneticPr fontId="2" type="noConversion"/>
  </si>
  <si>
    <t>1kg(62±3ea)</t>
    <phoneticPr fontId="2" type="noConversion"/>
  </si>
  <si>
    <t>돼지고기(국산) 78.95%, 설탕, 대파(국산), 양파(국산), 빵가루(밀가루/국산), 유채유(유채씨/호주산) 3%</t>
    <phoneticPr fontId="2" type="noConversion"/>
  </si>
  <si>
    <t>자연드림 치킨너겟(급식용)*1kg</t>
    <phoneticPr fontId="2" type="noConversion"/>
  </si>
  <si>
    <t>1kg( 15~17g*62±3ea)</t>
    <phoneticPr fontId="2" type="noConversion"/>
  </si>
  <si>
    <t>닭고기(닭가슴살/국산) 69.96%, 소맥전분(우리밀/국산), 치킨너겟프리믹스[소맥전분(우리밀/국산), 알파콘씨(옥수수/국산), 알파쌀가루(쌀/국산)], 먹는해양심층수 5.91%, 압착유채유(유채씨/호주산), 감자전분(감자/국산), 유기농볶은현미가루[미강(국산) 95%, 현미(국산)5%] 0.82%, 분말간장, 설탕, 소금(국산) 0.23%, 양파분말(양파/국산), 마늘분말(마늘/국산), 흑후추가루</t>
    <phoneticPr fontId="2" type="noConversion"/>
  </si>
  <si>
    <t>밀,대두,닭고기</t>
    <phoneticPr fontId="2" type="noConversion"/>
  </si>
  <si>
    <t>자연드림 비엔나소시지(10g*100±5입 1Kg/EA)</t>
    <phoneticPr fontId="2" type="noConversion"/>
  </si>
  <si>
    <t>무항생제 돼지고기(뒷다리/돈지방:국산) 87.08%, 양파(국산), 감자전분(감자:국산), 유기농프락토올리고당 2.42%</t>
    <phoneticPr fontId="2" type="noConversion"/>
  </si>
  <si>
    <t>⑩⑯</t>
  </si>
  <si>
    <t>자연드림 미니돈까스(34±3개입 500g/EA)</t>
    <phoneticPr fontId="2" type="noConversion"/>
  </si>
  <si>
    <t>500g(34±3ea)</t>
    <phoneticPr fontId="2" type="noConversion"/>
  </si>
  <si>
    <t>무항생제 돼지고기(돈등심/돈지방:국산) 57.65%, 우리밀빵가루[밀가루(우리밀/국산), 효모, 압착유채유(유채씨/호주산), 제빵혼합믹스, 설탕, 소금(국산)]</t>
    <phoneticPr fontId="2" type="noConversion"/>
  </si>
  <si>
    <t>자연드림 미니동그랑땡(25±1개입 500g/EA)</t>
    <phoneticPr fontId="2" type="noConversion"/>
  </si>
  <si>
    <t>500g(26±2ea)</t>
    <phoneticPr fontId="2" type="noConversion"/>
  </si>
  <si>
    <t>무항생제 돼지고기(뒷다리살/돈지방:국산) 63%, 두부(대두/국산), 당근(국산), 양파(국산), 대파(국산)</t>
    <phoneticPr fontId="2" type="noConversion"/>
  </si>
  <si>
    <t>자연드림 미니너비아니(30±3개입 500g/EA)</t>
    <phoneticPr fontId="2" type="noConversion"/>
  </si>
  <si>
    <t>500g(30±3ea)</t>
    <phoneticPr fontId="2" type="noConversion"/>
  </si>
  <si>
    <t>무항생제 돼지고기(뒷다리살/돈지방:국산) 76%, 양파(국산), 빵가루[밀가루(우리밀/국산), 효모, 압착 유채유(유채씨/호주산), 제빵혼합믹스, 설탕, 소금(국산)0.88%]4.5%</t>
    <phoneticPr fontId="9" type="noConversion"/>
  </si>
  <si>
    <t>자연드림 오리훈제(무항생 350g/EA)</t>
    <phoneticPr fontId="2" type="noConversion"/>
  </si>
  <si>
    <t>무항생제 오리육(국산)98%, 소금(국산)0.8%, 오리구이용염지제</t>
    <phoneticPr fontId="2" type="noConversion"/>
  </si>
  <si>
    <t>자연드림 꼬꼬너겟(500g/EA)</t>
    <phoneticPr fontId="2" type="noConversion"/>
  </si>
  <si>
    <t>500g(16gX30±3ea)</t>
    <phoneticPr fontId="2" type="noConversion"/>
  </si>
  <si>
    <t>무항생제 닭고기(닭가슴살/국산) 69.96%, 소맥전분(우리밀/국산), 치킨너겟프리믹스[소맥전분(우리밀/국산), 알파콘씨(옥수수/국산), 알파쌀가루(쌀/국산)], 먹는해양심층수 5.91%, 압착유채유(호주산)</t>
    <phoneticPr fontId="2" type="noConversion"/>
  </si>
  <si>
    <t>자연드림 팝콘치킨(500g/EA)</t>
    <phoneticPr fontId="2" type="noConversion"/>
  </si>
  <si>
    <t>500g(18gX28±7ea)</t>
    <phoneticPr fontId="2" type="noConversion"/>
  </si>
  <si>
    <t>무항생제 닭고기(닭가슴살/국산) 62.77%, 파우더C[밀가루(우리밀/국산), 옥수수전분(옥수수/국산), 설탕, 압착 유채유, 소금(국산)], 먹는해양심층수 9.78%, 압착 유채유(유채씨/호주산)</t>
    <phoneticPr fontId="2" type="noConversion"/>
  </si>
  <si>
    <t>자연드림 튼튼치킨까스(non-gmo 300g/EA)</t>
    <phoneticPr fontId="2" type="noConversion"/>
  </si>
  <si>
    <t>300g(43gX7±1~2ea)</t>
    <phoneticPr fontId="2" type="noConversion"/>
  </si>
  <si>
    <t>무항생제닭고기(국산)64%, 우리밀빵가루[밀가루(우리밀:국산)</t>
    <phoneticPr fontId="2" type="noConversion"/>
  </si>
  <si>
    <t>한진씨푸드 대구순살까스(자연드림 500g/EA)</t>
    <phoneticPr fontId="2" type="noConversion"/>
  </si>
  <si>
    <t>500g(50gX10±2ea)</t>
    <phoneticPr fontId="2" type="noConversion"/>
  </si>
  <si>
    <t>대구(원양산) 51%, 우리밀빵가루23% [밀가루(우리밀:국산)89.3%, 효모, 압착유채유(유채씨:호주산/국내가공), 곡류가공품(밀가루:국산), 유기농설탕1.8%, 소금(국산)1.3%]</t>
    <phoneticPr fontId="2" type="noConversion"/>
  </si>
  <si>
    <t>한진씨푸드 명태생선까스(자연드림 500g/EA)</t>
    <phoneticPr fontId="2" type="noConversion"/>
  </si>
  <si>
    <t>500g(71gX6±2ea)</t>
    <phoneticPr fontId="2" type="noConversion"/>
  </si>
  <si>
    <t>명태(러시아산)50%, 우리밀빵가루32% [밀가루(우리밀:국산)89.3%, 효모, 압착유채유(유채씨:호주산/국내가공), 곡류가공품(밀가루:국산), 유기농설탕1.8%, 소금(국산)1.3%], 먹는해양심층수</t>
    <phoneticPr fontId="2" type="noConversion"/>
  </si>
  <si>
    <t>냉동 270일</t>
    <phoneticPr fontId="9" type="noConversion"/>
  </si>
  <si>
    <t>52g(2.6g(8장)X20봉)</t>
    <phoneticPr fontId="2" type="noConversion"/>
  </si>
  <si>
    <t>김(유기인증/국산)60%
안전성검사통한 화학물질 걱정없는 원재료 사용
정부방사능 기준을 기본으로 자체 정기 검사</t>
    <phoneticPr fontId="2" type="noConversion"/>
  </si>
  <si>
    <t>실온 120일</t>
    <phoneticPr fontId="9" type="noConversion"/>
  </si>
  <si>
    <t>60g(3g(8장)X20봉)</t>
    <phoneticPr fontId="2" type="noConversion"/>
  </si>
  <si>
    <t>김(유기인증/국산)60%
안전성검사를 통한 화학물질 걱정없는 원료 관리
방사능 정부기준을 기본으로 자체 정기적 검사</t>
    <phoneticPr fontId="2" type="noConversion"/>
  </si>
  <si>
    <t>자연드림XCJFW 맛을더하는김가루(500g/EA)</t>
    <phoneticPr fontId="2" type="noConversion"/>
  </si>
  <si>
    <t>김(국산)60%
무염산원초 사용
미세플라스틱 45μm 이하 불검출 소금 사용
안전성 검사를 강화로 화학물질 걱정없는 원재료 사용
정부 방사능 기준을 기본으로 정기적 검사 관리</t>
    <phoneticPr fontId="2" type="noConversion"/>
  </si>
  <si>
    <t>실온 120일</t>
    <phoneticPr fontId="19" type="noConversion"/>
  </si>
  <si>
    <t>자연드림 더고소하게구운재래김(10매 40g/EA)</t>
    <phoneticPr fontId="2" type="noConversion"/>
  </si>
  <si>
    <t>40g(4g(10장)X10봉)</t>
    <phoneticPr fontId="2" type="noConversion"/>
  </si>
  <si>
    <t>유기인증 재래김(국산)60%, 압착유채유(유채씨/호주산)33.5%, 참기름(국산)3%, 소금(국산)</t>
    <phoneticPr fontId="2" type="noConversion"/>
  </si>
  <si>
    <t>자연드림 자른다시마(200g/EA)</t>
    <phoneticPr fontId="2" type="noConversion"/>
  </si>
  <si>
    <t>200g</t>
    <phoneticPr fontId="2" type="noConversion"/>
  </si>
  <si>
    <t>다시마(국산:완도) 100%</t>
    <phoneticPr fontId="2" type="noConversion"/>
  </si>
  <si>
    <t>자연드림 쫄쫄이미역(200g/EA)</t>
    <phoneticPr fontId="2" type="noConversion"/>
  </si>
  <si>
    <t>미역(미역 : 국내 고흥산, 천일염 : 호주산) 100%</t>
    <phoneticPr fontId="2" type="noConversion"/>
  </si>
  <si>
    <t>자연드림 삼치살(개별포장 400g/EA)</t>
    <phoneticPr fontId="2" type="noConversion"/>
  </si>
  <si>
    <t>400g(3토막)</t>
    <phoneticPr fontId="2" type="noConversion"/>
  </si>
  <si>
    <t>삼치(국산)99%, 소금(국산)1%</t>
    <phoneticPr fontId="2" type="noConversion"/>
  </si>
  <si>
    <t>자연드림 고등어살(대 350g/EA)</t>
    <phoneticPr fontId="2" type="noConversion"/>
  </si>
  <si>
    <t>350g(175gX2ea)</t>
    <phoneticPr fontId="2" type="noConversion"/>
  </si>
  <si>
    <t>고등어(국산) 99%, 소금(국산) 1%</t>
    <phoneticPr fontId="9" type="noConversion"/>
  </si>
  <si>
    <t>⑦</t>
    <phoneticPr fontId="9" type="noConversion"/>
  </si>
  <si>
    <t>자연드림 중하새우살(250g/EA)</t>
    <phoneticPr fontId="2" type="noConversion"/>
  </si>
  <si>
    <t>새우살(국산) 100%</t>
    <phoneticPr fontId="9" type="noConversion"/>
  </si>
  <si>
    <t>자연드림 깐바지락살(200g/EA)</t>
    <phoneticPr fontId="2" type="noConversion"/>
  </si>
  <si>
    <t>깐바지락살(국산) 100%</t>
    <phoneticPr fontId="9" type="noConversion"/>
  </si>
  <si>
    <t>오징어채(자연드림 150g/EA)</t>
    <phoneticPr fontId="2" type="noConversion"/>
  </si>
  <si>
    <t>150g</t>
    <phoneticPr fontId="2" type="noConversion"/>
  </si>
  <si>
    <t>오징어몸살 100%[오징어(국산) 90.2%, 유기농설탕 9.2%, 소금(국산) 0.6%]</t>
    <phoneticPr fontId="9" type="noConversion"/>
  </si>
  <si>
    <t>⑰</t>
    <phoneticPr fontId="2" type="noConversion"/>
  </si>
  <si>
    <t>냉장 60일</t>
    <phoneticPr fontId="2" type="noConversion"/>
  </si>
  <si>
    <t>오징어(자연드림_2~3미 500g/EA)</t>
    <phoneticPr fontId="2" type="noConversion"/>
  </si>
  <si>
    <t>500g(2~3ea)</t>
    <phoneticPr fontId="2" type="noConversion"/>
  </si>
  <si>
    <t>오징어(국산) 100%</t>
    <phoneticPr fontId="2" type="noConversion"/>
  </si>
  <si>
    <t>냉동 540일</t>
    <phoneticPr fontId="9" type="noConversion"/>
  </si>
  <si>
    <t>실속국물멸치(자연드림 300g/EA)</t>
    <phoneticPr fontId="2" type="noConversion"/>
  </si>
  <si>
    <t>300g</t>
    <phoneticPr fontId="2" type="noConversion"/>
  </si>
  <si>
    <t>국물멸치(멸치: 국산, 천일염: 국산) 100%</t>
    <phoneticPr fontId="2" type="noConversion"/>
  </si>
  <si>
    <t>냉장 365일</t>
    <phoneticPr fontId="2" type="noConversion"/>
  </si>
  <si>
    <t>자연드림 잔멸치(지리 300g/EA)</t>
    <phoneticPr fontId="2" type="noConversion"/>
  </si>
  <si>
    <t>지리멸치(멸치: 국산, 천일염: 국산) 100%</t>
    <phoneticPr fontId="2" type="noConversion"/>
  </si>
  <si>
    <t>황태채(자연드림 150g/EA)</t>
    <phoneticPr fontId="2" type="noConversion"/>
  </si>
  <si>
    <t>명태(러시아산) 100%</t>
    <phoneticPr fontId="2" type="noConversion"/>
  </si>
  <si>
    <t>동태포(자연드림 400g/EA)</t>
    <phoneticPr fontId="2" type="noConversion"/>
  </si>
  <si>
    <t>동태(원양산) 100%</t>
    <phoneticPr fontId="2" type="noConversion"/>
  </si>
  <si>
    <t>밀가루(우리밀/국산)28.56%, 돈육(국산/무항생제)18.57%, 정제수, 부추(국산)7.14%, 돈지(국산/무항생제)5.71%</t>
    <phoneticPr fontId="2" type="noConversion"/>
  </si>
  <si>
    <t>자연드림 피자군만두(510g/EA)</t>
    <phoneticPr fontId="2" type="noConversion"/>
  </si>
  <si>
    <t>510g(30gX17±1~2ea)</t>
    <phoneticPr fontId="2" type="noConversion"/>
  </si>
  <si>
    <t>자연드림 물만두(8g*113±2입 1.02Kg/EA)</t>
    <phoneticPr fontId="2" type="noConversion"/>
  </si>
  <si>
    <t>1.02kg(8gX113±2ea)</t>
    <phoneticPr fontId="2" type="noConversion"/>
  </si>
  <si>
    <t>밀가루(우리밀/국산)24.61%,돈육(국산/무항생제)21.53%,돈지(국산/무항생제)9.23%</t>
    <phoneticPr fontId="2" type="noConversion"/>
  </si>
  <si>
    <t>자연드림 팥찐빵(50g*6입 300g/EA)</t>
    <phoneticPr fontId="2" type="noConversion"/>
  </si>
  <si>
    <t>300g(50gX6ea)</t>
    <phoneticPr fontId="2" type="noConversion"/>
  </si>
  <si>
    <t>자연드림적팥앙금[팥앙금{팥(국산)52.8%}65.8%,유기농설탕30.12%,올리고당3.88%,소금(국산)]37.92%,밀가루(우리밀/국산)37.8%</t>
    <phoneticPr fontId="2" type="noConversion"/>
  </si>
  <si>
    <t>자연드림 흑미찐빵(50g*6입 300g/EA)</t>
    <phoneticPr fontId="2" type="noConversion"/>
  </si>
  <si>
    <t>자연드림적팥앙금[팥앙금{팥(국산)52.8%}65.8%,유기농설탕30.12%,올리고당3.8%,소금(국산)]36.4%,밀가루(우리밀/국산)32.4%</t>
    <phoneticPr fontId="2" type="noConversion"/>
  </si>
  <si>
    <t>자연드림 괴산찰옥수수찐빵(6개입 330g/EA)</t>
    <phoneticPr fontId="2" type="noConversion"/>
  </si>
  <si>
    <t>330g(55g*6ea)</t>
    <phoneticPr fontId="2" type="noConversion"/>
  </si>
  <si>
    <t>자연드림통팥앙금24.22%,알파콘씨10.38%,괴산찰옥수수(국산)10.01%</t>
    <phoneticPr fontId="2" type="noConversion"/>
  </si>
  <si>
    <t>자연드림 벚꽃빵(8개입 250g/EA)</t>
    <phoneticPr fontId="2" type="noConversion"/>
  </si>
  <si>
    <t>250g(31g*8ea)</t>
    <phoneticPr fontId="2" type="noConversion"/>
  </si>
  <si>
    <t>우리밀(국산)58.78%,먹는해양심층수28.4%,유기농설탕5.7%,유채유(호주산),백년초분말(국산),효모,소금(국산)0.2%</t>
    <phoneticPr fontId="2" type="noConversion"/>
  </si>
  <si>
    <t>냉동 276일</t>
    <phoneticPr fontId="9" type="noConversion"/>
  </si>
  <si>
    <t>자연드림 꽃빵(250g/EA)</t>
    <phoneticPr fontId="2" type="noConversion"/>
  </si>
  <si>
    <t>250g(27gX8ea)</t>
    <phoneticPr fontId="2" type="noConversion"/>
  </si>
  <si>
    <t>밀가루(우리밀/국산) 63.57%, 정제수, 유기농설탕6.35%, 유채유(유채씨/호주산) , 효모, 소금(국산)</t>
    <phoneticPr fontId="2" type="noConversion"/>
  </si>
  <si>
    <t>자연드림 한입쏙핫도그(23±1개입 500g/EA)</t>
    <phoneticPr fontId="2" type="noConversion"/>
  </si>
  <si>
    <t>500g(약20gX23±1~2ea)</t>
    <phoneticPr fontId="2" type="noConversion"/>
  </si>
  <si>
    <t>소시지{돼지고기(국산/무항생제)77.3%, 감자전분(감자:국산)2.5%, 유기농설탕 2.2%</t>
    <phoneticPr fontId="2" type="noConversion"/>
  </si>
  <si>
    <t>①②⑥⑩</t>
    <phoneticPr fontId="2" type="noConversion"/>
  </si>
  <si>
    <t>냉동 210일</t>
    <phoneticPr fontId="2" type="noConversion"/>
  </si>
  <si>
    <t>자연드림 우리밀꼬마핫도그(40g*5개입 200g/EA)</t>
    <phoneticPr fontId="2" type="noConversion"/>
  </si>
  <si>
    <t>200g(40gX5ea)</t>
    <phoneticPr fontId="2" type="noConversion"/>
  </si>
  <si>
    <t>냉동 210일</t>
    <phoneticPr fontId="9" type="noConversion"/>
  </si>
  <si>
    <t>자연드림 치즈꼬마핫도그(32g*5입 160g/EA)</t>
    <phoneticPr fontId="2" type="noConversion"/>
  </si>
  <si>
    <t>160g(32gX5ea)</t>
    <phoneticPr fontId="2" type="noConversion"/>
  </si>
  <si>
    <t>자연드림도우{(밀가루/우리밀,국산)87.5%,유기농설탕 4.38%,자연드림 압착유채유(유채씨,호주산),유청분말,소금(국산)효모]42.43%,자연치즈{모짜렐라치즈(원유,국산)분말셀룰로스}22.22%,양파(국산)14.14%,한우양념쵸핑육{(한우,국산)68.8%,불고기양념,우리밀100%올리고당,유기농설탕3.5%한우맛내기가루}10.1%,피망(국산)6.06%,불고기소시{배,액상소스,양조간장,유기농설탕9%,양파}5.05%</t>
    <phoneticPr fontId="2" type="noConversion"/>
  </si>
  <si>
    <t>밀,우유,대두,소고기</t>
    <phoneticPr fontId="2" type="noConversion"/>
  </si>
  <si>
    <t>담백한우리밀또띠아(자연드림 400g/EA)</t>
    <phoneticPr fontId="2" type="noConversion"/>
  </si>
  <si>
    <t>400g(40gX10ea)</t>
    <phoneticPr fontId="2" type="noConversion"/>
  </si>
  <si>
    <t>밀가루(우리밀/국산)90.12%, 자연드림압착유채유(유채씨/호주산), 소금(국산), 효모</t>
    <phoneticPr fontId="9" type="noConversion"/>
  </si>
  <si>
    <t>자연드림 우리콩연두부(100g/EA)</t>
    <phoneticPr fontId="2" type="noConversion"/>
  </si>
  <si>
    <t>냉장 9일</t>
    <phoneticPr fontId="2" type="noConversion"/>
  </si>
  <si>
    <t>자연드림 우리콩연두부(1Kg/EA)</t>
    <phoneticPr fontId="2" type="noConversion"/>
  </si>
  <si>
    <t>자연드림 우리콩순두부(1Kg/EA)</t>
    <phoneticPr fontId="2" type="noConversion"/>
  </si>
  <si>
    <t>자연드림 우리콩두부(부침용 420g/EA)</t>
    <phoneticPr fontId="2" type="noConversion"/>
  </si>
  <si>
    <t>420g</t>
    <phoneticPr fontId="2" type="noConversion"/>
  </si>
  <si>
    <t>자연드림 우리콩두부(찌개용 420g/EA)</t>
    <phoneticPr fontId="2" type="noConversion"/>
  </si>
  <si>
    <t>자연드림 우리콩두부(대용량 찌개용 3Kg/EA)</t>
    <phoneticPr fontId="2" type="noConversion"/>
  </si>
  <si>
    <t>3kg</t>
    <phoneticPr fontId="2" type="noConversion"/>
  </si>
  <si>
    <t>대두(국산)100%응고제[조제해수염화마그네슘, 정제압착올리브유, 식물성유지(홍화유, 마카다미아오일]</t>
    <phoneticPr fontId="2" type="noConversion"/>
  </si>
  <si>
    <t>냉장 7일</t>
    <phoneticPr fontId="9" type="noConversion"/>
  </si>
  <si>
    <t>도토리묵(자연드림 2Kg/EA)</t>
    <phoneticPr fontId="2" type="noConversion"/>
  </si>
  <si>
    <t>도토리(국산) 99.7%, 천일염(국산)0.3%</t>
    <phoneticPr fontId="2" type="noConversion"/>
  </si>
  <si>
    <t>③⑥</t>
  </si>
  <si>
    <t>실온 10일</t>
    <phoneticPr fontId="9" type="noConversion"/>
  </si>
  <si>
    <t>도토리묵슬라이스(자연드림 2Kg/EA)</t>
    <phoneticPr fontId="2" type="noConversion"/>
  </si>
  <si>
    <t>2kg(188±5조각)</t>
    <phoneticPr fontId="2" type="noConversion"/>
  </si>
  <si>
    <t>도토리(국산)99.7%, 천일염(국산)0.3%</t>
    <phoneticPr fontId="2" type="noConversion"/>
  </si>
  <si>
    <t>판교농민식품 청포묵(자연드림 420g/EA)</t>
    <phoneticPr fontId="2" type="noConversion"/>
  </si>
  <si>
    <t>녹두(국산) 99.7%, 천일염(국산) 0.3%</t>
    <phoneticPr fontId="2" type="noConversion"/>
  </si>
  <si>
    <t>실온 10일</t>
    <phoneticPr fontId="19" type="noConversion"/>
  </si>
  <si>
    <t>청포묵(자연드림 2Kg/EA)</t>
    <phoneticPr fontId="2" type="noConversion"/>
  </si>
  <si>
    <t>녹두(국산)99.7%, 천일염(국산)0.3%</t>
    <phoneticPr fontId="2" type="noConversion"/>
  </si>
  <si>
    <t>실온 10일</t>
    <phoneticPr fontId="2" type="noConversion"/>
  </si>
  <si>
    <t>자연드림 냉동떡국떡(500g/EA)</t>
    <phoneticPr fontId="2" type="noConversion"/>
  </si>
  <si>
    <t>유기농쌀가루(국산)99%, 소금(국산) 1%</t>
    <phoneticPr fontId="2" type="noConversion"/>
  </si>
  <si>
    <t>냉동 90일</t>
    <phoneticPr fontId="2" type="noConversion"/>
  </si>
  <si>
    <t>자연드림 냉동떡볶이떡(500g/EA)</t>
    <phoneticPr fontId="2" type="noConversion"/>
  </si>
  <si>
    <t>유기농쌀가루(국산)99%, 소금(국산)1%</t>
    <phoneticPr fontId="2" type="noConversion"/>
  </si>
  <si>
    <t>자연드림 냉동조랭이떡(500g/EA)</t>
    <phoneticPr fontId="2" type="noConversion"/>
  </si>
  <si>
    <t>자연드림 김밥용단무지(290g/EA)</t>
    <phoneticPr fontId="2" type="noConversion"/>
  </si>
  <si>
    <t>290g(11~13개입)</t>
    <phoneticPr fontId="2" type="noConversion"/>
  </si>
  <si>
    <t>절임무60%[무(국산/무농약)95%,천일염(국산)5%],먹는해양심층수22%,유기농설탕10%,화이트식초[주정,포도당,엿기름(국산)]8%</t>
    <phoneticPr fontId="9" type="noConversion"/>
  </si>
  <si>
    <t>자연드림 단무지(벌크 반찬용 1Kg/EA)</t>
    <phoneticPr fontId="2" type="noConversion"/>
  </si>
  <si>
    <t>1kg(106~116개입)</t>
    <phoneticPr fontId="2" type="noConversion"/>
  </si>
  <si>
    <t>절임무55%[무(국산/무농약)95%,천일염(국산)5%],정제수,유기농설탕11%,화이트식초[주정,포도당,엿기름(국산)]9%</t>
    <phoneticPr fontId="9" type="noConversion"/>
  </si>
  <si>
    <t>자연드림 다진마늘(500g/EA)</t>
    <phoneticPr fontId="2" type="noConversion"/>
  </si>
  <si>
    <t>마늘(국산/무농약) 100%</t>
    <phoneticPr fontId="9" type="noConversion"/>
  </si>
  <si>
    <t>냉동 240일</t>
    <phoneticPr fontId="2" type="noConversion"/>
  </si>
  <si>
    <t>조이씨푸드 참새우젓(자연드림 1Kg/EA)</t>
    <phoneticPr fontId="2" type="noConversion"/>
  </si>
  <si>
    <t>새우(국산) 75%, 천일염(국산) 25%</t>
    <phoneticPr fontId="9" type="noConversion"/>
  </si>
  <si>
    <r>
      <t>자연드림 낙안</t>
    </r>
    <r>
      <rPr>
        <b/>
        <sz val="14"/>
        <color rgb="FF0000FF"/>
        <rFont val="맑은 고딕"/>
        <family val="3"/>
        <charset val="129"/>
        <scheme val="minor"/>
      </rPr>
      <t>딸기</t>
    </r>
    <r>
      <rPr>
        <b/>
        <sz val="14"/>
        <color theme="1"/>
        <rFont val="맑은 고딕"/>
        <family val="3"/>
        <charset val="129"/>
        <scheme val="minor"/>
      </rPr>
      <t>요구르트(120ml_스파우트 120g/EA)</t>
    </r>
    <phoneticPr fontId="2" type="noConversion"/>
  </si>
  <si>
    <t xml:space="preserve"> 120ml </t>
    <phoneticPr fontId="2" type="noConversion"/>
  </si>
  <si>
    <t>원유 89.8%(국내/무항생제축산물), 유기농설탕 5.39997%, 딸기시럽 4.8%[딸기(국산/무농약)50%, 유기농설탕 50%], 유산균(덴마크)</t>
    <phoneticPr fontId="2" type="noConversion"/>
  </si>
  <si>
    <t xml:space="preserve">② </t>
    <phoneticPr fontId="2" type="noConversion"/>
  </si>
  <si>
    <t>냉장 12일</t>
    <phoneticPr fontId="9" type="noConversion"/>
  </si>
  <si>
    <r>
      <t>자연드림 낙안</t>
    </r>
    <r>
      <rPr>
        <b/>
        <sz val="14"/>
        <color rgb="FF0000FF"/>
        <rFont val="맑은 고딕"/>
        <family val="3"/>
        <charset val="129"/>
        <scheme val="minor"/>
      </rPr>
      <t>매실</t>
    </r>
    <r>
      <rPr>
        <b/>
        <sz val="14"/>
        <color theme="1"/>
        <rFont val="맑은 고딕"/>
        <family val="3"/>
        <charset val="129"/>
        <scheme val="minor"/>
      </rPr>
      <t>요구르트(120ml_스파우트 120g/EA)</t>
    </r>
    <phoneticPr fontId="2" type="noConversion"/>
  </si>
  <si>
    <t>원유89.6%(국산), 유기농설탕5.39997%, 월앙매실5%[매실(유기농/국산)50%,유기농설탕50%], 유산균(덴마크)</t>
    <phoneticPr fontId="2" type="noConversion"/>
  </si>
  <si>
    <t xml:space="preserve">② </t>
  </si>
  <si>
    <t>냉장 12일</t>
    <phoneticPr fontId="2" type="noConversion"/>
  </si>
  <si>
    <r>
      <t>자연드림 낙안목장요구르트</t>
    </r>
    <r>
      <rPr>
        <b/>
        <sz val="14"/>
        <color rgb="FF0000FF"/>
        <rFont val="맑은 고딕"/>
        <family val="3"/>
        <charset val="129"/>
        <scheme val="minor"/>
      </rPr>
      <t>(플레인</t>
    </r>
    <r>
      <rPr>
        <b/>
        <sz val="14"/>
        <color theme="1"/>
        <rFont val="맑은 고딕"/>
        <family val="3"/>
        <charset val="129"/>
        <scheme val="minor"/>
      </rPr>
      <t>_120ml_스파우트 120g/EA)</t>
    </r>
    <phoneticPr fontId="2" type="noConversion"/>
  </si>
  <si>
    <t>원유 94.3%(국산), 유기농설탕 5.69997%, 유산균(덴마크)</t>
    <phoneticPr fontId="2" type="noConversion"/>
  </si>
  <si>
    <r>
      <t>낙안</t>
    </r>
    <r>
      <rPr>
        <b/>
        <sz val="14"/>
        <color rgb="FF0000FF"/>
        <rFont val="맑은 고딕"/>
        <family val="3"/>
        <charset val="129"/>
        <scheme val="minor"/>
      </rPr>
      <t>유자</t>
    </r>
    <r>
      <rPr>
        <b/>
        <sz val="14"/>
        <color theme="1"/>
        <rFont val="맑은 고딕"/>
        <family val="3"/>
        <charset val="129"/>
        <scheme val="minor"/>
      </rPr>
      <t>요구르트(자연드림_120ml_스파우트 120g/EA)</t>
    </r>
    <phoneticPr fontId="2" type="noConversion"/>
  </si>
  <si>
    <t>원유91.6%(국산), 유기농설탕5.49%, 당침유자2.9%[유자(국산)50%], 유산균(덴마크)</t>
    <phoneticPr fontId="2" type="noConversion"/>
  </si>
  <si>
    <t>낙안플레인요구르트(자연드림_무가당_500ml_PET 500g/EA)</t>
    <phoneticPr fontId="2" type="noConversion"/>
  </si>
  <si>
    <t xml:space="preserve"> 500ml </t>
    <phoneticPr fontId="2" type="noConversion"/>
  </si>
  <si>
    <t>원유 99.9%(국내/무항생제축산물), 유산균(덴마크)</t>
    <phoneticPr fontId="2" type="noConversion"/>
  </si>
  <si>
    <t>자임에프앤비 상큼한사과주스(자연드림_120ml*30개입 120g/EA)</t>
    <phoneticPr fontId="2" type="noConversion"/>
  </si>
  <si>
    <t>3.6KG(120ml*30ea)</t>
    <phoneticPr fontId="2" type="noConversion"/>
  </si>
  <si>
    <t>먹는해양심층수80%,사과혼탁농축과즙[배합함량 사과99.9%(국산), 비타민C] 20%</t>
    <phoneticPr fontId="2" type="noConversion"/>
  </si>
  <si>
    <t>실온 540일</t>
    <phoneticPr fontId="9" type="noConversion"/>
  </si>
  <si>
    <t>자임 상큼한감귤주스(자연드림_120ml*30개입 120g/EA)</t>
  </si>
  <si>
    <t>3.6kg(120mlX30ea)</t>
    <phoneticPr fontId="2" type="noConversion"/>
  </si>
  <si>
    <t>정제수,감귤농축액(배합함량 100% 감귤, 국산) 16.7%</t>
    <phoneticPr fontId="2" type="noConversion"/>
  </si>
  <si>
    <t>자임 당근사과주스(자연드림_120ml 120g/EA)</t>
    <phoneticPr fontId="2" type="noConversion"/>
  </si>
  <si>
    <t>1.2kg(120mlX30ea)</t>
    <phoneticPr fontId="2" type="noConversion"/>
  </si>
  <si>
    <t>사과즙((배합함량 100%, 국산)52%, 정제수, 제주당근주스농축액[배합함량 99.7%(국산/무농약), 구연산]12%, 비타민c</t>
    <phoneticPr fontId="2" type="noConversion"/>
  </si>
  <si>
    <t>자연드림 숨(팩_종이빨대_120ml*24입_과일채소음료 120g/EA)</t>
    <phoneticPr fontId="2" type="noConversion"/>
  </si>
  <si>
    <t>먹는해양심층수, 배농축액 3.8%(배합함량 배 100%, 국산), 치커리뿌리추출물 3.5%(배합함량 치커리뿌리 100%, 외국산: 네덜란드, 칠레, 벨기에 등), 사과농축액 2.5%(배합함량 사과 100%, 국산)</t>
    <phoneticPr fontId="2" type="noConversion"/>
  </si>
  <si>
    <t>실온 240일</t>
    <phoneticPr fontId="2" type="noConversion"/>
  </si>
  <si>
    <t>해마 물에타먹는액상유자청(자연드림 360g/EA)</t>
    <phoneticPr fontId="2" type="noConversion"/>
  </si>
  <si>
    <t>360g</t>
    <phoneticPr fontId="2" type="noConversion"/>
  </si>
  <si>
    <t>유자액상베이스42.6%{프락토올리고당, 유기농설탕9.39%, 유자원액3.52%(유자:국산/무농약), 사과농축액(사과:국산)}, 유자원액21%(유자:국산/무농약), 프락토올리고당, 유기농설탕 16%</t>
    <phoneticPr fontId="2" type="noConversion"/>
  </si>
  <si>
    <t>냉장 150일</t>
    <phoneticPr fontId="2" type="noConversion"/>
  </si>
  <si>
    <t>한울타리농원 월앙매실(자연드림_1L_유기농 1Kg/EA)</t>
    <phoneticPr fontId="2" type="noConversion"/>
  </si>
  <si>
    <t>매실(국산/유기농) 50%, 유기농설탕 50%</t>
    <phoneticPr fontId="2" type="noConversion"/>
  </si>
  <si>
    <t>상온 730일</t>
    <phoneticPr fontId="9" type="noConversion"/>
  </si>
  <si>
    <t>구슬팡더블초코(자연드림_50g*24개 50g/EA)</t>
    <phoneticPr fontId="2" type="noConversion"/>
  </si>
  <si>
    <t xml:space="preserve">1.2kg(50gX24ea) </t>
    <phoneticPr fontId="2" type="noConversion"/>
  </si>
  <si>
    <t>원유(국산), 유크림(우유:국산), 탈지분유(국산), 식물성크림, 유기농설탕 3%, 화이트초콜릿(벨기에산)2.5%, 코코아매스(싱가포르산)1.5%,코코아분말(네덜란드산)0.7%,천연향료(초코향),천연향료(바닐라향)</t>
    <phoneticPr fontId="2" type="noConversion"/>
  </si>
  <si>
    <t>냉동 730일</t>
    <phoneticPr fontId="9" type="noConversion"/>
  </si>
  <si>
    <t>구슬팡딸기바나나(자연드림_50g*24개 50g/EA)</t>
    <phoneticPr fontId="2" type="noConversion"/>
  </si>
  <si>
    <t>원유(국산), 유크림(국산), 탈지분유(국산), 식물성크림, 유기농설탕 3%, 바나나농축액(바나나:이스라엘산),덱스트린,딸기농축액(딸기:국산)</t>
    <phoneticPr fontId="2" type="noConversion"/>
  </si>
  <si>
    <t>아이스홍시(자연드림 60g/EA)</t>
    <phoneticPr fontId="2" type="noConversion"/>
  </si>
  <si>
    <t>60g</t>
    <phoneticPr fontId="2" type="noConversion"/>
  </si>
  <si>
    <t>홍시(국산) 100%</t>
    <phoneticPr fontId="2" type="noConversion"/>
  </si>
  <si>
    <t>자연드림 젤리스틱감귤(23g*8입 184g/EA)</t>
    <phoneticPr fontId="2" type="noConversion"/>
  </si>
  <si>
    <t>184g(23gX8ea)</t>
    <phoneticPr fontId="2" type="noConversion"/>
  </si>
  <si>
    <t>감귤즙(감귤/국산) 50%, 유기농설탕 14%, 덱스트린, 정제수, 올리고당, 한천(국산)</t>
    <phoneticPr fontId="2" type="noConversion"/>
  </si>
  <si>
    <t>냉장 180일</t>
    <phoneticPr fontId="9" type="noConversion"/>
  </si>
  <si>
    <t>자연드림 젤리스틱망고(23g*8봉 184g/EA)</t>
    <phoneticPr fontId="2" type="noConversion"/>
  </si>
  <si>
    <t>자연드림 동물모양쿠키(곰_18g*20봉 360g/EA)</t>
    <phoneticPr fontId="2" type="noConversion"/>
  </si>
  <si>
    <t>360g(18gX20ea)</t>
    <phoneticPr fontId="2" type="noConversion"/>
  </si>
  <si>
    <t xml:space="preserve">		밀가루(우리밀/국산)29.8%,유기농설탕27.4%,자연드림네이처2[가공유지{팜에스테르화유(말레이시아산)},버터(우유/국산),식물성유지,유크림,옥수수전분]</t>
    <phoneticPr fontId="2" type="noConversion"/>
  </si>
  <si>
    <t>①②④⑥</t>
  </si>
  <si>
    <t>자연드림 동물모양쿠키(트리케라_18g*20봉 360g/EA)</t>
    <phoneticPr fontId="2" type="noConversion"/>
  </si>
  <si>
    <t>①②④⑥</t>
    <phoneticPr fontId="2" type="noConversion"/>
  </si>
  <si>
    <t>자연드림 동물모양쿠키(티라노_18g*20봉 360g/EA)</t>
    <phoneticPr fontId="2" type="noConversion"/>
  </si>
  <si>
    <t xml:space="preserve">		밀가루(우리밀/국산)29.8%,유기농설탕27.4%,자연드림네이처2[가공유지{팜에스테르화유(말레이시아산)},버터(우유/국산),식물성유지,유크림,옥수수전분]</t>
    <phoneticPr fontId="9" type="noConversion"/>
  </si>
  <si>
    <t>밀가루(우리밀/국산),유기농설탕6.6%,자연드림네이처4.6%</t>
    <phoneticPr fontId="2" type="noConversion"/>
  </si>
  <si>
    <t>동절기 : 실온 7일 / 하절기 : 실온 5일</t>
    <phoneticPr fontId="2" type="noConversion"/>
  </si>
  <si>
    <t>밀,달걀,우유,대두</t>
    <phoneticPr fontId="9" type="noConversion"/>
  </si>
  <si>
    <t>실온 5일</t>
    <phoneticPr fontId="2" type="noConversion"/>
  </si>
  <si>
    <t>자연드림 우리밀마늘빵(19~23입 260g/EA)생지</t>
    <phoneticPr fontId="2" type="noConversion"/>
  </si>
  <si>
    <t>260g(19~23내외)</t>
    <phoneticPr fontId="2" type="noConversion"/>
  </si>
  <si>
    <t>밀가루(우리밀/국산),자연드림네이처2[{가공유지(팜에스테르화유/말레이시아),버터(우유/국산),식물성유지,유크림,옥수수전분],마늘6.5%,유기농설탕5.8%</t>
    <phoneticPr fontId="2" type="noConversion"/>
  </si>
  <si>
    <t>자연드림 우리밀소보루빵(75g/EA)</t>
    <phoneticPr fontId="2" type="noConversion"/>
  </si>
  <si>
    <t>75g</t>
    <phoneticPr fontId="2" type="noConversion"/>
  </si>
  <si>
    <t>우리밀소보루빵용생지[밀가루(우리밀/국산),유기농설탕,쿱네이처2(채종유/호주산),전란액,전지분유],밀가루(우리밀/국산),유기농설탕</t>
    <phoneticPr fontId="2" type="noConversion"/>
  </si>
  <si>
    <t>초코소보루빵용생지[밀가루(우리밀/국산),당류가공품,초콜릿(벨기에산),유기농설탕6.9%,쿱네이처2]70%,밀가루(우리밀/국산),유기농설탕7.5%,자연드림네이처4[버터(우유/국산),가공유지(팜에스테르화유/말레이시아산)],쿱네이처2,살균전란액,코코아파우더,팽창제제[탄산수소나트륨,산성피로인산나트륨,전분,제일인산칼슘,젖산칼슘]</t>
    <phoneticPr fontId="2" type="noConversion"/>
  </si>
  <si>
    <t>달걀,우유,대두,밀</t>
    <phoneticPr fontId="2" type="noConversion"/>
  </si>
  <si>
    <t>자연드림 팥앙금빵(70g/EA)</t>
    <phoneticPr fontId="2" type="noConversion"/>
  </si>
  <si>
    <t>70g</t>
    <phoneticPr fontId="2" type="noConversion"/>
  </si>
  <si>
    <t>팥앙금빵용생지[자연드림[,적팥앙금팥(팥/국산),미가루(우리밀/국산),유기농설탕3.4%,자연드림네이처4,전란액(99.7%,),검은깨(국산)</t>
    <phoneticPr fontId="2" type="noConversion"/>
  </si>
  <si>
    <t>밀,우유,달걀,대두</t>
    <phoneticPr fontId="9" type="noConversion"/>
  </si>
  <si>
    <t>동절기 : 실온 7일 / 하절기 : 실온 5일</t>
    <phoneticPr fontId="9" type="noConversion"/>
  </si>
  <si>
    <t>피넛오곡롤(자연드림_9g*10ea 90g/EA)</t>
    <phoneticPr fontId="2" type="noConversion"/>
  </si>
  <si>
    <t xml:space="preserve"> 90g(9gX10ea)</t>
    <phoneticPr fontId="2" type="noConversion"/>
  </si>
  <si>
    <t>쿱슈가파우더(유기분당 95%, 감자전분) 20.04%, 생현미분(현미:국산) 19.94%, 자연드림압착유채유(유채씨:호주산) 19.25%, 누룽지분말(백미:국산) 11.57%, 유청분말, 밀가루(우리밀:국산) 5.32%</t>
    <phoneticPr fontId="2" type="noConversion"/>
  </si>
  <si>
    <t>②④⑤⑥</t>
  </si>
  <si>
    <t>실온 365일</t>
    <phoneticPr fontId="9" type="noConversion"/>
  </si>
  <si>
    <t>자연드림 미니찹쌀약과(100g/EA)</t>
    <phoneticPr fontId="2" type="noConversion"/>
  </si>
  <si>
    <t>100g(11±1~2개입)</t>
    <phoneticPr fontId="2" type="noConversion"/>
  </si>
  <si>
    <t>밀가루(우리밀:국산) 39.5%, 명인유기쌀조청{유기농백미(국산)98.5%, 엿기름(국산) 1.2%, 효소} 30.9%, 유채유(유채씨100%:호주산)</t>
    <phoneticPr fontId="2" type="noConversion"/>
  </si>
  <si>
    <t>④⑥</t>
  </si>
  <si>
    <t>실온 60일</t>
    <phoneticPr fontId="19" type="noConversion"/>
  </si>
  <si>
    <t>자연드림 꽃약과(30g*30봉입 900g/EA)</t>
    <phoneticPr fontId="2" type="noConversion"/>
  </si>
  <si>
    <t>900g(30gX30ea)</t>
    <phoneticPr fontId="2" type="noConversion"/>
  </si>
  <si>
    <t>밀가루(우리밀:국산)39.5%, 명인유기쌀조청{유기농백미(국산) 98.5%, 엿기름(국산)1.2%, 효소}30.9%, 유채유(유채씨100%:호주산)</t>
    <phoneticPr fontId="2" type="noConversion"/>
  </si>
  <si>
    <t>달콤한딸기잼(자연드림 2Kg/EA)</t>
    <phoneticPr fontId="2" type="noConversion"/>
  </si>
  <si>
    <t>슬라이스냉동딸기{딸기(국산/무농약)90%, 유기농설탕10%}60%, 유기농설탕 40%</t>
    <phoneticPr fontId="2" type="noConversion"/>
  </si>
  <si>
    <t>사과잼(자연드림 2Kg/EA)</t>
    <phoneticPr fontId="2" type="noConversion"/>
  </si>
  <si>
    <t>사과(국산)70%, 유기농설탕30%</t>
    <phoneticPr fontId="2" type="noConversion"/>
  </si>
  <si>
    <t>유기농쌀프레이크(자연드림 280g/EA)</t>
    <phoneticPr fontId="2" type="noConversion"/>
  </si>
  <si>
    <t>280g</t>
    <phoneticPr fontId="2" type="noConversion"/>
  </si>
  <si>
    <t>유기농쌀(국산)76.4%, 유기농설탕 19.22%, 천일염(국산), 벌꿀(국산), 유기쌀조청 1.09%, 올리고당, 비타민C</t>
    <phoneticPr fontId="2" type="noConversion"/>
  </si>
  <si>
    <t>자연드림 굴소스(1Kg/EA)</t>
    <phoneticPr fontId="2" type="noConversion"/>
  </si>
  <si>
    <t>굴엑기스[굴(국산),천일염(국산),효모추출물제품],정제수,우리밀100%올리고당11.73%(우리밀:국산),유기농
황설탕8%,천일염(국산),양조간장[대두(국산),소맥(국산),천일염(국산),종국]</t>
    <phoneticPr fontId="9" type="noConversion"/>
  </si>
  <si>
    <t>돈가스소스(자연드림_파우치 1Kg/EA)</t>
    <phoneticPr fontId="2" type="noConversion"/>
  </si>
  <si>
    <t>토마토퓨레16%[토마토(국산/무농약)100%],사과즙16%[사과(국산)100%],양파(국산/무농약),유기농설탕13%,프락토올리고당</t>
    <phoneticPr fontId="9" type="noConversion"/>
  </si>
  <si>
    <t>⑤⑥⑫</t>
    <phoneticPr fontId="2" type="noConversion"/>
  </si>
  <si>
    <t>냉장 240일</t>
    <phoneticPr fontId="2" type="noConversion"/>
  </si>
  <si>
    <t>자연드림 양념치킨소스(3Kg/EA)</t>
    <phoneticPr fontId="2" type="noConversion"/>
  </si>
  <si>
    <t>올리고당,유기농설탕15.79%,고추장[올리고당,밀가루(우리밀),고춧가루(국산),밀쌀,소금],토마토케첩[토마토농축퓨레(토마토:국산),유기농설탕14%]</t>
    <phoneticPr fontId="9" type="noConversion"/>
  </si>
  <si>
    <t>밀,대두,우유,토마토</t>
    <phoneticPr fontId="2" type="noConversion"/>
  </si>
  <si>
    <t>시아스 정성담은허니머스타드소스(자연드림 1Kg/EA)</t>
    <phoneticPr fontId="2" type="noConversion"/>
  </si>
  <si>
    <t>마요네즈47.7%[대두유(대두:외국산), 유정란(계란:국산), 화이트식초{주정,포도당,엿기름(국산)}, 유기농설탕 1.8%, 구운소금(국산)], 조제겨자30%(미국산/식초, 겨자씨14.5%</t>
    <phoneticPr fontId="2" type="noConversion"/>
  </si>
  <si>
    <t>①⑤</t>
    <phoneticPr fontId="2" type="noConversion"/>
  </si>
  <si>
    <t>냉장 240일</t>
    <phoneticPr fontId="9" type="noConversion"/>
  </si>
  <si>
    <t>①⑤</t>
  </si>
  <si>
    <t>주니어쿱 토마토케찹(자연드림 1Kg/EA)</t>
    <phoneticPr fontId="2" type="noConversion"/>
  </si>
  <si>
    <t>토마토퓨레78%(토마토100%:국산/무농약),유기농설탕10.5%,발효식초3.8%[유기현미(국산)16%,유기농엿기름(국산)1%]</t>
    <phoneticPr fontId="2" type="noConversion"/>
  </si>
  <si>
    <t>토마토케찹(자연드림 1Kg/EA)</t>
    <phoneticPr fontId="2" type="noConversion"/>
  </si>
  <si>
    <t>토마토퓨레[무농약토마토(국산)100%]82%,유기토마토식초[유기농토마토(국산)89.4%,유기농설탕10.6%]7.5%,올리고당,유기농설탕1.2%,무농약양파(국산)1.2%,파프리카(국산),옥수수전분(옥수수:국산),소금(국산),정향,백후추,생강,너트맥,타임
*잔탄검 무첨가</t>
    <phoneticPr fontId="2" type="noConversion"/>
  </si>
  <si>
    <t>시아스 정성담은상큼한피자소스(자연드림 1Kg/EA)</t>
    <phoneticPr fontId="2" type="noConversion"/>
  </si>
  <si>
    <t>토마토농축퓨레42%[토마토100%(국산/무농약)],정제수,양파9%(국산),혼합제제(변성전분,말토덱스트린),유기농설탕3.5%,발효식초[엿기름(보리:국산)]</t>
    <phoneticPr fontId="2" type="noConversion"/>
  </si>
  <si>
    <t>⑤⑥⑫</t>
  </si>
  <si>
    <t>생사과식초(자연드림 500g/EA)</t>
    <phoneticPr fontId="2" type="noConversion"/>
  </si>
  <si>
    <t>사과착즙액100%[사과100%(국산)]</t>
    <phoneticPr fontId="2" type="noConversion"/>
  </si>
  <si>
    <t>⑪⑫</t>
  </si>
  <si>
    <t>실온 1095일</t>
    <phoneticPr fontId="9" type="noConversion"/>
  </si>
  <si>
    <t>자연드림 유기농프락토올리고당(650g/EA)</t>
    <phoneticPr fontId="2" type="noConversion"/>
  </si>
  <si>
    <t>650g</t>
    <phoneticPr fontId="2" type="noConversion"/>
  </si>
  <si>
    <t>유기농설탕100%</t>
    <phoneticPr fontId="2" type="noConversion"/>
  </si>
  <si>
    <t>자연드림 우리밀된장(14Kg/EA)</t>
    <phoneticPr fontId="2" type="noConversion"/>
  </si>
  <si>
    <t>14kg</t>
    <phoneticPr fontId="2" type="noConversion"/>
  </si>
  <si>
    <t>먹는해양심층수,대두(국산)26.14%,우리밀(국산)14.8%,소금(국산),밀쌀(국산)5.84%,주정,멸치발효분말,종국</t>
    <phoneticPr fontId="2" type="noConversion"/>
  </si>
  <si>
    <t>자연드림 시골한식된장</t>
    <phoneticPr fontId="2" type="noConversion"/>
  </si>
  <si>
    <t>대두(국산)54.05%,정제수,소금(국산)</t>
    <phoneticPr fontId="2" type="noConversion"/>
  </si>
  <si>
    <t>자연드림 우리밀고추장(14Kg/EA)</t>
    <phoneticPr fontId="2" type="noConversion"/>
  </si>
  <si>
    <t>올리고당28%,먹는해양심층수,우리밀(국산)18.55%,고춧가루(국산)11.31%,밀쌀(국산)7.72%,소금(국산),주정,다진마늘,다진양파,종국</t>
    <phoneticPr fontId="2" type="noConversion"/>
  </si>
  <si>
    <t>자연드림 청국장(1Kg/EA)</t>
    <phoneticPr fontId="2" type="noConversion"/>
  </si>
  <si>
    <t>대두(국산)100%,
종균</t>
    <phoneticPr fontId="2" type="noConversion"/>
  </si>
  <si>
    <t>자연드림 우리밀안심춘장(14Kg/EA)</t>
    <phoneticPr fontId="2" type="noConversion"/>
  </si>
  <si>
    <t>소맥분(우리밀:국산)14.89%,안심캐러맬시럽21.5%</t>
    <phoneticPr fontId="2" type="noConversion"/>
  </si>
  <si>
    <t>실온 45개월</t>
    <phoneticPr fontId="9" type="noConversion"/>
  </si>
  <si>
    <t>자연드림 바른맛간장(15Kg/EA)</t>
    <phoneticPr fontId="2" type="noConversion"/>
  </si>
  <si>
    <t>15KG</t>
    <phoneticPr fontId="2" type="noConversion"/>
  </si>
  <si>
    <t>한식간장40%[메주26%{대두(국산)100%},천일염(국산)20%],멸치다시마로우린육수13%,유기농황설탕12%</t>
    <phoneticPr fontId="2" type="noConversion"/>
  </si>
  <si>
    <t>냉장 12개월</t>
    <phoneticPr fontId="9" type="noConversion"/>
  </si>
  <si>
    <t>자연드림 바른진간장(15Kg/EA)</t>
    <phoneticPr fontId="2" type="noConversion"/>
  </si>
  <si>
    <t>한식간장40%[메주26%{대두(국산)100%},천일염(국산)20%],유기농황설탕11%,진한멸치액젓7%[멸치액젓농축액{멸치(국산)],천일염(국산)6%</t>
    <phoneticPr fontId="2" type="noConversion"/>
  </si>
  <si>
    <t>쌀조청(자연드림 3Kg/EA)</t>
    <phoneticPr fontId="2" type="noConversion"/>
  </si>
  <si>
    <t>아카시아꿀(자연드림 1Kg/EA)</t>
    <phoneticPr fontId="2" type="noConversion"/>
  </si>
  <si>
    <t>아카시아벌꿀(국산)100%</t>
    <phoneticPr fontId="2" type="noConversion"/>
  </si>
  <si>
    <t>멸치액젓(자연드림_1.8L 1.8Kg/EA)</t>
    <phoneticPr fontId="2" type="noConversion"/>
  </si>
  <si>
    <t>1.8L</t>
    <phoneticPr fontId="2" type="noConversion"/>
  </si>
  <si>
    <t>멸치(국산) 75%, 천일염(국산) 25%</t>
    <phoneticPr fontId="2" type="noConversion"/>
  </si>
  <si>
    <t>멸치액젓(자연드림 900g/EA)</t>
    <phoneticPr fontId="2" type="noConversion"/>
  </si>
  <si>
    <t>자연드림 들기름(500ml 500g/EA)</t>
    <phoneticPr fontId="2" type="noConversion"/>
  </si>
  <si>
    <t>500ml</t>
    <phoneticPr fontId="2" type="noConversion"/>
  </si>
  <si>
    <t>들깨(국산) 100%</t>
    <phoneticPr fontId="2" type="noConversion"/>
  </si>
  <si>
    <t>자연드림 들기름(1L 1Kg/EA)</t>
    <phoneticPr fontId="2" type="noConversion"/>
  </si>
  <si>
    <t>1L</t>
    <phoneticPr fontId="2" type="noConversion"/>
  </si>
  <si>
    <t>18L</t>
    <phoneticPr fontId="2" type="noConversion"/>
  </si>
  <si>
    <t>자연드림 엑스트라버진올리브유(500ml 500g/EA)</t>
    <phoneticPr fontId="2" type="noConversion"/>
  </si>
  <si>
    <t>압착올리브유100%(팔레스타인산)</t>
    <phoneticPr fontId="2" type="noConversion"/>
  </si>
  <si>
    <t>유기황설탕(자연드림 1Kg/EA)</t>
    <phoneticPr fontId="2" type="noConversion"/>
  </si>
  <si>
    <t>유기 사탕수수(브라질)100%</t>
    <phoneticPr fontId="2" type="noConversion"/>
  </si>
  <si>
    <t>실온 1460일</t>
    <phoneticPr fontId="2" type="noConversion"/>
  </si>
  <si>
    <t>유기농설탕(자연드림 5Kg/EA)</t>
    <phoneticPr fontId="2" type="noConversion"/>
  </si>
  <si>
    <t>유기농원당100%</t>
    <phoneticPr fontId="2" type="noConversion"/>
  </si>
  <si>
    <t>자연드림 슈가파우더(400g/EA)</t>
    <phoneticPr fontId="2" type="noConversion"/>
  </si>
  <si>
    <t>유기분당95%,옥수수전분(옥수수)100%,국산)</t>
    <phoneticPr fontId="2" type="noConversion"/>
  </si>
  <si>
    <t>자연드림 마스코바도(공정무역100%)</t>
    <phoneticPr fontId="2" type="noConversion"/>
  </si>
  <si>
    <t>원당 100 %(사탕수수, 필리핀산)/(공정무역100%)</t>
    <phoneticPr fontId="2" type="noConversion"/>
  </si>
  <si>
    <t>상온 730일</t>
    <phoneticPr fontId="2" type="noConversion"/>
  </si>
  <si>
    <t>자연드림 미네랄소금(1Kg/EA)</t>
    <phoneticPr fontId="2" type="noConversion"/>
  </si>
  <si>
    <t>정제소금100%{해양심층수 원수100%(취소해역 : 강원도 고성군)}</t>
    <phoneticPr fontId="2" type="noConversion"/>
  </si>
  <si>
    <t>실온 1,095</t>
    <phoneticPr fontId="9" type="noConversion"/>
  </si>
  <si>
    <t>쿱푸드시스템 흑후추가루(자연드림_유기농 70g/EA)</t>
    <phoneticPr fontId="2" type="noConversion"/>
  </si>
  <si>
    <t>흑후추 100%(인도산)</t>
    <phoneticPr fontId="2" type="noConversion"/>
  </si>
  <si>
    <t>자연드림 들깨가루(200g/EA)</t>
    <phoneticPr fontId="2" type="noConversion"/>
  </si>
  <si>
    <t>우리밀통밀가루(자연드림 1Kg/EA)</t>
    <phoneticPr fontId="2" type="noConversion"/>
  </si>
  <si>
    <t>밀(우리밀:국산) 100%</t>
    <phoneticPr fontId="2" type="noConversion"/>
  </si>
  <si>
    <t>실온 365일</t>
    <phoneticPr fontId="19" type="noConversion"/>
  </si>
  <si>
    <t>우리밀중력밀가루(자연드림 1Kg/EA)</t>
    <phoneticPr fontId="2" type="noConversion"/>
  </si>
  <si>
    <t>자연드림 우리밀부침가루(1Kg/EA)</t>
    <phoneticPr fontId="2" type="noConversion"/>
  </si>
  <si>
    <t>밀가루(우리밀)77.9%,소맥전분(우리밀,국산)10%外</t>
    <phoneticPr fontId="2" type="noConversion"/>
  </si>
  <si>
    <t>자연드림 우리밀튀김가루(1Kg/EA)</t>
    <phoneticPr fontId="2" type="noConversion"/>
  </si>
  <si>
    <t>밀가루(우리밀:국산) 78.3%, 소맥전분(우리밀:국산) 12%, 알파쌀가루(쌀:국산) 4%, 쌀가루, 소금, 유기농설탕 1%</t>
    <phoneticPr fontId="2" type="noConversion"/>
  </si>
  <si>
    <t>우리밀로만든빵가루(자연드림_건식 1Kg/EA)</t>
    <phoneticPr fontId="2" type="noConversion"/>
  </si>
  <si>
    <t>밀가루(밀:국산) 96.71 %, 생이스트, 재제소금(국산)</t>
    <phoneticPr fontId="2" type="noConversion"/>
  </si>
  <si>
    <t>자연드림 찹쌀가루(500g/EA)</t>
    <phoneticPr fontId="2" type="noConversion"/>
  </si>
  <si>
    <t>찹쌀(유기농,국산) 100%</t>
    <phoneticPr fontId="9" type="noConversion"/>
  </si>
  <si>
    <t>들깨(국산)100%</t>
    <phoneticPr fontId="9" type="noConversion"/>
  </si>
  <si>
    <t>자연드림 우리카레(1Kg/EA)</t>
    <phoneticPr fontId="2" type="noConversion"/>
  </si>
  <si>
    <t>밀가루(우리밀:국산)22.5%,생협카레분[강황분말(인도산)25%,말토덱스트린,큐민그라운드(외국산:인도산,터키산),페뉴그릭그라운드,코리앤더그라운드]16%,유기농설탕10.55%</t>
    <phoneticPr fontId="9" type="noConversion"/>
  </si>
  <si>
    <t>자연드림 우리밀짜장가루(100g/EA)</t>
    <phoneticPr fontId="2" type="noConversion"/>
  </si>
  <si>
    <t>우리밀짜장가루[춘장{소맥분(우리밀:국산)}, 흑미가루(흑미:국산)}]30%, 춘장베이스분말[춘장{소맥분(우리밀:국산)}, 양파(국산), 안심캐러멜시럽, 덱스트린, 양배추]22.5%, 유기농설탕12.5%</t>
    <phoneticPr fontId="9" type="noConversion"/>
  </si>
  <si>
    <t>자연드림 짜장가루(1Kg/EA)</t>
    <phoneticPr fontId="2" type="noConversion"/>
  </si>
  <si>
    <t>우리밀짜장가루[춘장{소맥분(우리밀:국산)}, 흑미가루(흑미:국산)}]30%, 춘장베이스분말[춘장{소맥분(우리밀:국산)}, 양파(국산), 안심캐러멜시럽, 덱스트린, 양배추]22.5%, 유기농설탕12.5%</t>
    <phoneticPr fontId="2" type="noConversion"/>
  </si>
  <si>
    <t>실온 270일</t>
    <phoneticPr fontId="9" type="noConversion"/>
  </si>
  <si>
    <t>자연드림 채소스프(80g/EA)</t>
    <phoneticPr fontId="2" type="noConversion"/>
  </si>
  <si>
    <t>밀가루(우리밀:국산) 31.7%, 감자전분(감자:국산) 14%, 전지분유(원유:국산) 14%, 알파옥수수가루 (옥수수:국산), 소금, 양파분태 5%(양파:국산/생물기준 57%), 유기농설탕 4%</t>
    <phoneticPr fontId="2" type="noConversion"/>
  </si>
  <si>
    <t>②⑥</t>
  </si>
  <si>
    <t>실온 150일</t>
    <phoneticPr fontId="2" type="noConversion"/>
  </si>
  <si>
    <t>자연드림 핫케이크가루(250g/EA)</t>
    <phoneticPr fontId="2" type="noConversion"/>
  </si>
  <si>
    <t>소맥전분(우리밀:국산) 55.6%, 유기농설탕 18%, 감자전분(감자:국산) 9%, 유청분말[유청(우유:국산), 유청분말(외국산)]</t>
    <phoneticPr fontId="2" type="noConversion"/>
  </si>
  <si>
    <t>자연드림 7곡미숫가루(1Kg/EA)</t>
    <phoneticPr fontId="2" type="noConversion"/>
  </si>
  <si>
    <t>현미볶음 35%, 쌀보리볶음 25%, 늘보리볶음 20%, 검정콩볶음 10%, 흑미볶음 3.5%, 찰현미볶음 3.5%, 볶은흑깨가루 3% / 이상 국산</t>
    <phoneticPr fontId="2" type="noConversion"/>
  </si>
  <si>
    <t>안성식품 건자른당면(자연드림 400g/EA)</t>
    <phoneticPr fontId="2" type="noConversion"/>
  </si>
  <si>
    <t xml:space="preserve"> 400g </t>
    <phoneticPr fontId="2" type="noConversion"/>
  </si>
  <si>
    <t>안성식품 자른납작당면(자연드림 400g/EA)</t>
    <phoneticPr fontId="2" type="noConversion"/>
  </si>
  <si>
    <t>고구마전분(고구마:국산)70%, 감자전분(감자:국산)30%</t>
    <phoneticPr fontId="2" type="noConversion"/>
  </si>
  <si>
    <t xml:space="preserve"> 실온 24개월 </t>
    <phoneticPr fontId="9" type="noConversion"/>
  </si>
  <si>
    <t>자연드림 사리면(100g*5개입 500g/EA)</t>
    <phoneticPr fontId="2" type="noConversion"/>
  </si>
  <si>
    <t>500g(100gX5ea)</t>
    <phoneticPr fontId="2" type="noConversion"/>
  </si>
  <si>
    <t>면_밀가루(우리밀:국산),감자전분,변성전분,팜유(말레이시아산),글루텐(우리밀:국산),채소조미액,소금(국산)</t>
    <phoneticPr fontId="2" type="noConversion"/>
  </si>
  <si>
    <r>
      <t xml:space="preserve">도토리 앙금(중국산) 99.8%, S/L(1.5cm3.4cm*4.5cm/161개)
* 18±1gX161조각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</si>
  <si>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>냉장 8일</t>
    <phoneticPr fontId="2" type="noConversion"/>
  </si>
  <si>
    <r>
      <t xml:space="preserve">도토리 전분(국내산) 99.8%
S/L(1.5cm*3.4cm*3.6cm/161개)
*12±1gX161조각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</si>
  <si>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r>
      <t xml:space="preserve">도토리 앙금(중국산) 99.8%
*통 2Kg/EA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</si>
  <si>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>냉장 8일</t>
    <phoneticPr fontId="9" type="noConversion"/>
  </si>
  <si>
    <r>
      <t>동부 앙금(미얀마산)99.8%
S/L(1.5cmX3.4cmX4.5cm/161개)
슬라이스_18±1gX161조각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</si>
  <si>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r>
      <t xml:space="preserve">동부 앙금(미얀마산)99.8%
동부묵 채(0.9cmX0.9cmX4.5cm/864조각)
*채_3±1gX864조각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</si>
  <si>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r>
      <t xml:space="preserve">동부 앙금(미얀마산) 99.8%
*통 2Kg/EA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</si>
  <si>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r>
      <t xml:space="preserve">올방개혼합전분{올방개전분(중국산)88%,말토덱스트린,정제소금}100%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</si>
  <si>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r>
      <t xml:space="preserve">올방개전분조제품[올방개전분 88%,말토덱스트린 11%, 정제소금 1%](중국산) 93%, 검은깨(중국산) 7%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</si>
  <si>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>헬씨누리 도토리묵(슬라이스_12±1g*161조각 2Kg/EA)</t>
  </si>
  <si>
    <t>도토리앙금(도토리:중국산)99.8%,정제소금(국내산)</t>
  </si>
  <si>
    <t>냉장 7일</t>
  </si>
  <si>
    <t>헬씨누리 동부묵(슬라이스_12±1g*161조각 2Kg/EA)</t>
  </si>
  <si>
    <t xml:space="preserve">이츠웰 판두부(무소무유 찌개/수입) </t>
    <phoneticPr fontId="2" type="noConversion"/>
  </si>
  <si>
    <t>냉장 14일</t>
    <phoneticPr fontId="2" type="noConversion"/>
  </si>
  <si>
    <t xml:space="preserve">이츠웰 판두부(무소무유 부침/수입) </t>
    <phoneticPr fontId="2" type="noConversion"/>
  </si>
  <si>
    <t xml:space="preserve">튼튼스쿨 판두부(무소포제_무유화제 찌개용/국산) </t>
    <phoneticPr fontId="2" type="noConversion"/>
  </si>
  <si>
    <r>
      <t xml:space="preserve">대두 100 %(국산), 천일염천연응고제1(조제해수염화마그네슘, 현미유)
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</si>
  <si>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>튼튼스쿨 판두부(무소포제_무유화제 부침용/국산)</t>
    <phoneticPr fontId="2" type="noConversion"/>
  </si>
  <si>
    <r>
      <t xml:space="preserve">대두 100 %(국산), 천일염천연응고제1(조제해수염화마그네슘, 현미유)
※ 무소포제,무유화제 </t>
    </r>
    <r>
      <rPr>
        <b/>
        <sz val="12"/>
        <color indexed="10"/>
        <rFont val="맑은 고딕"/>
        <family val="3"/>
        <charset val="129"/>
      </rPr>
      <t>★non-GMO★</t>
    </r>
    <phoneticPr fontId="9" type="noConversion"/>
  </si>
  <si>
    <t>튼튼스쿨 순두부(무소포제_무유화제/국산)</t>
    <phoneticPr fontId="2" type="noConversion"/>
  </si>
  <si>
    <r>
      <t xml:space="preserve">대두 100 %(국산), 혼합제제[하이1110(글루코노델타락톤,황산칼슘,정제염,구연산삼나트륨,염화마그네슘)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</si>
  <si>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 xml:space="preserve">이츠웰 순두부(수입) </t>
    <phoneticPr fontId="2" type="noConversion"/>
  </si>
  <si>
    <r>
      <t xml:space="preserve"> 대두 100 %[외국산(미국,호주,캐나다 등)], 혼합제제[하이1110(글루코노델타락톤,황산칼슘,정제염,구연산삼나트륨,염화마그네슘)]외 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</si>
  <si>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>80G</t>
    <phoneticPr fontId="2" type="noConversion"/>
  </si>
  <si>
    <t>이츠웰 연두부(수입)</t>
    <phoneticPr fontId="2" type="noConversion"/>
  </si>
  <si>
    <r>
      <t xml:space="preserve">대두 100 %[외국산(미국,호주,캐나다 등)], 혼합제제[하이1110(글루코노델타락톤,황산칼슘,정제염,구연산삼나트륨,염화마그네슘)]외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</si>
  <si>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>해두른 손맛두부( 찌개/국산)</t>
    <phoneticPr fontId="2" type="noConversion"/>
  </si>
  <si>
    <t>해두른 손맛두부( 부침/국산)</t>
    <phoneticPr fontId="2" type="noConversion"/>
  </si>
  <si>
    <t>냉장 14일</t>
    <phoneticPr fontId="9" type="noConversion"/>
  </si>
  <si>
    <t>해두른 손맛두부( 부침/수입)</t>
    <phoneticPr fontId="2" type="noConversion"/>
  </si>
  <si>
    <t>해두른 손맛두부( 찌개/수입)</t>
    <phoneticPr fontId="2" type="noConversion"/>
  </si>
  <si>
    <t>해두른 순두부(국산)</t>
    <phoneticPr fontId="2" type="noConversion"/>
  </si>
  <si>
    <r>
      <t xml:space="preserve">대두(국산)100%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</si>
  <si>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>냉장 14일</t>
    <phoneticPr fontId="19" type="noConversion"/>
  </si>
  <si>
    <t>해두른 순두부(수입)</t>
    <phoneticPr fontId="2" type="noConversion"/>
  </si>
  <si>
    <r>
      <t xml:space="preserve">대두(수입)100%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</si>
  <si>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>해두른 연두부(수입)</t>
    <phoneticPr fontId="2" type="noConversion"/>
  </si>
  <si>
    <r>
      <t xml:space="preserve">대두(외국산: 미국, 캐나다, 호주 등)95.29%
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</si>
  <si>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>이츠웰 조미유부</t>
    <phoneticPr fontId="2" type="noConversion"/>
  </si>
  <si>
    <t>600G
(10G*60EA)</t>
    <phoneticPr fontId="2" type="noConversion"/>
  </si>
  <si>
    <t>냉장 3개월</t>
    <phoneticPr fontId="2" type="noConversion"/>
  </si>
  <si>
    <t>이츠웰 유부(냉동 통통)</t>
    <phoneticPr fontId="2" type="noConversion"/>
  </si>
  <si>
    <r>
      <t xml:space="preserve">대두(외국산: 미국, 캐나다, 호주 등)95.29%
</t>
    </r>
    <r>
      <rPr>
        <b/>
        <sz val="12"/>
        <color indexed="10"/>
        <rFont val="맑은 고딕"/>
        <family val="3"/>
        <charset val="129"/>
      </rPr>
      <t>★non-GMO★</t>
    </r>
    <phoneticPr fontId="9" type="noConversion"/>
  </si>
  <si>
    <t>CJ 프레시안 사각어묵(6無첨가 연육80%)</t>
    <phoneticPr fontId="2" type="noConversion"/>
  </si>
  <si>
    <t>이츠웰 종합어묵(74어묵_5무첨가)</t>
    <phoneticPr fontId="2" type="noConversion"/>
  </si>
  <si>
    <r>
      <t>이츠웰 사각어묵(74어묵_5무첨가)</t>
    </r>
    <r>
      <rPr>
        <b/>
        <sz val="9"/>
        <color indexed="10"/>
        <rFont val="맑은 고딕"/>
        <family val="3"/>
        <charset val="129"/>
      </rPr>
      <t/>
    </r>
    <phoneticPr fontId="2" type="noConversion"/>
  </si>
  <si>
    <t>1KG 
(50G*20EA)</t>
    <phoneticPr fontId="2" type="noConversion"/>
  </si>
  <si>
    <t>연육74.96%(외국산 파키스탄,베트남,중국 등), 밀가루(밀:미국산,호주산),부추(국산)
*50gX20ea/1kg</t>
    <phoneticPr fontId="2" type="noConversion"/>
  </si>
  <si>
    <t>냉장 9일</t>
    <phoneticPr fontId="9" type="noConversion"/>
  </si>
  <si>
    <t>이츠웰 봉어묵(74어묵_5무첨가)</t>
    <phoneticPr fontId="2" type="noConversion"/>
  </si>
  <si>
    <t xml:space="preserve">1KG
(30G*34EA) </t>
    <phoneticPr fontId="2" type="noConversion"/>
  </si>
  <si>
    <t>연육74.96%(외국산 파키스탄,베트남,중국 등), 밀가루(밀:미국산,호주산),부추(국산)
★봉:길이8cm,지름1.5cm. 5無(30gX34개)/1kg</t>
    <phoneticPr fontId="2" type="noConversion"/>
  </si>
  <si>
    <t>이츠웰 볼어묵(74어묵_5무첨가)</t>
    <phoneticPr fontId="2" type="noConversion"/>
  </si>
  <si>
    <t>1KG
(9G*110±5EA)</t>
    <phoneticPr fontId="2" type="noConversion"/>
  </si>
  <si>
    <t>연육74.96%(외국산 파키스탄,베트남,중국 등), 밀가루(밀:미국산,호주산),부추(국산)
*5無첨가 1Kg(9gX110±5ea)</t>
    <phoneticPr fontId="2" type="noConversion"/>
  </si>
  <si>
    <t>이츠웰 종합어묵(알뜰)</t>
    <phoneticPr fontId="2" type="noConversion"/>
  </si>
  <si>
    <t>냉동연육 53.29%[중국산, 파키스탄, 베트남등] 
★종합 : 58~60gX16~17ea</t>
    <phoneticPr fontId="2" type="noConversion"/>
  </si>
  <si>
    <t>냉장 11일</t>
    <phoneticPr fontId="2" type="noConversion"/>
  </si>
  <si>
    <t>이츠웰 사각어묵(알뜰)</t>
    <phoneticPr fontId="2" type="noConversion"/>
  </si>
  <si>
    <t>1KG
(58~60G*16~17EA)</t>
    <phoneticPr fontId="2" type="noConversion"/>
  </si>
  <si>
    <t>냉동연육 53.29%[중국산, 파키스탄, 베트남등] 
★사각 : 17X10.5cm, 개당58~60gX16~17ea</t>
    <phoneticPr fontId="2" type="noConversion"/>
  </si>
  <si>
    <t>이츠웰 봉어묵(알뜰)</t>
    <phoneticPr fontId="2" type="noConversion"/>
  </si>
  <si>
    <t>1KG
(29-30G*34EA)</t>
    <phoneticPr fontId="2" type="noConversion"/>
  </si>
  <si>
    <t>냉동연육 53.29%[중국산, 파키스탄, 베트남등]</t>
    <phoneticPr fontId="2" type="noConversion"/>
  </si>
  <si>
    <t>이츠웰 볼어묵(알뜰)</t>
    <phoneticPr fontId="2" type="noConversion"/>
  </si>
  <si>
    <t>1KG
(7~9G*125EA)</t>
    <phoneticPr fontId="2" type="noConversion"/>
  </si>
  <si>
    <t>냉동연육 53.29%[중국산, 파키스탄, 베트남등]
1Kg/EA(7~9gX125ea)</t>
    <phoneticPr fontId="2" type="noConversion"/>
  </si>
  <si>
    <t>서울 스트링치즈 어묵바(냉동)[매입]</t>
    <phoneticPr fontId="2" type="noConversion"/>
  </si>
  <si>
    <t>500G
(50G*10EA)</t>
    <phoneticPr fontId="2" type="noConversion"/>
  </si>
  <si>
    <t>냉동연육(외국산-베트남,미얀마,미국 등)48%, 모짜렐라스트링치즈24%,*최고급 실꼬리돔연육 사용, 합성보존료 無첨가</t>
  </si>
  <si>
    <t>서울식품 매콤 오징어바(냉동)[매입]</t>
    <phoneticPr fontId="2" type="noConversion"/>
  </si>
  <si>
    <t>냉동연육(외국산-미얀마,미국,베트남 등)58.22%, 오징어(칠레산)11.65%, 밀가루(밀-미국,호주)7.57%, 청양고추6.99%,*최고급 실꼬리돔연육 사용, 합성보존료 無첨가</t>
  </si>
  <si>
    <t>서울식품 까망베르 치즈어묵바[매입]</t>
    <phoneticPr fontId="2" type="noConversion"/>
  </si>
  <si>
    <t>냉동연육(외국산-베트남,미얀마,미국 응)67.79%, 밀가루8.67%,양파(중국산)6.78%, 내열성레드체다다이스치즈5.08%, 내열성까망베르다이스치즈2.71%,*최고급 실꼬리돔연육 사용, 합성보존료 無첨가</t>
    <phoneticPr fontId="2" type="noConversion"/>
  </si>
  <si>
    <t>삼진어묵 어묵바(야채맛)</t>
    <phoneticPr fontId="2" type="noConversion"/>
  </si>
  <si>
    <t>냉동연육(외국산/어육) 81.05%, D-소비톨, 설탕, 산도조절제), 소맥전분(외국산/이탈리아, 리투아니아, 호주 등), 
당근(국내산), 대파, 양파, 전분가공품, 정제소금, D-자일로오스, 대두유, 어육추출액(소스),  
L-글루탐산나트륨제제[L-글루탐산나트륨(향미증진제), 5'-리보뉴클레오티드이나트륨], 
소브산칼륨(보존료), 글루코노델타락톤, 글리신</t>
    <phoneticPr fontId="2" type="noConversion"/>
  </si>
  <si>
    <t>⑤⑥⑧</t>
    <phoneticPr fontId="2" type="noConversion"/>
  </si>
  <si>
    <t>삼진어묵 어묵바(오징어맛)</t>
    <phoneticPr fontId="2" type="noConversion"/>
  </si>
  <si>
    <t>연육함량: 70.25%, 오징어: 7.03%(외국산/중국, 칠레, 페루등)</t>
    <phoneticPr fontId="2" type="noConversion"/>
  </si>
  <si>
    <t>⑤,⑥,⑧,⑰</t>
  </si>
  <si>
    <t xml:space="preserve">이츠웰 게맛살 </t>
    <phoneticPr fontId="2" type="noConversion"/>
  </si>
  <si>
    <t>1KG
(약 34EA)</t>
    <phoneticPr fontId="2" type="noConversion"/>
  </si>
  <si>
    <t>연육55.53% (외국산 미국,인도네시아,베트남 등)</t>
    <phoneticPr fontId="2" type="noConversion"/>
  </si>
  <si>
    <t>냉장 35일</t>
    <phoneticPr fontId="9" type="noConversion"/>
  </si>
  <si>
    <t>삼호 행복한 요리 꽃맛살</t>
    <phoneticPr fontId="2" type="noConversion"/>
  </si>
  <si>
    <t>이츠웰 고기유부주머니</t>
    <phoneticPr fontId="2" type="noConversion"/>
  </si>
  <si>
    <t>650g(32.5g*20ea)</t>
    <phoneticPr fontId="2" type="noConversion"/>
  </si>
  <si>
    <t>유부20%(대두:외국산),돼지고기15.5%(국내산),건면14%(중국산/고구마전분100%)</t>
    <phoneticPr fontId="2" type="noConversion"/>
  </si>
  <si>
    <t>이츠웰 해물유부주머니</t>
    <phoneticPr fontId="2" type="noConversion"/>
  </si>
  <si>
    <t>유부20%(대두:외국산),오징어14.1%(페루산),건면14%(중국산/고구마전분100%)</t>
    <phoneticPr fontId="2" type="noConversion"/>
  </si>
  <si>
    <t>FRESHWAY 계란(특란,1등급 친환경)</t>
    <phoneticPr fontId="2" type="noConversion"/>
  </si>
  <si>
    <t>1.8KG
(60G*30EA)</t>
    <phoneticPr fontId="2" type="noConversion"/>
  </si>
  <si>
    <t>시세가적용</t>
    <phoneticPr fontId="2" type="noConversion"/>
  </si>
  <si>
    <t xml:space="preserve">1등급란 (국산100%), (30알)
※ 시세에 따라 가격변경 될 수 있습니다. </t>
    <phoneticPr fontId="2" type="noConversion"/>
  </si>
  <si>
    <t>FRESHWAY 깐메추리알(냉장 1KG)</t>
    <phoneticPr fontId="2" type="noConversion"/>
  </si>
  <si>
    <t>FRESHWAY 깐계란(냉장 1KG)</t>
    <phoneticPr fontId="2" type="noConversion"/>
  </si>
  <si>
    <t>냉장 45일</t>
    <phoneticPr fontId="2" type="noConversion"/>
  </si>
  <si>
    <t>풍림 계란지단채(냉장 고명용)</t>
    <phoneticPr fontId="2" type="noConversion"/>
  </si>
  <si>
    <t>700G</t>
    <phoneticPr fontId="2" type="noConversion"/>
  </si>
  <si>
    <t xml:space="preserve">계란83%(국산), 옥수수전분(옥수수:수입산) </t>
    <phoneticPr fontId="2" type="noConversion"/>
  </si>
  <si>
    <t>냉장 21일</t>
    <phoneticPr fontId="2" type="noConversion"/>
  </si>
  <si>
    <t>DONO 눈꽃치즈
(모짜렐라 100% 1Kg/EA)</t>
    <phoneticPr fontId="2" type="noConversion"/>
  </si>
  <si>
    <t>자연치즈(모짜렐라:독일,덴마크,뉴질랜드) 99%,원유,정제소금,유산균배양액</t>
    <phoneticPr fontId="9" type="noConversion"/>
  </si>
  <si>
    <t>1.8kg
(18g×100매)</t>
    <phoneticPr fontId="2" type="noConversion"/>
  </si>
  <si>
    <t>자연치즈55%(뉴질랜드산 체다 82%, 네덜란드산 고다 18%: 원유, 식염, 유산균배양건조물, 우유응고효소), 정제수, 식물성유지(외국산), 탈지분유(국산), 산도조절제, 카제인나트륨, 체다페이스트, 파프리카추출색소 ※ 학기중 변경예정</t>
    <phoneticPr fontId="2" type="noConversion"/>
  </si>
  <si>
    <t>1KG(100매)</t>
    <phoneticPr fontId="2" type="noConversion"/>
  </si>
  <si>
    <t>모짜렐라치즈100%
원형 슬라이스(직경 5.5CM)</t>
    <phoneticPr fontId="2" type="noConversion"/>
  </si>
  <si>
    <t xml:space="preserve"> 2.5Kg</t>
    <phoneticPr fontId="2" type="noConversion"/>
  </si>
  <si>
    <t>자연치즈 99%[모짜렐라(미국산)80%, 고다10%,레드체다10%)]</t>
    <phoneticPr fontId="2" type="noConversion"/>
  </si>
  <si>
    <t>2.5KG</t>
    <phoneticPr fontId="2" type="noConversion"/>
  </si>
  <si>
    <t>자연치즈 99%[모짜렐라(미국산)50%, 
모짜렐라(덴마크산)50%],분말셀룰로스</t>
    <phoneticPr fontId="2" type="noConversion"/>
  </si>
  <si>
    <t>이츠웰 피자치즈(실속 자연산50% 2.5Kg/EA)</t>
    <phoneticPr fontId="2" type="noConversion"/>
  </si>
  <si>
    <t>자연치즈49.5%{모짜렐라(외국산,독일,덴마크,미국 등),원유,유산균배양액,정제소금,우유응고효소},골드49.5%{팜유(팜/말레이시아산},정제소금(국산),분말셀룰로오스</t>
    <phoneticPr fontId="2" type="noConversion"/>
  </si>
  <si>
    <t>우유,밀</t>
    <phoneticPr fontId="2" type="noConversion"/>
  </si>
  <si>
    <t>냉장90일</t>
    <phoneticPr fontId="2" type="noConversion"/>
  </si>
  <si>
    <t>도노 레드체다 치즈</t>
    <phoneticPr fontId="2" type="noConversion"/>
  </si>
  <si>
    <t>체다치즈(외국산 99.3), 분말셀로스 
※외국산-&gt; 뉴질랜드, 미국으로 바뀔수 있음</t>
    <phoneticPr fontId="2" type="noConversion"/>
  </si>
  <si>
    <t>도노 크림치즈(NEW)</t>
    <phoneticPr fontId="2" type="noConversion"/>
  </si>
  <si>
    <t>1.36kg</t>
    <phoneticPr fontId="2" type="noConversion"/>
  </si>
  <si>
    <t>저온살균우유 75.14%, 크림 23.7%, 정제소금, 로커스트콩검, 컬쳐</t>
    <phoneticPr fontId="2" type="noConversion"/>
  </si>
  <si>
    <t>냉장 1년</t>
    <phoneticPr fontId="9" type="noConversion"/>
  </si>
  <si>
    <t>없음</t>
  </si>
  <si>
    <t>도노 무염버터(직수입 454g/EA)</t>
    <phoneticPr fontId="2" type="noConversion"/>
  </si>
  <si>
    <t>454G</t>
    <phoneticPr fontId="2" type="noConversion"/>
  </si>
  <si>
    <t>크림(우유)100%</t>
    <phoneticPr fontId="2" type="noConversion"/>
  </si>
  <si>
    <t>단미 레인보우큐브치즈(MIX 1Kg/EA)
(약3.3g*300ea)</t>
    <phoneticPr fontId="2" type="noConversion"/>
  </si>
  <si>
    <t>크림치즈59.34%[우유(미국산)75.14%,크림(미국산)23.7%],,복분자레진,청사과레진,메론레진,블루베리레진,딸기레진,망고레진,바나나레진,치즈향</t>
    <phoneticPr fontId="2" type="noConversion"/>
  </si>
  <si>
    <t>냉동 12개월</t>
    <phoneticPr fontId="19" type="noConversion"/>
  </si>
  <si>
    <t>우스타소스15%,토마토페이스트,발효식초</t>
    <phoneticPr fontId="2" type="noConversion"/>
  </si>
  <si>
    <t>몬스위트칠리소스(태국산) 18.5%, 델솔나쵸슬라이스할라피노페퍼스(멕시코산) 2.5%, 계피분말</t>
    <phoneticPr fontId="2" type="noConversion"/>
  </si>
  <si>
    <t>상온 1년</t>
    <phoneticPr fontId="2" type="noConversion"/>
  </si>
  <si>
    <t>2.1kg</t>
    <phoneticPr fontId="2" type="noConversion"/>
  </si>
  <si>
    <t>혼합간장(탈지대두(외국산),천일염(호주산),양조간장[탈지대두(외국산),소맥분(미국산),산분해간장[탈지대두(인도산)],미림,정제소금,사과농축액,카라멜색소</t>
    <phoneticPr fontId="2" type="noConversion"/>
  </si>
  <si>
    <t>2.25kg</t>
    <phoneticPr fontId="2" type="noConversion"/>
  </si>
  <si>
    <t>혼합간장,다랑어엑기스,핀크스우동쯔유, 참치액</t>
    <phoneticPr fontId="2" type="noConversion"/>
  </si>
  <si>
    <t>굴추출농축액 10.5%, 야채추출물D, 혼합간장, 감칠맛프리믹스</t>
    <phoneticPr fontId="9" type="noConversion"/>
  </si>
  <si>
    <t>우스타소스,혼합간장,토마토페이스트</t>
    <phoneticPr fontId="9" type="noConversion"/>
  </si>
  <si>
    <t>1.95kg</t>
    <phoneticPr fontId="2" type="noConversion"/>
  </si>
  <si>
    <t>토마토페이스트,메이플시럽, 흑후추분말,넛맥분말,클로브분말,큐민분말</t>
    <phoneticPr fontId="9" type="noConversion"/>
  </si>
  <si>
    <t>이츠웰 로제떡볶이소스</t>
    <phoneticPr fontId="2" type="noConversion"/>
  </si>
  <si>
    <t>하인즈다이스드토마토 30%, 정제수 27.09%, 토마토케첩 13%, 가공유크림1 9%, 우유 7%, 설탕 3%, 양파 3%</t>
    <phoneticPr fontId="9" type="noConversion"/>
  </si>
  <si>
    <t>이츠웰 상큼레몬소스</t>
    <phoneticPr fontId="2" type="noConversion"/>
  </si>
  <si>
    <t>정제수 32%, 물엿 30%, 설탕 10%, 레몬퓨레 9%, 사과식초 6%, 고과당 3%, 변성전분 2.5%, 레몬농축액 2.5%</t>
    <phoneticPr fontId="2" type="noConversion"/>
  </si>
  <si>
    <t>냉장6개월</t>
    <phoneticPr fontId="9" type="noConversion"/>
  </si>
  <si>
    <t>이츠웰 볼케이노소스</t>
    <phoneticPr fontId="2" type="noConversion"/>
  </si>
  <si>
    <t>물엿,탈지대두(인도산),천일염(호주산),양조간장,토마토케첩(토마토페이스트/외국산),정제소금(국내산),고춧가루(중국산,베트남산),마늘,고추장,흑후추분말,파프리카추출색소</t>
    <phoneticPr fontId="2" type="noConversion"/>
  </si>
  <si>
    <t>냉장6개월</t>
    <phoneticPr fontId="2" type="noConversion"/>
  </si>
  <si>
    <t>이츠웰 갈비치킨소스</t>
    <phoneticPr fontId="2" type="noConversion"/>
  </si>
  <si>
    <t>흑설탕(원당, 흑당) 16.50%, 정제수 13.86%, 혼합간장[산분해간장{글루텐(밀:외국산)}, 천일염(호주산), 양조간장, 물엿, 카라멜색소] 10.50%. 배퓨레{배(국산, 비타민C, DL-사과산} 10.00%</t>
    <phoneticPr fontId="2" type="noConversion"/>
  </si>
  <si>
    <t>⑤⑥⑯⑰</t>
    <phoneticPr fontId="9" type="noConversion"/>
  </si>
  <si>
    <t>이츠웰 까르보나라떡볶이소스</t>
    <phoneticPr fontId="2" type="noConversion"/>
  </si>
  <si>
    <t>정제수 42.6%, 가공유크림1 22%, 우유 16%, 양파 6%, 가공유크림2 4%, 설탕 3%</t>
    <phoneticPr fontId="2" type="noConversion"/>
  </si>
  <si>
    <t>이츠웰 랜치드레싱</t>
    <phoneticPr fontId="2" type="noConversion"/>
  </si>
  <si>
    <t>대두유40%, 가공유크림3.5%, 가염냉동난황액 3%</t>
    <phoneticPr fontId="2" type="noConversion"/>
  </si>
  <si>
    <t>크레잇 오리엔탈 드레싱</t>
    <phoneticPr fontId="2" type="noConversion"/>
  </si>
  <si>
    <t>양조간장(탈지대두20.6%(인도산)</t>
    <phoneticPr fontId="2" type="noConversion"/>
  </si>
  <si>
    <t>크레잇 딸기요거트 드레싱</t>
    <phoneticPr fontId="2" type="noConversion"/>
  </si>
  <si>
    <t>마요네즈,가당냉동딸기10%</t>
    <phoneticPr fontId="2" type="noConversion"/>
  </si>
  <si>
    <t>①②⑤</t>
  </si>
  <si>
    <t>크레잇 타르타르 드레싱</t>
    <phoneticPr fontId="2" type="noConversion"/>
  </si>
  <si>
    <t>크레잇 크리미양파 드레싱</t>
    <phoneticPr fontId="2" type="noConversion"/>
  </si>
  <si>
    <t>마요베이스,휘핑크림,양파</t>
    <phoneticPr fontId="9" type="noConversion"/>
  </si>
  <si>
    <t>크레잇 키위 드레싱</t>
    <phoneticPr fontId="2" type="noConversion"/>
  </si>
  <si>
    <t>키위퓨레시드인20%(키위:100뉴질랜드산),
대두유(대두,수입산),양조식초</t>
    <phoneticPr fontId="2" type="noConversion"/>
  </si>
  <si>
    <t>냉장 4개월</t>
    <phoneticPr fontId="2" type="noConversion"/>
  </si>
  <si>
    <t>마요네즈,발효식초,난황액{가염난황액(미국산)}</t>
    <phoneticPr fontId="2" type="noConversion"/>
  </si>
  <si>
    <t>이츠웰 키위 드레싱</t>
    <phoneticPr fontId="2" type="noConversion"/>
  </si>
  <si>
    <t>마요네즈,발효식초,난황액{가염난황액(미국산)},키위퓨레(뉴질랜드산)12%</t>
    <phoneticPr fontId="2" type="noConversion"/>
  </si>
  <si>
    <t>냉장 6개월</t>
    <phoneticPr fontId="9" type="noConversion"/>
  </si>
  <si>
    <t>이츠웰 케이준 드레싱</t>
    <phoneticPr fontId="2" type="noConversion"/>
  </si>
  <si>
    <t>이츠웰 사우전아일랜드 드레싱</t>
    <phoneticPr fontId="2" type="noConversion"/>
  </si>
  <si>
    <t>토마토페이스트,  대두유(대두:수입산), 오이피클, 발효식초, 겨자오일</t>
    <phoneticPr fontId="2" type="noConversion"/>
  </si>
  <si>
    <t>①⑤⑫</t>
    <phoneticPr fontId="9" type="noConversion"/>
  </si>
  <si>
    <t>마요네즈[식물성유지(외국산), 난황액{난황(국산), 정제소금(국산)}, 발효식초, 백설탕, 정제소금], 스위트콘14.9%[미국/옥수수, 백설탕, 정제소금] 외</t>
    <phoneticPr fontId="2" type="noConversion"/>
  </si>
  <si>
    <t>식물성크림41%,가공유크림1%</t>
    <phoneticPr fontId="2" type="noConversion"/>
  </si>
  <si>
    <t>②⑤⑥⑮</t>
    <phoneticPr fontId="2" type="noConversion"/>
  </si>
  <si>
    <t>토마토39%,토마토주스36%,토마토페이스트 2.5%</t>
    <phoneticPr fontId="2" type="noConversion"/>
  </si>
  <si>
    <t>이츠웰 광동식 탕수육소스</t>
    <phoneticPr fontId="2" type="noConversion"/>
  </si>
  <si>
    <t>스위텐베이스[사과과즙농축액(중국산),
레몬농축액(레몬:미국산)], 토마토케첩[토
마토페이스트(외국산), 정제소금(국산)]</t>
    <phoneticPr fontId="2" type="noConversion"/>
  </si>
  <si>
    <t>이츠웰 오리엔탈소스</t>
    <phoneticPr fontId="2" type="noConversion"/>
  </si>
  <si>
    <t>정제수, 설탕, 양조식초[주정, 맥아엑기스, 발효영양원], 혼합간장[탈지대두(외국산), 기타과당, 천일염(호주산), 소맥, 효소처리스테비아, L-글루탐산나트륨(향미증진제), 파라옥시안식향산에틸(보존료)], 양조간장[탈지대두(외국산), 천일염(호주산)], 변성전분, 발효식초[이탈리아산/ 포도식초, 무수아황산(산화방지제)], 마늘, 양파, 컨츄리타임레몬향[합성향료(레몬향),
 혼합제제{말토덱스트린, 이산화티타늄(착색료), 아라비아검, 제삼인산칼슘}, 식용색소황색제4호(착색료)], 카라멜색소, 구연산, 구아검, 흑후추분말, 바질리브즈</t>
    <phoneticPr fontId="9" type="noConversion"/>
  </si>
  <si>
    <t>⑤⑥⑬</t>
    <phoneticPr fontId="9" type="noConversion"/>
  </si>
  <si>
    <t>평강 올리브발사믹드레싱(2Kg/EA)</t>
    <phoneticPr fontId="2" type="noConversion"/>
  </si>
  <si>
    <t>냉동양파(중국산),할라피뇨(멕시코),발사믹식초7%(이탈리아),올리브오일4.7%(스페인),다진마늘(중국산),정제소금(국산)</t>
    <phoneticPr fontId="2" type="noConversion"/>
  </si>
  <si>
    <t>이츠웰 무지방 망고소스</t>
    <phoneticPr fontId="2" type="noConversion"/>
  </si>
  <si>
    <t>사과퓨레-2, 냉동망고다이스(냉동망고:페루산)10%, 망고농축액(이스라엘산, 고형분 60%)8%</t>
    <phoneticPr fontId="2" type="noConversion"/>
  </si>
  <si>
    <t>이츠웰 무지방 키위소스</t>
    <phoneticPr fontId="2" type="noConversion"/>
  </si>
  <si>
    <t>키위퓨레25%, 냉동키위(칠레산)11%, 사과식초, 농축사과과즙, 사과에센스</t>
    <phoneticPr fontId="2" type="noConversion"/>
  </si>
  <si>
    <t>냉장 5개월</t>
    <phoneticPr fontId="2" type="noConversion"/>
  </si>
  <si>
    <t>이츠웰 무지방 자몽소스</t>
    <phoneticPr fontId="2" type="noConversion"/>
  </si>
  <si>
    <t>사과퓨레, 루비레드자몽주스드링크, 비타민C, 홍자몽농축액10%</t>
    <phoneticPr fontId="2" type="noConversion"/>
  </si>
  <si>
    <t>몬스위트칠리소스(태국산) 48%, 마늘(중국산), 수리타이쓰리라차칠리소스(태국산) 1.5%</t>
    <phoneticPr fontId="2" type="noConversion"/>
  </si>
  <si>
    <t>마늘5%(국산),양조간장[탈지대두(외국산),밀(미국산),천일염,주정]7%</t>
    <phoneticPr fontId="2" type="noConversion"/>
  </si>
  <si>
    <t>냉장 4개월</t>
    <phoneticPr fontId="9" type="noConversion"/>
  </si>
  <si>
    <t>이츠웰 튀김엔 레몬파닭소스</t>
    <phoneticPr fontId="2" type="noConversion"/>
  </si>
  <si>
    <t>양조식초, 과채주스 1.4%(이태리산), 천연향료(레몬향), 마늘, 겨자분</t>
    <phoneticPr fontId="2" type="noConversion"/>
  </si>
  <si>
    <t>혼합간장, 양조간장, 굴추출농축액 6.5%, 굴농축액(굴:국내산),마늘분말, 매실농축액D</t>
    <phoneticPr fontId="2" type="noConversion"/>
  </si>
  <si>
    <r>
      <t>⑤⑥</t>
    </r>
    <r>
      <rPr>
        <sz val="12"/>
        <color indexed="8"/>
        <rFont val="맑은 고딕"/>
        <family val="3"/>
        <charset val="129"/>
      </rPr>
      <t>⑱</t>
    </r>
    <phoneticPr fontId="9" type="noConversion"/>
  </si>
  <si>
    <t>이츠웰 니하오신신소스</t>
    <phoneticPr fontId="2" type="noConversion"/>
  </si>
  <si>
    <t>중화두반장,프리미엄굴소스,치킨엑기스, 고추맛기름, 파기름, 홍고추, 다진마늘, 샐러리, 대파</t>
    <phoneticPr fontId="2" type="noConversion"/>
  </si>
  <si>
    <t>냉장 3개월</t>
    <phoneticPr fontId="19" type="noConversion"/>
  </si>
  <si>
    <t>토마토케첩, 바나나퓨레, 냉동파인애플농축액, 사과농축과즙액</t>
    <phoneticPr fontId="2" type="noConversion"/>
  </si>
  <si>
    <t>⑤⑥⑩⑫⑬</t>
  </si>
  <si>
    <t>혼합간장{탈지대두(외국산), 천일염(호주산), 고추장</t>
    <phoneticPr fontId="2" type="noConversion"/>
  </si>
  <si>
    <t>⑤⑥⑫⑮</t>
    <phoneticPr fontId="9" type="noConversion"/>
  </si>
  <si>
    <t>이츠웰 치킨엔 매콤양념소스</t>
    <phoneticPr fontId="2" type="noConversion"/>
  </si>
  <si>
    <t>토마토케첩, 발효식초, 미향, 레몬식초(레몬:이스라엘산)</t>
    <phoneticPr fontId="2" type="noConversion"/>
  </si>
  <si>
    <t>①②⑤⑥⑫⑮</t>
    <phoneticPr fontId="9" type="noConversion"/>
  </si>
  <si>
    <t>이츠웰 새콤톡톡 유자소스</t>
    <phoneticPr fontId="2" type="noConversion"/>
  </si>
  <si>
    <t>헬스리고(올리고당), 사과퓨레-2, 유자당절임HS12%, 유자농축과즙액4%</t>
    <phoneticPr fontId="2" type="noConversion"/>
  </si>
  <si>
    <t>이츠웰 상큼팡팡 파인소스</t>
    <phoneticPr fontId="2" type="noConversion"/>
  </si>
  <si>
    <t>파인애플슬라이스(필리핀산/ 파인애플 59.98%)20%, 크러시드파인애플(태국산/ 파인애플 100%)11%</t>
    <phoneticPr fontId="9" type="noConversion"/>
  </si>
  <si>
    <t>이츠웰 미트스파게티소스</t>
    <phoneticPr fontId="2" type="noConversion"/>
  </si>
  <si>
    <t>양파(국산), 토마토페이스트10%(미국산, 토마토100%), 쇠고기10%(호주산), 돼지고기 8%(국산), 당근</t>
    <phoneticPr fontId="9" type="noConversion"/>
  </si>
  <si>
    <t>갈릭올리브화이트소스[매입]</t>
    <phoneticPr fontId="2" type="noConversion"/>
  </si>
  <si>
    <t>마요네즈, 난황액, 난백액, 마늘분(중국산)2%, 생크림, 우유</t>
    <phoneticPr fontId="9" type="noConversion"/>
  </si>
  <si>
    <t>진미 크림파스타분말</t>
    <phoneticPr fontId="2" type="noConversion"/>
  </si>
  <si>
    <t>크리미파우더59.2%{분말유크림1 50.5%,[유크림20%(국산),가공유크림1 25.3%]</t>
    <phoneticPr fontId="9" type="noConversion"/>
  </si>
  <si>
    <t>이츠웰 사골엑기스(파우치)</t>
    <phoneticPr fontId="2" type="noConversion"/>
  </si>
  <si>
    <t>사골농축액17%(호주산),사골추출물88%(고형분52%),우지(호주산)</t>
    <phoneticPr fontId="2" type="noConversion"/>
  </si>
  <si>
    <t>상온 9개월</t>
    <phoneticPr fontId="9" type="noConversion"/>
  </si>
  <si>
    <t xml:space="preserve">설성푸드 한우사골곰탕(1Kg/EA) </t>
    <phoneticPr fontId="2" type="noConversion"/>
  </si>
  <si>
    <t>원재료 한우뼈추출액100%
 {한우사골(국내산), 한우잡뼈(국내산)}</t>
    <phoneticPr fontId="2" type="noConversion"/>
  </si>
  <si>
    <t>⑯</t>
    <phoneticPr fontId="2" type="noConversion"/>
  </si>
  <si>
    <t>백설 굴소스(PET)</t>
    <phoneticPr fontId="2" type="noConversion"/>
  </si>
  <si>
    <t>해물굴농축액[굴자숙농축액{굴농축액(굴:국산),혼합간장{아미노산액(탈지대두:외국산)},해물육수,카라멜색소</t>
    <phoneticPr fontId="2" type="noConversion"/>
  </si>
  <si>
    <t>동방푸드마스타 고메데미그라스소스
(2KG/EA)[매입]</t>
    <phoneticPr fontId="2" type="noConversion"/>
  </si>
  <si>
    <t>다이스드토마토(미국산), 데미그라스소스27%(뉴질랜드산), 양파(국산), 케첩, 프락토올리고당</t>
    <phoneticPr fontId="2" type="noConversion"/>
  </si>
  <si>
    <t>동방푸드 고기양념장(아가베 2KG/EA) 
-&gt; 저나트륨</t>
    <phoneticPr fontId="2" type="noConversion"/>
  </si>
  <si>
    <t>프락토올리고당 19.0%, 혼합간장 19.0%, 배퓨레 9.0%, 아가베시럽 9.0%, 양파 7.0%, 마늘 4.0%</t>
    <phoneticPr fontId="2" type="noConversion"/>
  </si>
  <si>
    <t>이츠웰 맛있는 갈릭딥핑소스</t>
    <phoneticPr fontId="2" type="noConversion"/>
  </si>
  <si>
    <t>화이트식초 , 마늘분말, 리졸리움갈릭오일</t>
    <phoneticPr fontId="2" type="noConversion"/>
  </si>
  <si>
    <t>이츠웰 냉면육수(300g/EA)</t>
    <phoneticPr fontId="2" type="noConversion"/>
  </si>
  <si>
    <t>300G</t>
    <phoneticPr fontId="2" type="noConversion"/>
  </si>
  <si>
    <t>육수베이스3.3%(쇠고기엑기스6.15%)</t>
    <phoneticPr fontId="2" type="noConversion"/>
  </si>
  <si>
    <t>CJ제일제당 동치미냉면육수(300g/EA)</t>
    <phoneticPr fontId="2" type="noConversion"/>
  </si>
  <si>
    <t>동치미엑기스(무:국산/제주도),동치미여과액,냉면육수엑기스{치킨추출농축액(닭고기:국산),소고기효소분해농축액(소고기:호주산)}</t>
    <phoneticPr fontId="9" type="noConversion"/>
  </si>
  <si>
    <t>⑤⑥⑮(16)</t>
    <phoneticPr fontId="9" type="noConversion"/>
  </si>
  <si>
    <t>냉장 9개월</t>
    <phoneticPr fontId="2" type="noConversion"/>
  </si>
  <si>
    <t>저감미당 28.65%, 사골농축액-15(호주산</t>
    <phoneticPr fontId="9" type="noConversion"/>
  </si>
  <si>
    <t>이츠웰 닭강정소스</t>
    <phoneticPr fontId="2" type="noConversion"/>
  </si>
  <si>
    <t>물엿, 고과당, 토마토케첩, 혼합간장, 양파, 설탕, 정제소금, 무수결정포도당, 마늘, 고춧가루, 볶음참깨, 생강분말, 계피분말</t>
    <phoneticPr fontId="2" type="noConversion"/>
  </si>
  <si>
    <t>이츠웰 메밀소바소스(PET)</t>
    <phoneticPr fontId="2" type="noConversion"/>
  </si>
  <si>
    <t>2.2kg</t>
    <phoneticPr fontId="2" type="noConversion"/>
  </si>
  <si>
    <t>정제수,고과당,조미아미노산간장[아미노산간장1호(탈지대두:인도산),아미노콘인핸서{아미노콘(콘프로틴:뉴질랜드산)}],설탕</t>
    <phoneticPr fontId="2" type="noConversion"/>
  </si>
  <si>
    <t>이츠웰 크림마요 소스</t>
    <phoneticPr fontId="2" type="noConversion"/>
  </si>
  <si>
    <t>마요네즈 46%, 물엿, 양조식초, 설탕, 가공유크림, 정제수, 식물성크림, 발효주정, L-글루탐산나트륨</t>
    <phoneticPr fontId="2" type="noConversion"/>
  </si>
  <si>
    <t>상온 180일</t>
    <phoneticPr fontId="9" type="noConversion"/>
  </si>
  <si>
    <t>바지락농축액,물엿,과실주,마늘,엑스트라버진올리브유등</t>
    <phoneticPr fontId="2" type="noConversion"/>
  </si>
  <si>
    <t>냉장3개월</t>
    <phoneticPr fontId="9" type="noConversion"/>
  </si>
  <si>
    <t>실온 18개월</t>
    <phoneticPr fontId="2" type="noConversion"/>
  </si>
  <si>
    <t>송림푸드 중화풍만능양념</t>
    <phoneticPr fontId="2" type="noConversion"/>
  </si>
  <si>
    <t>돼지고기(후지), 고추장, 간장, 된장, 설탕, 고춧가루 등</t>
    <phoneticPr fontId="2" type="noConversion"/>
  </si>
  <si>
    <t>차이웰 마라상궈소스</t>
    <phoneticPr fontId="2" type="noConversion"/>
  </si>
  <si>
    <t>마라샹궈소스35.8%(중국산/두반장, 건고추, 그린산초, 혼합향신료), 설탕, 대두유(외국산), 돈골추출물(돈골:국내산),원료우지, 정제수, 양파, 청양고추 등</t>
    <phoneticPr fontId="2" type="noConversion"/>
  </si>
  <si>
    <t>12개월</t>
    <phoneticPr fontId="9" type="noConversion"/>
  </si>
  <si>
    <t xml:space="preserve">차이웰 마라탕소스 </t>
    <phoneticPr fontId="2" type="noConversion"/>
  </si>
  <si>
    <t>마라샹궈소스[마라샹궈소스(중국산),설탕,대두유(외국산)],돈골추출물, 마라탕소스19.15%(중국산/땅콩페이스트, 즈마장, 참기름 등),닭육수농축액 등</t>
    <phoneticPr fontId="2" type="noConversion"/>
  </si>
  <si>
    <r>
      <t>①④⑤⑥⑩⑮</t>
    </r>
    <r>
      <rPr>
        <sz val="12"/>
        <rFont val="맑은 고딕"/>
        <family val="3"/>
        <charset val="129"/>
      </rPr>
      <t>⑯⑱</t>
    </r>
    <phoneticPr fontId="9" type="noConversion"/>
  </si>
  <si>
    <t>이츠웰 떡볶이소스</t>
    <phoneticPr fontId="2" type="noConversion"/>
  </si>
  <si>
    <t>고추장, 양파(국산), 마늘(중국산), 혼합양념(중국산), 소맥분(밀:미국산, 호주산)</t>
    <phoneticPr fontId="2" type="noConversion"/>
  </si>
  <si>
    <t>이츠웰 불떡볶이분말</t>
    <phoneticPr fontId="2" type="noConversion"/>
  </si>
  <si>
    <t>설탕 38%, 함수결정포도당 15.65%, 고춧가루-1 12%, 쇠고기다시다NM 6%, 고춧가루 6%, L-글루탐산나트륨 5%, 오뚜기카레(약간매운맛) 3%, 정제소금 3%,</t>
    <phoneticPr fontId="2" type="noConversion"/>
  </si>
  <si>
    <t>[진미]우리쌀로 만든 떡볶이소스</t>
    <phoneticPr fontId="2" type="noConversion"/>
  </si>
  <si>
    <t>2k</t>
    <phoneticPr fontId="2" type="noConversion"/>
  </si>
  <si>
    <t>정제수,고추장23%[물엿,쌀24.49%(국산),고추양념(중국산),천일염,고추양념분말]</t>
    <phoneticPr fontId="2" type="noConversion"/>
  </si>
  <si>
    <t>[진미]우리쌀로 만든 치킨소스</t>
    <phoneticPr fontId="2" type="noConversion"/>
  </si>
  <si>
    <t>물엿,정제수,설턍,요리당(원당,올리고당),고추장8%[물엿,쌀24.49%(국산),고추양념(중국산),천일염,고추양념분말]</t>
    <phoneticPr fontId="9" type="noConversion"/>
  </si>
  <si>
    <t>[진미]더좋은 간장치킨소스</t>
    <phoneticPr fontId="2" type="noConversion"/>
  </si>
  <si>
    <t>물엿,정제수,설탕,양조간장,마늘농축액</t>
    <phoneticPr fontId="2" type="noConversion"/>
  </si>
  <si>
    <t>MDS 고구마토핑(1Kg/EA)</t>
    <phoneticPr fontId="2" type="noConversion"/>
  </si>
  <si>
    <t>고구마(중국산)83%, 샐러드베이스, 난황(국내산)</t>
    <phoneticPr fontId="2" type="noConversion"/>
  </si>
  <si>
    <t>①</t>
    <phoneticPr fontId="2" type="noConversion"/>
  </si>
  <si>
    <t>이츠웰 고구마샐러드</t>
    <phoneticPr fontId="2" type="noConversion"/>
  </si>
  <si>
    <t>고구마(중국산)71.04%, 샐러드베이스14.31%, 스위트콘, 과당</t>
    <phoneticPr fontId="2" type="noConversion"/>
  </si>
  <si>
    <t>이츠웰 단호박샐러드</t>
    <phoneticPr fontId="2" type="noConversion"/>
  </si>
  <si>
    <t>단호박(중국산)66.6%, 샐러드베이스13.8%, 당근, 과당, 정제수</t>
    <phoneticPr fontId="2" type="noConversion"/>
  </si>
  <si>
    <t>①⑤</t>
    <phoneticPr fontId="9" type="noConversion"/>
  </si>
  <si>
    <t>이츠웰 감자샐러드</t>
    <phoneticPr fontId="2" type="noConversion"/>
  </si>
  <si>
    <t>감자(국내산) 65.1%, 샐러드베이스17.95%, 양파, 당근, 스위트콘</t>
    <phoneticPr fontId="2" type="noConversion"/>
  </si>
  <si>
    <t>이츠웰 콘샐러드</t>
    <phoneticPr fontId="2" type="noConversion"/>
  </si>
  <si>
    <t>스위트콘, 양파, 당근, 홍피망, 청피망</t>
    <phoneticPr fontId="2" type="noConversion"/>
  </si>
  <si>
    <t>이츠웰 살사푸실리샐러드</t>
    <phoneticPr fontId="2" type="noConversion"/>
  </si>
  <si>
    <t>이츠웰 아삭아삭야채피클(NEW 3Kg/EA)</t>
    <phoneticPr fontId="2" type="noConversion"/>
  </si>
  <si>
    <t>피클조미액[정제수, 정백당,요리당,발효식초{맥아엑기스(겉보리:미국산),농축사과과즙(사과:중국산),주정,발효영양원,결정구연산},갈색설탕,조미액베이스{정제염(국산),혼합간장(탈지대두:수입산)}정제염]45.00%,오이(국산) 20.00%, 양파(국산)16.00%, 무(국산)13.00%, 당근(국산)6.00%</t>
    <phoneticPr fontId="2" type="noConversion"/>
  </si>
  <si>
    <t>냉장 1개월</t>
    <phoneticPr fontId="9" type="noConversion"/>
  </si>
  <si>
    <t>이츠웰 아삭아삭오이피클(NEW 3Kg/EA)</t>
    <phoneticPr fontId="2" type="noConversion"/>
  </si>
  <si>
    <t>오이(국산)55.00%, 피클조미액[정제수,정백당,요리당,발효식초{맥아엑기스(겉보리:미국산),농축사과과즙(사과:중국산),주정,발효영양원,결정구연산},갈색설탕,조미액베이스{정제염(국산),혼합간장(탈지대두:수입산)}정제염[45.00%</t>
    <phoneticPr fontId="2" type="noConversion"/>
  </si>
  <si>
    <t>냉장 1개월</t>
    <phoneticPr fontId="19" type="noConversion"/>
  </si>
  <si>
    <t>하선정 단무지(통 400g/EA)</t>
    <phoneticPr fontId="2" type="noConversion"/>
  </si>
  <si>
    <t>400G</t>
    <phoneticPr fontId="2" type="noConversion"/>
  </si>
  <si>
    <t>절임무91.16%[무97%(국산),천일염3%(외국산:중국산,인도산,호주산 등)] 외,  無첨가(합성착색료)</t>
    <phoneticPr fontId="9" type="noConversion"/>
  </si>
  <si>
    <t>하선정 단무지(무첨가_반달_썬것 2.7Kg/EA)</t>
    <phoneticPr fontId="2" type="noConversion"/>
  </si>
  <si>
    <t>2.7KG</t>
    <phoneticPr fontId="2" type="noConversion"/>
  </si>
  <si>
    <t>절임무62.96%[무97%(국산),천일염3%(수입산),4無첨가(빙초산 / 사카린나트륨 / 아스파탐 / 착색료(카민)</t>
    <phoneticPr fontId="9" type="noConversion"/>
  </si>
  <si>
    <t>⑬</t>
    <phoneticPr fontId="2" type="noConversion"/>
  </si>
  <si>
    <t>이츠웰 속이알찬쌈무(무첨가 3Kg/EA)</t>
    <phoneticPr fontId="2" type="noConversion"/>
  </si>
  <si>
    <t>무 60%(국산) 고형량1.8kg,개당 약6.7g,직경7~9cm,팩당입수량 250±20ea,5無(사카린,빙초산,아황산나트륨,L-글루타민산나트륨,소르빈산칼륨)</t>
    <phoneticPr fontId="9" type="noConversion"/>
  </si>
  <si>
    <t>하선정 간장마늘쫑(숙성 1Kg/EA)</t>
    <phoneticPr fontId="2" type="noConversion"/>
  </si>
  <si>
    <t>마늘쫑65%(중국산),물엿,간장4.6%</t>
    <phoneticPr fontId="2" type="noConversion"/>
  </si>
  <si>
    <t>하선정 오복지장아찌(바로먹기좋은 1Kg/EA)</t>
    <phoneticPr fontId="2" type="noConversion"/>
  </si>
  <si>
    <t>절임무52%[무97%(국산), 천일염3%(수입산)], 절임오이 15%,</t>
    <phoneticPr fontId="2" type="noConversion"/>
  </si>
  <si>
    <t>하선정 먹기좋게자른오이지(1Kg/EA)</t>
    <phoneticPr fontId="2" type="noConversion"/>
  </si>
  <si>
    <t>절임오이94%[오이97%(국산),천일염3%]</t>
    <phoneticPr fontId="2" type="noConversion"/>
  </si>
  <si>
    <t>하선정 통오이지(1Kg/EA)</t>
    <phoneticPr fontId="2" type="noConversion"/>
  </si>
  <si>
    <t>이츠웰 츄러스쌀떡(구멍떡)</t>
    <phoneticPr fontId="2" type="noConversion"/>
  </si>
  <si>
    <t>이츠웰 누들쌀떡</t>
    <phoneticPr fontId="2" type="noConversion"/>
  </si>
  <si>
    <t>쌀(외국산)</t>
    <phoneticPr fontId="2" type="noConversion"/>
  </si>
  <si>
    <t>이츠웰 쌀떡국떡(하얀햇살 1KG,국산)</t>
    <phoneticPr fontId="2" type="noConversion"/>
  </si>
  <si>
    <t>쌀(국산)99%, 수산화칼슘 </t>
    <phoneticPr fontId="9" type="noConversion"/>
  </si>
  <si>
    <t>이츠웰 쌀떡국떡(하얀햇살 1KG,수입)</t>
    <phoneticPr fontId="2" type="noConversion"/>
  </si>
  <si>
    <t>쌀99%(쌀:수입산),정제염,주정</t>
    <phoneticPr fontId="9" type="noConversion"/>
  </si>
  <si>
    <t>이츠웰 해물모양떡(하얀색 1KG,수입)</t>
    <phoneticPr fontId="2" type="noConversion"/>
  </si>
  <si>
    <t>쌀99%(쌀:수입산),정제염,주정
※고래, 상어, 오징어, 거북 모양</t>
    <phoneticPr fontId="2" type="noConversion"/>
  </si>
  <si>
    <t>이츠웰 조랭이떡(국산)</t>
    <phoneticPr fontId="2" type="noConversion"/>
  </si>
  <si>
    <t>쌀99%(쌀:국산),정제염,옥배유,주정</t>
    <phoneticPr fontId="2" type="noConversion"/>
  </si>
  <si>
    <t>이츠웰 조랭이떡(수입)</t>
    <phoneticPr fontId="2" type="noConversion"/>
  </si>
  <si>
    <t>1KG(약200EA)</t>
    <phoneticPr fontId="2" type="noConversion"/>
  </si>
  <si>
    <t>쌀(수입): 99% / 정제염: 0.5% / 옥배유: 0.3% / 주정:0.2%</t>
    <phoneticPr fontId="2" type="noConversion"/>
  </si>
  <si>
    <t>이츠웰 쌀떡볶이떡(수입)</t>
    <phoneticPr fontId="2" type="noConversion"/>
  </si>
  <si>
    <t>쌀(수입): 99% / 정제염: 0.5% / 옥배유: 0.5%</t>
    <phoneticPr fontId="2" type="noConversion"/>
  </si>
  <si>
    <t>이츠웰 쌀떡볶이떡(국산)</t>
    <phoneticPr fontId="2" type="noConversion"/>
  </si>
  <si>
    <t>쌀(국산): 99% / 정제염: 0.5% / 옥배유: 0.5%</t>
    <phoneticPr fontId="2" type="noConversion"/>
  </si>
  <si>
    <t>이츠웰 감자수제비</t>
    <phoneticPr fontId="2" type="noConversion"/>
  </si>
  <si>
    <t>소맥분(밀 : 호주산,미국산)
감자전분9.76%(감자:폴란드),정제소금, 주정 등</t>
    <phoneticPr fontId="2" type="noConversion"/>
  </si>
  <si>
    <t>성지에프앤디 쌀떡볶이떡(말랑이)</t>
    <phoneticPr fontId="2" type="noConversion"/>
  </si>
  <si>
    <t>쌀97%(외국산),소맥전분(밀:호주,미국산), 정제염(국산), 주정</t>
    <phoneticPr fontId="2" type="noConversion"/>
  </si>
  <si>
    <t>성지에프앤디 한입가래떡(말랑이)</t>
    <phoneticPr fontId="2" type="noConversion"/>
  </si>
  <si>
    <t>성지에프앤디 떡국떡</t>
    <phoneticPr fontId="2" type="noConversion"/>
  </si>
  <si>
    <t>쌀99%(국산), 정제염, 주정</t>
    <phoneticPr fontId="2" type="noConversion"/>
  </si>
  <si>
    <t>성지에프앤디 찹쌀새알떡(건조)</t>
    <phoneticPr fontId="2" type="noConversion"/>
  </si>
  <si>
    <t>쌀99%(국산), 정제염, 주정</t>
    <phoneticPr fontId="9" type="noConversion"/>
  </si>
  <si>
    <t>성지에프앤디 감자수제비</t>
    <phoneticPr fontId="2" type="noConversion"/>
  </si>
  <si>
    <t>소맥분97.3%(밀:미국산,호주산),감자전분
1.6%(국산),정제염,주정</t>
    <phoneticPr fontId="2" type="noConversion"/>
  </si>
  <si>
    <t>성지에프앤디 삼색수제비(1Kg/EA)</t>
    <phoneticPr fontId="2" type="noConversion"/>
  </si>
  <si>
    <t>밀가루97.75%(호주산),감자전분0.54%(국산),녹차가루(국산),시금치가루(수입산),파프리카(국산),정제소금(국산)</t>
    <phoneticPr fontId="2" type="noConversion"/>
  </si>
  <si>
    <t>성지에프앤디 쌀떡볶이떡(건조)</t>
    <phoneticPr fontId="2" type="noConversion"/>
  </si>
  <si>
    <t>이츠웰 생메밀면</t>
    <phoneticPr fontId="2" type="noConversion"/>
  </si>
  <si>
    <t>소맥분(호주,미국),메밀가루(수입)6.4%
수타제면 방식으로 쫄깃하고 부드러운 면발</t>
    <phoneticPr fontId="2" type="noConversion"/>
  </si>
  <si>
    <t>이츠웰 생쫄면</t>
    <phoneticPr fontId="2" type="noConversion"/>
  </si>
  <si>
    <t>소맥분(밀, 호주산,미국산),전분(수입산), 
치자황색소
수타제면 방식으로 쫄깃하고 부드러운 면발</t>
    <phoneticPr fontId="2" type="noConversion"/>
  </si>
  <si>
    <t>이츠웰 생칼국수</t>
    <phoneticPr fontId="2" type="noConversion"/>
  </si>
  <si>
    <t>소맥분(밀 : 호주산,미국산)
수타제면 방식으로 쫄깃하고 부드러운 면발</t>
    <phoneticPr fontId="2" type="noConversion"/>
  </si>
  <si>
    <t>이츠웰 맛있는평양냉면(200g*10입 2Kg/EA)</t>
    <phoneticPr fontId="2" type="noConversion"/>
  </si>
  <si>
    <t>2KG(200G*10EA)</t>
    <phoneticPr fontId="2" type="noConversion"/>
  </si>
  <si>
    <t>이츠웰아이누리 오가닉미니도시락김
(new_트레이없음_3g_8매_10봉입 30g/EA)</t>
    <phoneticPr fontId="2" type="noConversion"/>
  </si>
  <si>
    <t>30g
(3g*10ea)</t>
    <phoneticPr fontId="2" type="noConversion"/>
  </si>
  <si>
    <t>김 54%, 해바라기유 43%, 천일염 3%</t>
    <phoneticPr fontId="2" type="noConversion"/>
  </si>
  <si>
    <t>없음</t>
    <phoneticPr fontId="9" type="noConversion"/>
  </si>
  <si>
    <t>HACCP, 
유기가공식품</t>
  </si>
  <si>
    <t>이츠웰 유기농교실배식김
(40인분_320매 108g/EA)</t>
    <phoneticPr fontId="2" type="noConversion"/>
  </si>
  <si>
    <t>108g/320매</t>
    <phoneticPr fontId="2" type="noConversion"/>
  </si>
  <si>
    <t xml:space="preserve">유기김65%, 유기농카놀라유32%, 유산균배양혼합분말2%, 천일염1% </t>
    <phoneticPr fontId="9" type="noConversion"/>
  </si>
  <si>
    <t>HACCP
유기가공식품</t>
  </si>
  <si>
    <t>이츠웰 유기농교실배식김
(35인분_94.5g_280매 94g/EA)</t>
    <phoneticPr fontId="2" type="noConversion"/>
  </si>
  <si>
    <t>94g/280매</t>
    <phoneticPr fontId="2" type="noConversion"/>
  </si>
  <si>
    <t>유기김65%, 유기농카놀라유32%, 유산균배양혼합분말2%, 천일염1%</t>
    <phoneticPr fontId="9" type="noConversion"/>
  </si>
  <si>
    <t>이츠웰 유기농교실배식김
(30인분_240매 81g/EA)</t>
    <phoneticPr fontId="2" type="noConversion"/>
  </si>
  <si>
    <t>81g/240매</t>
    <phoneticPr fontId="2" type="noConversion"/>
  </si>
  <si>
    <t>없음</t>
    <phoneticPr fontId="2" type="noConversion"/>
  </si>
  <si>
    <t>이츠웰 자른당면(14cm)</t>
    <phoneticPr fontId="2" type="noConversion"/>
  </si>
  <si>
    <t>고구마전분(중국산), 알긴신나트륨, 비타민C</t>
    <phoneticPr fontId="2" type="noConversion"/>
  </si>
  <si>
    <t>이츠웰 납작당면</t>
    <phoneticPr fontId="2" type="noConversion"/>
  </si>
  <si>
    <t>고구마전분,알긴산나트륨,비타민C</t>
    <phoneticPr fontId="2" type="noConversion"/>
  </si>
  <si>
    <t>상온 24개월</t>
    <phoneticPr fontId="9" type="noConversion"/>
  </si>
  <si>
    <t>이츠웰 찰당면</t>
    <phoneticPr fontId="2" type="noConversion"/>
  </si>
  <si>
    <t>14KG</t>
    <phoneticPr fontId="2" type="noConversion"/>
  </si>
  <si>
    <t>진미 국산고향당면</t>
    <phoneticPr fontId="2" type="noConversion"/>
  </si>
  <si>
    <t>고구마전분 국산100%
키토산 사용 / 국내제조 / 無명반</t>
    <phoneticPr fontId="2" type="noConversion"/>
  </si>
  <si>
    <t>진미 국산고향당면(자른)</t>
    <phoneticPr fontId="2" type="noConversion"/>
  </si>
  <si>
    <t>고구마전분 국산100%(24cm 자른당면)
키토산 사용 / 국내제조 / 無명반</t>
    <phoneticPr fontId="2" type="noConversion"/>
  </si>
  <si>
    <t>이츠웰 쫄깃한 소면국수</t>
    <phoneticPr fontId="2" type="noConversion"/>
  </si>
  <si>
    <t>밀가루(밀:호주산, 미국산)98%, 정제소금(국산)</t>
    <phoneticPr fontId="2" type="noConversion"/>
  </si>
  <si>
    <t>밀가루(밀:호주산, 미국산) 98%, 정제소금(국산)</t>
    <phoneticPr fontId="2" type="noConversion"/>
  </si>
  <si>
    <t>백설 햇당면(U자형_찰지고쫄깃한 1Kg/EA)</t>
    <phoneticPr fontId="2" type="noConversion"/>
  </si>
  <si>
    <t>고구마전분(중국산) 無명반</t>
    <phoneticPr fontId="2" type="noConversion"/>
  </si>
  <si>
    <t>고구마전분(고구마:국산)100%</t>
    <phoneticPr fontId="9" type="noConversion"/>
  </si>
  <si>
    <t>백설 자일로스 하얀설탕</t>
    <phoneticPr fontId="2" type="noConversion"/>
  </si>
  <si>
    <t>하얀설탕 90.3 %, D-자일로오스 9.5 %, 난말텍0.2% ● 갈색설탕 - 135509</t>
    <phoneticPr fontId="2" type="noConversion"/>
  </si>
  <si>
    <t>상온18개월</t>
    <phoneticPr fontId="19" type="noConversion"/>
  </si>
  <si>
    <t>백설 자일로스 갈색설탕</t>
    <phoneticPr fontId="2" type="noConversion"/>
  </si>
  <si>
    <t>하얀설탕 90.3 %, D-자일로오스 9.5 %, 난말텍0.2%</t>
    <phoneticPr fontId="2" type="noConversion"/>
  </si>
  <si>
    <t>상온18개월</t>
    <phoneticPr fontId="2" type="noConversion"/>
  </si>
  <si>
    <t>백설 갈색설탕</t>
    <phoneticPr fontId="2" type="noConversion"/>
  </si>
  <si>
    <t>원당 100%(수입산)</t>
    <phoneticPr fontId="2" type="noConversion"/>
  </si>
  <si>
    <t>제조일만 표시</t>
    <phoneticPr fontId="2" type="noConversion"/>
  </si>
  <si>
    <t>HACCP, 저탄소제품</t>
  </si>
  <si>
    <t>백설 하얀설탕</t>
    <phoneticPr fontId="2" type="noConversion"/>
  </si>
  <si>
    <t>원당 100%(수입산)</t>
    <phoneticPr fontId="9" type="noConversion"/>
  </si>
  <si>
    <t>백설 흑설탕</t>
    <phoneticPr fontId="2" type="noConversion"/>
  </si>
  <si>
    <t>제조일만 표시</t>
    <phoneticPr fontId="9" type="noConversion"/>
  </si>
  <si>
    <r>
      <t xml:space="preserve">백설 천일염
</t>
    </r>
    <r>
      <rPr>
        <b/>
        <sz val="14"/>
        <rFont val="맑은 고딕"/>
        <family val="3"/>
        <charset val="129"/>
      </rPr>
      <t>(</t>
    </r>
    <r>
      <rPr>
        <b/>
        <sz val="14"/>
        <color indexed="10"/>
        <rFont val="맑은 고딕"/>
        <family val="3"/>
        <charset val="129"/>
      </rPr>
      <t xml:space="preserve">명품굵은 </t>
    </r>
    <r>
      <rPr>
        <b/>
        <sz val="14"/>
        <color indexed="8"/>
        <rFont val="맑은 고딕"/>
        <family val="3"/>
        <charset val="129"/>
      </rPr>
      <t>오천년신비)</t>
    </r>
    <phoneticPr fontId="2" type="noConversion"/>
  </si>
  <si>
    <t>10KG</t>
    <phoneticPr fontId="2" type="noConversion"/>
  </si>
  <si>
    <t>천임염100%[국산(신안군)]</t>
    <phoneticPr fontId="2" type="noConversion"/>
  </si>
  <si>
    <t>제조일로부터 
5년까지</t>
    <phoneticPr fontId="2" type="noConversion"/>
  </si>
  <si>
    <r>
      <t>백설 천일염
(</t>
    </r>
    <r>
      <rPr>
        <b/>
        <sz val="14"/>
        <color indexed="10"/>
        <rFont val="맑은 고딕"/>
        <family val="3"/>
        <charset val="129"/>
      </rPr>
      <t>명품중간</t>
    </r>
    <r>
      <rPr>
        <b/>
        <sz val="14"/>
        <color indexed="8"/>
        <rFont val="맑은 고딕"/>
        <family val="3"/>
        <charset val="129"/>
      </rPr>
      <t xml:space="preserve"> 오천년신비)</t>
    </r>
    <phoneticPr fontId="2" type="noConversion"/>
  </si>
  <si>
    <t>제조일로부터
 5년까지</t>
    <phoneticPr fontId="2" type="noConversion"/>
  </si>
  <si>
    <r>
      <t>백설 천일염
(</t>
    </r>
    <r>
      <rPr>
        <b/>
        <sz val="14"/>
        <color indexed="10"/>
        <rFont val="맑은 고딕"/>
        <family val="3"/>
        <charset val="129"/>
      </rPr>
      <t>명품가는</t>
    </r>
    <r>
      <rPr>
        <b/>
        <sz val="14"/>
        <color indexed="8"/>
        <rFont val="맑은 고딕"/>
        <family val="3"/>
        <charset val="129"/>
      </rPr>
      <t xml:space="preserve"> 오천년신비)</t>
    </r>
    <phoneticPr fontId="2" type="noConversion"/>
  </si>
  <si>
    <t>백설 꽃소금</t>
    <phoneticPr fontId="2" type="noConversion"/>
  </si>
  <si>
    <t>천일염 100%(호주산90%, 국산 10%)</t>
    <phoneticPr fontId="2" type="noConversion"/>
  </si>
  <si>
    <t>제조일로부터 
5년까지</t>
    <phoneticPr fontId="9" type="noConversion"/>
  </si>
  <si>
    <t>백설 우리밀 부침가루</t>
    <phoneticPr fontId="2" type="noConversion"/>
  </si>
  <si>
    <t>밀가루(밀:국내산)93.033%,찹쌀가루(찹쌀:국내산), 부침양념믹스(중국산)2.015%, 감자전분플러스, 정제소금, 백설탕,베이킹파우더</t>
    <phoneticPr fontId="2" type="noConversion"/>
  </si>
  <si>
    <t>백설 부침가루(통감자 바삭)</t>
    <phoneticPr fontId="2" type="noConversion"/>
  </si>
  <si>
    <t>밀가루(밀:호주,미국산),소맥전분(외국산:프랑스,독일산,리투아니아산 등),알파옥수수가루(옥수수:인도산),복합조미식품,건조감자분말,백설탕,정제소금,베이킹파우더</t>
    <phoneticPr fontId="9" type="noConversion"/>
  </si>
  <si>
    <t>백설 100%자연재료(부침가루)</t>
    <phoneticPr fontId="2" type="noConversion"/>
  </si>
  <si>
    <t>밀가루(밀:호주,미국산),마늘가루(국산),천일염(국산),양파분말,흑후추분말</t>
    <phoneticPr fontId="9" type="noConversion"/>
  </si>
  <si>
    <t>백설 부침가루</t>
    <phoneticPr fontId="2" type="noConversion"/>
  </si>
  <si>
    <t>밀가루(밀: 미국산), 옥수수전분[옥수수:외국산(러시아,헝가리,세르비아 등)],옥수수가루(옥수수:인도산), 베이킹파우더(산도조절제,전분,유화제), 정제소금,,볶음쌀가루, 마늘농축분말</t>
    <phoneticPr fontId="2" type="noConversion"/>
  </si>
  <si>
    <t>백설 바삭 튀김가루(우리쌀)</t>
    <phoneticPr fontId="2" type="noConversion"/>
  </si>
  <si>
    <t>밀가루(밀: 미국산), 옥수수전분[옥수수:외국산(러시아,헝가리,세르비아 등)], 쌀가루 5.2%(국내산), 베이킹파우더(산도조절제,전분,유화제),정제소금, 프라이드오니온씨즈닝</t>
    <phoneticPr fontId="2" type="noConversion"/>
  </si>
  <si>
    <t>백설 우리밀 튀김가루</t>
    <phoneticPr fontId="2" type="noConversion"/>
  </si>
  <si>
    <t>밀가루(밀:국내산)66.19%,쌀가루(쌀:국내산), 튀김양념믹스8.71%(전분,정제소금,마늘가루,후춧가루),베이킹파우더(산도조절제,전분,유화제),옥수수가루,백설탕,볶음쌀가루</t>
    <phoneticPr fontId="2" type="noConversion"/>
  </si>
  <si>
    <t>백설 튀김가루</t>
    <phoneticPr fontId="2" type="noConversion"/>
  </si>
  <si>
    <t>밀가루(밀:미국산),옥수수전분(옥수수:수입산),옥수수가루,베이킹파우더(산도조절제,전분,유화제),정제소금,볶음쌀가루,마늘농축분말,흑후추가루</t>
    <phoneticPr fontId="2" type="noConversion"/>
  </si>
  <si>
    <t>백설 바삭 튀김가루</t>
    <phoneticPr fontId="2" type="noConversion"/>
  </si>
  <si>
    <t>백설 치킨 튀김가루</t>
    <phoneticPr fontId="2" type="noConversion"/>
  </si>
  <si>
    <t>밀가루(밀: 미국산), 옥수수전분[옥수수:외국산(러시아,헝가리,세르비아 등)],정제소금(국내산),백설탕,옥수수가루,베이킹파우더(산도조절제,전분,유화제),고춧가루,후춧가루,덱스트린,생강가루,마늘농축분말,메이스분말,너트맥가루</t>
    <phoneticPr fontId="2" type="noConversion"/>
  </si>
  <si>
    <t>이츠웰 부침가루</t>
    <phoneticPr fontId="2" type="noConversion"/>
  </si>
  <si>
    <t>밀가루(밀:미국산), 부침양념믹스, 정제소금</t>
    <phoneticPr fontId="2" type="noConversion"/>
  </si>
  <si>
    <t>이츠웰 튀김가루</t>
    <phoneticPr fontId="2" type="noConversion"/>
  </si>
  <si>
    <t>밀가루(밀:미국산), 전분(수입산), 옥수수가루, 베이킹파우더(산도조절제, 전분, 스테아린산칼슘)</t>
    <phoneticPr fontId="2" type="noConversion"/>
  </si>
  <si>
    <t>이츠웰 고소한 하얀 빵가루</t>
    <phoneticPr fontId="2" type="noConversion"/>
  </si>
  <si>
    <t>밀가루{밀(외국산:미국,캐나다,호주)}, 포도당,쇼트닝(말레이시아산),정제소금(국산),효모, 혼합제제(옥수수전분,염화암모늄,황산칼슘,아밀라아제,비타민C)</t>
    <phoneticPr fontId="2" type="noConversion"/>
  </si>
  <si>
    <t>이츠웰 프리미엄 고소한 습식빵가루</t>
    <phoneticPr fontId="2" type="noConversion"/>
  </si>
  <si>
    <t>밀가루(밀:미국산,캐나다산), 쇼트닝(말레이시아산), 정제소금(국산), 대두분, 효모, 합성항료(버터향)</t>
    <phoneticPr fontId="2" type="noConversion"/>
  </si>
  <si>
    <t>이츠웰 고소한 습식빵가루</t>
    <phoneticPr fontId="2" type="noConversion"/>
  </si>
  <si>
    <t>백설 밀가루(중력_1등)</t>
    <phoneticPr fontId="2" type="noConversion"/>
  </si>
  <si>
    <t>20KG</t>
    <phoneticPr fontId="2" type="noConversion"/>
  </si>
  <si>
    <t>밀 100%</t>
    <phoneticPr fontId="9" type="noConversion"/>
  </si>
  <si>
    <t>백설 밀가루(중력 1등)</t>
    <phoneticPr fontId="2" type="noConversion"/>
  </si>
  <si>
    <t>밀100%(호주산,미국산)</t>
    <phoneticPr fontId="2" type="noConversion"/>
  </si>
  <si>
    <t>백설 밀가루(중력)</t>
    <phoneticPr fontId="2" type="noConversion"/>
  </si>
  <si>
    <t>2,5KG</t>
    <phoneticPr fontId="2" type="noConversion"/>
  </si>
  <si>
    <t>백설 밀가루(찰)</t>
    <phoneticPr fontId="2" type="noConversion"/>
  </si>
  <si>
    <t>백설 핫케익가루</t>
    <phoneticPr fontId="2" type="noConversion"/>
  </si>
  <si>
    <t>밀가루(밀:미국산),백설탕,고지방분말[팜유:말레이시아산)],식물성쇼트닝[팜유(말레이시아산)</t>
    <phoneticPr fontId="2" type="noConversion"/>
  </si>
  <si>
    <t>백설 오븐용깨찰빵믹스</t>
    <phoneticPr fontId="2" type="noConversion"/>
  </si>
  <si>
    <t>혼합제제(변성전분,백설탕,글루텐)밀가루(밀:캐나다산),식물성쇼트닝</t>
    <phoneticPr fontId="2" type="noConversion"/>
  </si>
  <si>
    <t>백설 오븐용 머핀믹스(NEW)</t>
    <phoneticPr fontId="2" type="noConversion"/>
  </si>
  <si>
    <t>밀가루(밀:미국산),백설탕,식물성쇼트닝{팜유:말레이시아산,d-토코페롤(혼합형)},포도당,유청분말{농축유청(국내산),유청분말(외국산:미국,프랑스,체코 등)}</t>
    <phoneticPr fontId="2" type="noConversion"/>
  </si>
  <si>
    <t>백설 쿠키믹스(초코칩)</t>
    <phoneticPr fontId="2" type="noConversion"/>
  </si>
  <si>
    <t>290G</t>
    <phoneticPr fontId="2" type="noConversion"/>
  </si>
  <si>
    <t>곡류가공품[밀가루(밀:미국,호주,캐나다산),갈색설탕,코코넛
분말(필리핀산),옥수수전분{옥수수:외국산(러시아,헝가리,세르비아 등)}/초코칩18.51 %(벨기에산믹스270g/올리고당20g</t>
    <phoneticPr fontId="2" type="noConversion"/>
  </si>
  <si>
    <t>백설 찹쌀호떡믹스</t>
    <phoneticPr fontId="9" type="noConversion"/>
  </si>
  <si>
    <t>밀가루(밀:미국,호주,캐나다산),변성전분,찹쌀가루(찹쌀:국내산),대두유,팽화미,백설탕,정제소금</t>
    <phoneticPr fontId="2" type="noConversion"/>
  </si>
  <si>
    <t>태원식품 양념감자시즈닝(치즈맛)</t>
    <phoneticPr fontId="2" type="noConversion"/>
  </si>
  <si>
    <t>치즈혼합분말 9.95%[자연치즈20%(수입산),식물성유지(수입산),유당,정제가공유지,카제인나트륨</t>
    <phoneticPr fontId="2" type="noConversion"/>
  </si>
  <si>
    <t>태원식품 양념감자시즈닝(허니버터맛)</t>
    <phoneticPr fontId="2" type="noConversion"/>
  </si>
  <si>
    <t>설탕,버터혼합분말15%(버터2.0%,우유:국산),크림버터혼합분말5.0%,가공버터20%(호주산)</t>
    <phoneticPr fontId="2" type="noConversion"/>
  </si>
  <si>
    <t>이츠웰 하이스가루</t>
    <phoneticPr fontId="2" type="noConversion"/>
  </si>
  <si>
    <t>소맥분,옥수수분,유크림혼합분,정백당,분말유크림,정제유지,정제염,마늘분말,강황분</t>
    <phoneticPr fontId="9" type="noConversion"/>
  </si>
  <si>
    <t>이츠웰 카레가루</t>
    <phoneticPr fontId="2" type="noConversion"/>
  </si>
  <si>
    <t>카레분,소맥분,정백당,정제소금,정제가공유지,강황분,월계수잎분,양파분,토마토분 ※순한맛</t>
    <phoneticPr fontId="9" type="noConversion"/>
  </si>
  <si>
    <t>이츠웰 크림스프</t>
    <phoneticPr fontId="2" type="noConversion"/>
  </si>
  <si>
    <t xml:space="preserve">이츠웰 데미 인델리커리 </t>
    <phoneticPr fontId="2" type="noConversion"/>
  </si>
  <si>
    <t>카레분8.15%(고수,강황,흑후추,쿠민,소두구,호로파,진피,계피,회향,아니스,크로브,생강), 토마토페이스트(토마토)</t>
    <phoneticPr fontId="9" type="noConversion"/>
  </si>
  <si>
    <t xml:space="preserve"> ISO22000 </t>
    <phoneticPr fontId="9" type="noConversion"/>
  </si>
  <si>
    <t>이츠웰 빈달루 인델리커리</t>
    <phoneticPr fontId="2" type="noConversion"/>
  </si>
  <si>
    <t xml:space="preserve">카레분6.62%(고수,고추,강황,생강,소두구,쿠민), 토마토페이스트(토마토) </t>
    <phoneticPr fontId="2" type="noConversion"/>
  </si>
  <si>
    <t>상온12개월</t>
    <phoneticPr fontId="9" type="noConversion"/>
  </si>
  <si>
    <t>이츠웰 파니르 인델리커리</t>
    <phoneticPr fontId="2" type="noConversion"/>
  </si>
  <si>
    <t>카레분5.62%(고수,강황,쿠민,마조람,소두구,고추,생강), 토마토페이스트(토마토)</t>
    <phoneticPr fontId="2" type="noConversion"/>
  </si>
  <si>
    <t>②⑤⑥⑫</t>
  </si>
  <si>
    <t xml:space="preserve"> ISO22000 </t>
  </si>
  <si>
    <t>이츠웰 인델리마크니풍커리</t>
    <phoneticPr fontId="2" type="noConversion"/>
  </si>
  <si>
    <t>카레분 5.0%(고수,강황,쿠민,생강,소두구,흑후추,호로파,마조림,고추) 크림분말</t>
    <phoneticPr fontId="2" type="noConversion"/>
  </si>
  <si>
    <t>②⑤⑥⑫⑮</t>
    <phoneticPr fontId="9" type="noConversion"/>
  </si>
  <si>
    <t>ISO22000</t>
  </si>
  <si>
    <t>백설 치킨전용믹스(매운맛 5Kg/EA)</t>
    <phoneticPr fontId="2" type="noConversion"/>
  </si>
  <si>
    <t>밀가루(밀:미국산),복합조미식품{정제소금(국내산),옥수수전분(외국산),백설탕,L-글루탐산나트륨(향미증진제),올레오레진캪시컴},탈지대두분(대두:인도산),매운맛조미분,백후추분말</t>
    <phoneticPr fontId="2" type="noConversion"/>
  </si>
  <si>
    <t>백설 치킨전용믹스(순한맛 5Kg/EA)</t>
    <phoneticPr fontId="2" type="noConversion"/>
  </si>
  <si>
    <t>밀가루(밀:미국산),복합조미식품{정제소금(국내산),옥수수전분(외국산),백설탕,L-글루탐산나트륨(향미증진제)},옥수수전분{옥수수:외국산(러시아,헝가리,세르비아 등)},멥쌀가루,탈지대두분(대두:인도산),백후추분말</t>
    <phoneticPr fontId="2" type="noConversion"/>
  </si>
  <si>
    <t>이츠웰 전통그대로청국장(전통식품인증 500g/EA)</t>
  </si>
  <si>
    <t>상온 12개월</t>
  </si>
  <si>
    <t>물엿,소맥분(밀:미국산,호주산),정제수,고추양념(중국산/고춧가루6.2%,정제소금,마늘,양파),탈지대두분(중국산),정제소금,밀쌀,혼합미분,주정,L-글루탐산나트륨(향미증진제),종국
(매운정도 ★★☆☆☆&gt;</t>
  </si>
  <si>
    <t>상온12개월</t>
  </si>
  <si>
    <t>6.5KG</t>
  </si>
  <si>
    <t>물엿,고추양념(중국산/고춧가루9.3%,정제소금,마늘,양파),소맥분(밀:미국산,호주산),정제수,정제소금(국산),고춧가루3.1%(고추:중국산),밀쌀,혼합미분,주정,종국,L-글루탐산나트륨(향미증진제)</t>
  </si>
  <si>
    <t xml:space="preserve">상온 12개월 </t>
  </si>
  <si>
    <t>14kg</t>
  </si>
  <si>
    <t>물엿, 쌀 23.3%, 고추양념(중국산/고춧가루 7.7%, 정제소금, 양파, 마늘), 정제수, 탈지대두분, 천일염(국산), 주정, 대두, 올리고당 1.3%, 정제소금,  대두분, 혼합미분, 찹쌀, 정제소금, 종국, 스테비아추출물</t>
  </si>
  <si>
    <t>해찬들 찌개된장(14Kg/EA)</t>
  </si>
  <si>
    <t>대두,밀.새우,조개류(굴,바지락,홍합)</t>
  </si>
  <si>
    <t>6.5Kg</t>
  </si>
  <si>
    <t>상온 13개월</t>
  </si>
  <si>
    <t>14L</t>
  </si>
  <si>
    <t>상온 24개월</t>
  </si>
  <si>
    <t>이츠웰 고추장(실속 태양초 17KG/EA)</t>
    <phoneticPr fontId="2" type="noConversion"/>
  </si>
  <si>
    <t>17KG</t>
    <phoneticPr fontId="2" type="noConversion"/>
  </si>
  <si>
    <t>고춧가루 총함량 6.2% (태양초 함량 6.2%)</t>
    <phoneticPr fontId="9" type="noConversion"/>
  </si>
  <si>
    <t>이츠웰 새콤달콤 초고추장(리뉴얼)</t>
    <phoneticPr fontId="2" type="noConversion"/>
  </si>
  <si>
    <t>13KG</t>
    <phoneticPr fontId="2" type="noConversion"/>
  </si>
  <si>
    <t>고추장83.4%,태양초고춧가루5%,백설사과식초4.8%,레이지레몬주스0.6%</t>
    <phoneticPr fontId="2" type="noConversion"/>
  </si>
  <si>
    <t>진미 명품골드우리쌀고추장</t>
    <phoneticPr fontId="2" type="noConversion"/>
  </si>
  <si>
    <t>쌀21.2%(국산)고추가루 11% [0.9%(국산), 10.1%(중국산)]신안산천일염, 주정, 종국 
(無화학조미료, 無합성보존료, 無밀가루)</t>
    <phoneticPr fontId="2" type="noConversion"/>
  </si>
  <si>
    <t>진미식품 찰진통쌀고추장</t>
    <phoneticPr fontId="2" type="noConversion"/>
  </si>
  <si>
    <t>신송짠맛을줄인건강한고추장(14kg)</t>
    <phoneticPr fontId="2" type="noConversion"/>
  </si>
  <si>
    <t>소맥분(밀:미국산,호주산),고추양념(고춧가루 5.3%,정제소금,양파,마늘,포도당/중국산),정제소금(국산),고춧가루 1%(고추 : 중국산)</t>
    <phoneticPr fontId="2" type="noConversion"/>
  </si>
  <si>
    <t>상온 18개월</t>
    <phoneticPr fontId="9" type="noConversion"/>
  </si>
  <si>
    <t>신송짠맛을줄인건강한재래된장(14kg)</t>
    <phoneticPr fontId="2" type="noConversion"/>
  </si>
  <si>
    <t>대두(외국산 : 미국,캐나다,호주 등),소맥분(밀 : 미국산,호주산),정제소금(국산),밀쌀,주정,메주분,메주된장,탈지대두분</t>
    <phoneticPr fontId="2" type="noConversion"/>
  </si>
  <si>
    <t>신송짠맛을줄인건강한쌈장(2kg)</t>
    <phoneticPr fontId="2" type="noConversion"/>
  </si>
  <si>
    <t>된장52%[대두(외국산),소맥분(밀:미국산,호주산),정제소금,메주분,밀쌀],물엿,고추양념(중국산),양파(국산),</t>
    <phoneticPr fontId="2" type="noConversion"/>
  </si>
  <si>
    <t>자연드림 압착유채유(18L_초록캔 18Kg/EA)</t>
  </si>
  <si>
    <t>유채씨(호주산) 100%</t>
    <phoneticPr fontId="2" type="noConversion"/>
  </si>
  <si>
    <t>튼튼스쿨 비타플러스 
급식 전용유</t>
    <phoneticPr fontId="2" type="noConversion"/>
  </si>
  <si>
    <t>콩기름99.99 %[외국산(미국,브라질,파라과이 등)],혼합제제(비타민A팔미테이트,비타민E(dl-α-토코페롤),해바라기유), 혼합제제(비타미D3, 비타민E(dl-α-토코페롤), 가공유지(팜유)), 규소수지</t>
    <phoneticPr fontId="2" type="noConversion"/>
  </si>
  <si>
    <t>백설 카놀라유</t>
    <phoneticPr fontId="2" type="noConversion"/>
  </si>
  <si>
    <t>카놀라유99.99 %(캐나다산), 규소수지</t>
    <phoneticPr fontId="2" type="noConversion"/>
  </si>
  <si>
    <t>이츠웰 대두유</t>
    <phoneticPr fontId="2" type="noConversion"/>
  </si>
  <si>
    <t>콩기름99.99 %(대두-수입산),규소수지</t>
    <phoneticPr fontId="2" type="noConversion"/>
  </si>
  <si>
    <t>상온 18개월</t>
    <phoneticPr fontId="19" type="noConversion"/>
  </si>
  <si>
    <t>백설 대두유</t>
    <phoneticPr fontId="2" type="noConversion"/>
  </si>
  <si>
    <t>콩100%[외국산(미국, 브라질, 파라과이 등)]</t>
    <phoneticPr fontId="2" type="noConversion"/>
  </si>
  <si>
    <t>9L</t>
    <phoneticPr fontId="2" type="noConversion"/>
  </si>
  <si>
    <t>콩99.99 %[외국산(미국, 브라질, 파라과이 등)], 규소수지</t>
    <phoneticPr fontId="2" type="noConversion"/>
  </si>
  <si>
    <t>백설 압착올리브유</t>
    <phoneticPr fontId="2" type="noConversion"/>
  </si>
  <si>
    <t>압착올리브유100%(스페인산)</t>
    <phoneticPr fontId="2" type="noConversion"/>
  </si>
  <si>
    <t>백설 포도씨유</t>
    <phoneticPr fontId="2" type="noConversion"/>
  </si>
  <si>
    <t>포도씨유100%(스페인산)</t>
    <phoneticPr fontId="2" type="noConversion"/>
  </si>
  <si>
    <t>카놀라유 100%(캐나다산)</t>
    <phoneticPr fontId="9" type="noConversion"/>
  </si>
  <si>
    <t>백설 진한 참기름(PET)</t>
    <phoneticPr fontId="2" type="noConversion"/>
  </si>
  <si>
    <t>참깨100%[외국산(인도, 에티오피아, 나이지리아 등)</t>
    <phoneticPr fontId="9" type="noConversion"/>
  </si>
  <si>
    <t>백설 진한 참기름(캔)</t>
    <phoneticPr fontId="2" type="noConversion"/>
  </si>
  <si>
    <t>참기름100%[참깨분:외국산(미얀마, 베트남, 인도)]</t>
    <phoneticPr fontId="9" type="noConversion"/>
  </si>
  <si>
    <t>이츠웰 더진한참기름(통참깨 골드 1L PET)</t>
    <phoneticPr fontId="2" type="noConversion"/>
  </si>
  <si>
    <t>참깨100%[중국산]
*벤조피렌 수치 0.0(mg/kg)-적합</t>
    <phoneticPr fontId="9" type="noConversion"/>
  </si>
  <si>
    <t>이츠웰 더진한참기름(통참깨 1L CAN)</t>
    <phoneticPr fontId="2" type="noConversion"/>
  </si>
  <si>
    <t>참깨100%[수입산(인도, 나이지리아, 에티오피아 등)]</t>
    <phoneticPr fontId="2" type="noConversion"/>
  </si>
  <si>
    <t>이츠웰 참기름(PET)</t>
    <phoneticPr fontId="2" type="noConversion"/>
  </si>
  <si>
    <r>
      <t xml:space="preserve">볶음참깨분말100%((베트남)
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</si>
  <si>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>이츠웰 참기름(캔)</t>
    <phoneticPr fontId="2" type="noConversion"/>
  </si>
  <si>
    <t>백설 사과식초</t>
    <phoneticPr fontId="2" type="noConversion"/>
  </si>
  <si>
    <t>정제수,주정,사과농축액4.43%(칠레산,70Brix기준),발효영양원(독일산),구연산,사과향(합성착향료),맥아엑기스(겉보리:미국산)</t>
    <phoneticPr fontId="2" type="noConversion"/>
  </si>
  <si>
    <t>상온 36개월</t>
    <phoneticPr fontId="9" type="noConversion"/>
  </si>
  <si>
    <t>백설 국내산 사과식초</t>
    <phoneticPr fontId="2" type="noConversion"/>
  </si>
  <si>
    <t>정제수,주정,사과농축액5.6%(사과:국내산,72Brix기준),사과향(합성착향료),발효영양원(독일산)</t>
    <phoneticPr fontId="2" type="noConversion"/>
  </si>
  <si>
    <t>상온 36개월</t>
    <phoneticPr fontId="2" type="noConversion"/>
  </si>
  <si>
    <t>백설 양조식초</t>
    <phoneticPr fontId="2" type="noConversion"/>
  </si>
  <si>
    <t>정제수,주정,맥아엑기스0.15%(70Brix기준,겉보리:미국산),발효영양원(독일산)</t>
    <phoneticPr fontId="9" type="noConversion"/>
  </si>
  <si>
    <t>백설 국내산 사과2배식초</t>
    <phoneticPr fontId="2" type="noConversion"/>
  </si>
  <si>
    <t>정제수,주정,사과농축액5.6%(사과:국내산,72Brix기준),사과향(합성착향료),발효영양원(독일산)</t>
    <phoneticPr fontId="9" type="noConversion"/>
  </si>
  <si>
    <t>보해양조 매향(1.8L_요리술 2.16Kg/EA)</t>
    <phoneticPr fontId="2" type="noConversion"/>
  </si>
  <si>
    <t>배농축과즙(배과즙2.07%,국내산),레몬농축과즙(레몬농축과즙,1.1% 이스라엘산),매실농축과즙(매실농축과즙,1.1% 대만산)
정제수,정제소금(국산),올리고당,주정</t>
    <phoneticPr fontId="2" type="noConversion"/>
  </si>
  <si>
    <t>이츠웰 후르츠칵테일</t>
    <phoneticPr fontId="2" type="noConversion"/>
  </si>
  <si>
    <t>3.062KG</t>
    <phoneticPr fontId="2" type="noConversion"/>
  </si>
  <si>
    <t>파인애플 31%, 파파야 31%, 정제수, 설탕, 나타데코코 5%, 체리가공품 1%
★ 고형량 1.85kg※ 2개 제조사 운영 - 함량 달라질 수 있음.</t>
    <phoneticPr fontId="9" type="noConversion"/>
  </si>
  <si>
    <t>이츠웰 후르츠칵테일
(원터치)</t>
    <phoneticPr fontId="2" type="noConversion"/>
  </si>
  <si>
    <t>850G</t>
    <phoneticPr fontId="2" type="noConversion"/>
  </si>
  <si>
    <t>파인애플 30%, 파파야 30%, 정제수, 설탕, 나타데코코 5%, 체리가공품 1%
★ 고형량 555g※ 2개 제조사 운영 - 함량 달라질 수 있음.</t>
    <phoneticPr fontId="2" type="noConversion"/>
  </si>
  <si>
    <t>이츠웰 파인애플캔
(슬라이스)</t>
    <phoneticPr fontId="2" type="noConversion"/>
  </si>
  <si>
    <t>3.062kg
(50~55ea)</t>
    <phoneticPr fontId="2" type="noConversion"/>
  </si>
  <si>
    <t>Polaris(F1) : 파인애플(필리핀) 59.5%, 정제수, 설탕, 구연산
★고형량 1.775kg PHILPACK(F2) : 파인애플(필리핀) 57%,파인애플쥬스27.9%, 정제수, 설탕, 구연산★고형량 1.744kg ,이미지 변경예정
※ 2개 제조사 운영 - 함량 달라질 수 있음</t>
    <phoneticPr fontId="2" type="noConversion"/>
  </si>
  <si>
    <t>이츠웰 파인애플캔
(청크)</t>
    <phoneticPr fontId="2" type="noConversion"/>
  </si>
  <si>
    <t>3.062KG
(250~300ea)</t>
    <phoneticPr fontId="2" type="noConversion"/>
  </si>
  <si>
    <t>파인애플(필리핀) 62.59%, 정제수, 설탕, 구연산★고형량 1.852g
PHILPACK(F2) : 파인애플(필리핀) 70%, 파인애플쥬스 12%, 정제수, 설탕, 구연산★고형량 1,863g 
※ 2개 제조사 운영</t>
    <phoneticPr fontId="2" type="noConversion"/>
  </si>
  <si>
    <t>이츠웰 파인애플캔
(원터치 슬라이스)</t>
    <phoneticPr fontId="2" type="noConversion"/>
  </si>
  <si>
    <t>836G
(7±1ea)</t>
    <phoneticPr fontId="2" type="noConversion"/>
  </si>
  <si>
    <t>836g(8±1ea)/파인애플(필리핀) 60.4%, 파인애플쥬스 18%, 정제수, 설탕, 구연산
★고형량 504.9g
※ 2개 제조사 운영 - 함량 달라질 수 있음.</t>
    <phoneticPr fontId="2" type="noConversion"/>
  </si>
  <si>
    <t>이츠웰 황도캔(8절)</t>
    <phoneticPr fontId="2" type="noConversion"/>
  </si>
  <si>
    <t>황도(복숭아/중국산(8절:85~90쪽)50%, 설탕, 구연산, 비타민★고형량1.5kg ※ 이미지 변경</t>
    <phoneticPr fontId="2" type="noConversion"/>
  </si>
  <si>
    <t>2.84KG</t>
    <phoneticPr fontId="2" type="noConversion"/>
  </si>
  <si>
    <t>이츠웰 양송이캔(슬라이스)</t>
    <phoneticPr fontId="2" type="noConversion"/>
  </si>
  <si>
    <t>양송이52.8%, 정제수, 소금, 구연산 ※ 이미지 변경 예정</t>
    <phoneticPr fontId="2" type="noConversion"/>
  </si>
  <si>
    <t>이츠웰 표고버섯캔(슬라이스)</t>
    <phoneticPr fontId="2" type="noConversion"/>
  </si>
  <si>
    <t>표고버섯52.82%, 정제수, 소금, 구연산</t>
    <phoneticPr fontId="9" type="noConversion"/>
  </si>
  <si>
    <t>이츠웰 참치캔(1.88Kg/EA)</t>
    <phoneticPr fontId="2" type="noConversion"/>
  </si>
  <si>
    <t>백설 햄캔(대용량 스팸)</t>
    <phoneticPr fontId="2" type="noConversion"/>
  </si>
  <si>
    <t>1.81KG</t>
    <phoneticPr fontId="2" type="noConversion"/>
  </si>
  <si>
    <t>돼지고기 92.44%(외국산80%:미국,스페인,캐나다 등, 국산20%)</t>
    <phoneticPr fontId="2" type="noConversion"/>
  </si>
  <si>
    <t>백설 햄캔(클래식 스팸)</t>
    <phoneticPr fontId="2" type="noConversion"/>
  </si>
  <si>
    <t>200G</t>
    <phoneticPr fontId="2" type="noConversion"/>
  </si>
  <si>
    <t>돼지고기 92.44%(수입산80%,국산20%)</t>
    <phoneticPr fontId="2" type="noConversion"/>
  </si>
  <si>
    <t>백설 햄캔(실속 New_런천미트 340g/EA)</t>
  </si>
  <si>
    <t>340G</t>
    <phoneticPr fontId="2" type="noConversion"/>
  </si>
  <si>
    <t xml:space="preserve">돼지고기45.63 %(수입산77.8%,국산22.2%), 닭고기35.49%(국산) </t>
    <phoneticPr fontId="2" type="noConversion"/>
  </si>
  <si>
    <t>①②⑤⑥⑩⑮</t>
  </si>
  <si>
    <t>백설 햄캔(런천미트)</t>
    <phoneticPr fontId="2" type="noConversion"/>
  </si>
  <si>
    <t>이츠웰 골뱅이캔(자연산 400G/EA)</t>
    <phoneticPr fontId="2" type="noConversion"/>
  </si>
  <si>
    <t>자연산 골뱅이(3~4cm 원물사이즈) 골뱅이 45% 고형량 180g※이미지 변경</t>
    <phoneticPr fontId="2" type="noConversion"/>
  </si>
  <si>
    <r>
      <t>⑤⑥</t>
    </r>
    <r>
      <rPr>
        <sz val="12"/>
        <color indexed="8"/>
        <rFont val="맑은 고딕"/>
        <family val="3"/>
        <charset val="129"/>
      </rPr>
      <t>⑱</t>
    </r>
  </si>
  <si>
    <t>유동 순살왕꼬막(파우치 1Kg/EA)</t>
    <phoneticPr fontId="2" type="noConversion"/>
  </si>
  <si>
    <t>1kg
(70~80ea)</t>
    <phoneticPr fontId="2" type="noConversion"/>
  </si>
  <si>
    <t>고형량 : 500g
피꼬막 : 국내(여수)산
청정지역 『여수 여자만』 꼬막100%사용</t>
    <phoneticPr fontId="9" type="noConversion"/>
  </si>
  <si>
    <t>유동 자연산골뱅이(파우치)</t>
    <phoneticPr fontId="2" type="noConversion"/>
  </si>
  <si>
    <t>1kg
(120~130ea)</t>
    <phoneticPr fontId="2" type="noConversion"/>
  </si>
  <si>
    <t>골뱅이(외국산:영국,아일랜드,노르웨이 등)50%, 정제수, 양조간장[대두(국내산), 밀(국내산)], 백설탕, 액상과당, 정제소금(국내산), 글리신, 구연산</t>
    <phoneticPr fontId="2" type="noConversion"/>
  </si>
  <si>
    <t>이츠웰 스위트콘(태국산)</t>
    <phoneticPr fontId="2" type="noConversion"/>
  </si>
  <si>
    <t>2.95KG</t>
    <phoneticPr fontId="2" type="noConversion"/>
  </si>
  <si>
    <t>옥수수 62.71%, 정제수, 설탕, 정제염 ※ 이미지 변경</t>
    <phoneticPr fontId="2" type="noConversion"/>
  </si>
  <si>
    <t>이츠웰 스위트콘(원터치,태국산)</t>
    <phoneticPr fontId="2" type="noConversion"/>
  </si>
  <si>
    <t>425G</t>
    <phoneticPr fontId="2" type="noConversion"/>
  </si>
  <si>
    <t>옥수수 58.82%, 정제수, 설탕, 정제염</t>
    <phoneticPr fontId="2" type="noConversion"/>
  </si>
  <si>
    <t>앤드로스 블루베리리플잼(1Kg/EA)</t>
    <phoneticPr fontId="2" type="noConversion"/>
  </si>
  <si>
    <t>블루베리(캐나다산)50%,설탕,정제수,펙틴,합성향료(블루베리향)
●앤드로스망고리플잼(</t>
    <phoneticPr fontId="2" type="noConversion"/>
  </si>
  <si>
    <t>딸기50%,설탕,고과당시럽,정제수,합성향료(딸기향)</t>
    <phoneticPr fontId="2" type="noConversion"/>
  </si>
  <si>
    <t>앤드로스 망고리플잼(1Kg/EA)</t>
    <phoneticPr fontId="2" type="noConversion"/>
  </si>
  <si>
    <t>망고45%,설탕,고과당시럽,정제수,합성량료(망고)</t>
    <phoneticPr fontId="2" type="noConversion"/>
  </si>
  <si>
    <t>이츠웰 딸기잼</t>
    <phoneticPr fontId="2" type="noConversion"/>
  </si>
  <si>
    <t>딸기슬라이스(국내산) 45%, 아미드펙틴, 구연산, 설탕, 올리고당</t>
    <phoneticPr fontId="2" type="noConversion"/>
  </si>
  <si>
    <t>CJ 하선정 까나리액젓(알뜰형NEW)</t>
    <phoneticPr fontId="2" type="noConversion"/>
  </si>
  <si>
    <t>까나리액젓72%[까나리50%(생물기준:국산),천일염(중국산),
곤쟁이등 기타어류],정제수, 정제소금(국산)</t>
    <phoneticPr fontId="2" type="noConversion"/>
  </si>
  <si>
    <t>CJ 하선정 까나리액젓(알뜰형)</t>
    <phoneticPr fontId="2" type="noConversion"/>
  </si>
  <si>
    <t>CJ 하선정 까나리액젓</t>
    <phoneticPr fontId="2" type="noConversion"/>
  </si>
  <si>
    <t>까나리액젓100%[까나리50%(생물기준:국산), 천일염(중국산), 곤쟁이 등 기타어류]</t>
    <phoneticPr fontId="2" type="noConversion"/>
  </si>
  <si>
    <t>CJ 하선정 멸치액젓
(알뜰형)</t>
    <phoneticPr fontId="2" type="noConversion"/>
  </si>
  <si>
    <t>액젓A,(베트남산/멸치75%,천일염)정제수,액젓B(멸치40.4%(국산),전갱이(국산),천일염,갈치,청어,갈치속젓)가공소금(정제소금:중국산)</t>
    <phoneticPr fontId="2" type="noConversion"/>
  </si>
  <si>
    <t>CJ 하선정 멸치액젓</t>
    <phoneticPr fontId="2" type="noConversion"/>
  </si>
  <si>
    <t>멸치액젓100%[멸치77%(생물기준:국산), 천일염(외국산)]</t>
    <phoneticPr fontId="2" type="noConversion"/>
  </si>
  <si>
    <t>CJ 하선정 멸치액젓
(알뜰형NEW)</t>
    <phoneticPr fontId="2" type="noConversion"/>
  </si>
  <si>
    <t>멸치액젓77%[멸치75%(생물기준:베트남산), 천일염(베트남산)], 정제수, 정제소금(국산)</t>
    <phoneticPr fontId="2" type="noConversion"/>
  </si>
  <si>
    <t>이츠웰 조정맥아물엿(NEW)</t>
    <phoneticPr fontId="2" type="noConversion"/>
  </si>
  <si>
    <t>옥수수분[옥수수(외국산:호주,브라질,우크라이나 등)]98.6%,탄산칼슘, 요소, 엿기름 0.67%,Non-Gmo</t>
    <phoneticPr fontId="2" type="noConversion"/>
  </si>
  <si>
    <t>9KG</t>
    <phoneticPr fontId="2" type="noConversion"/>
  </si>
  <si>
    <t>옥분(옥수수:수입산)98.6%, 효소, 탄산칼슘, 엿기름가루,Non-Gmo</t>
    <phoneticPr fontId="2" type="noConversion"/>
  </si>
  <si>
    <t>이츠웰 이온물엿(NEW)</t>
    <phoneticPr fontId="2" type="noConversion"/>
  </si>
  <si>
    <t>옥수수전분100% (옥수수(외국산:미국,브라질,우크라이나등))</t>
    <phoneticPr fontId="2" type="noConversion"/>
  </si>
  <si>
    <t>백설 프락토올리고당</t>
    <phoneticPr fontId="2" type="noConversion"/>
  </si>
  <si>
    <t>프락토올리고당50%, 물엿 함량 50%(옥수수:수입산)</t>
    <phoneticPr fontId="2" type="noConversion"/>
  </si>
  <si>
    <t>백설 쌀올리고당(리뉴얼)</t>
    <phoneticPr fontId="2" type="noConversion"/>
  </si>
  <si>
    <t>쌀올리고당(이소말토올리고당)70%,프락토올리고당30%</t>
    <phoneticPr fontId="2" type="noConversion"/>
  </si>
  <si>
    <t>백설 요리당</t>
    <phoneticPr fontId="2" type="noConversion"/>
  </si>
  <si>
    <t>2.45KG</t>
    <phoneticPr fontId="2" type="noConversion"/>
  </si>
  <si>
    <t>원당,올리고당</t>
    <phoneticPr fontId="2" type="noConversion"/>
  </si>
  <si>
    <t>자연드림XCJFW 한모금포도(팩_종이빨대_포도한모금_120ml*24입 120g/EA)</t>
  </si>
  <si>
    <t>돼지고기 96%(국산),정제수,안데스소금,발효맛분말,혼합제제,후추가루,샐러리분말,비타민C
/ 9無 첨가[(합성향료, 보존료(소르빈산칼륨), 에리토브산나트륨, 합성아질산나트륨, 전분, 색소, 발색제, 설탕, MSG(L-글루탐산나트륨)]</t>
  </si>
  <si>
    <t>파스키에 노르망디타르트(72g*10입 720g/EA)</t>
  </si>
  <si>
    <t>공급이슈</t>
    <phoneticPr fontId="2" type="noConversion"/>
  </si>
  <si>
    <t>(72g*10입 720g/EA)</t>
    <phoneticPr fontId="2" type="noConversion"/>
  </si>
  <si>
    <t>자연드림 잡채만두(400g/EA)</t>
  </si>
  <si>
    <t>400g(13gX30±2ea)</t>
    <phoneticPr fontId="2" type="noConversion"/>
  </si>
  <si>
    <t xml:space="preserve">자연드림XCJFW 한모금사과(팩_종이빨대_사과한모금_120ml*24입 120g/EA) </t>
    <phoneticPr fontId="2" type="noConversion"/>
  </si>
  <si>
    <t>1.2kg(30g*40ea)</t>
    <phoneticPr fontId="2" type="noConversion"/>
  </si>
  <si>
    <t>중단</t>
    <phoneticPr fontId="2" type="noConversion"/>
  </si>
  <si>
    <t>단종</t>
    <phoneticPr fontId="2" type="noConversion"/>
  </si>
  <si>
    <t>1kg(20g*50ea)</t>
    <phoneticPr fontId="2" type="noConversion"/>
  </si>
  <si>
    <t>훼미리식품 커피가득바(자연드림_10개입_박스발주_70ml 700g/BOX)</t>
  </si>
  <si>
    <t>훼미리식품 단팥가득바(자연드림_10개입_박스발주_70ml 700g/BOX)</t>
  </si>
  <si>
    <t>훼미리식품 딸기머거바(자연드림_10개입_박스발주_75ml 750g/BOX)</t>
  </si>
  <si>
    <t>훼미리식품 포도머거바(자연드림_10개입_박스발주_75ml 750g/BOX)</t>
  </si>
  <si>
    <t>훼미리식품 초코가득바(자연드림_10개입_박스발주_70ml 700g/BOX)</t>
    <phoneticPr fontId="9" type="noConversion"/>
  </si>
  <si>
    <t>700g(70g*10개)</t>
    <phoneticPr fontId="9" type="noConversion"/>
  </si>
  <si>
    <t>750g(75g*10개)</t>
    <phoneticPr fontId="9" type="noConversion"/>
  </si>
  <si>
    <t>과세</t>
    <phoneticPr fontId="9" type="noConversion"/>
  </si>
  <si>
    <t xml:space="preserve">우유(국산)40%,유기농설탕14%,우유(국산),코버투라58%,다크초콜릿5%(콜럼비아산) </t>
  </si>
  <si>
    <t>우유(국산)25%,유기농설탕14%,커피(콜롬비아산)0.5%</t>
  </si>
  <si>
    <t>팥앙금40%[팥(국산)48%],우유(국산)10%,유기농설탕2%</t>
  </si>
  <si>
    <t>포도시럽23.61%[포도(국산)],우유(국산)6.11%,유기농설탕6.11%</t>
  </si>
  <si>
    <t>우유,대두</t>
    <phoneticPr fontId="9" type="noConversion"/>
  </si>
  <si>
    <t xml:space="preserve">자연드림딸기시럽23%[딸기(국산)]70%, 우유:국산6.1%,유기농설탕6.11% </t>
  </si>
  <si>
    <t xml:space="preserve">빙과류는 
제조일자표기 </t>
    <phoneticPr fontId="9" type="noConversion"/>
  </si>
  <si>
    <t>자연드림 코코드림(스틱_20g*16입 320g/EA)</t>
  </si>
  <si>
    <t>320g(20g*16개)</t>
    <phoneticPr fontId="9" type="noConversion"/>
  </si>
  <si>
    <t>유기농설탕48%,탈지분유(우유:국산),코코아분말(콜롬비아)12%,유청분말[유청(우유:국산),유청분말(외국산)],코코아분말(네덜란드)8%</t>
    <phoneticPr fontId="9" type="noConversion"/>
  </si>
  <si>
    <t>대두, 우유, 밀, 달걀, 아황산류</t>
    <phoneticPr fontId="9" type="noConversion"/>
  </si>
  <si>
    <t>300g(10g*30개)</t>
    <phoneticPr fontId="9" type="noConversion"/>
  </si>
  <si>
    <t>밀가루(밀:미국산,호주산), 마가린[팜올레인유(말레이시아산), 가공유지(팜스테아린유:말레이시아산), 설탕,전란액(국내산), 가공소금[기타소금(미국산)],가공버터(뉴질랜드산),트레할로스, 혼합제제(정제수,주정,프로필렌글리콜,합성향료,천연향료,글리세린, 카라멜색소Ⅲ, 카라멜색소Ⅳ,트리아세틴)</t>
    <phoneticPr fontId="9" type="noConversion"/>
  </si>
  <si>
    <t>단종</t>
    <phoneticPr fontId="2" type="noConversion"/>
  </si>
  <si>
    <t>엠즈베이커스 미니딸기요거트롤케익(30g*36조각 1.08Kg/EA)</t>
  </si>
  <si>
    <t>래온 통살오징어꼬치(CJ프레시웨이전용 60g*10입 600g/EA)</t>
  </si>
  <si>
    <t>자연드림XCJ프레시웨이 우리밀쿠키(더블초코_개별포장_20g*30개입 600g/EA)</t>
  </si>
  <si>
    <t>자연드림XCJ프레시웨이 우리밀쿠키(황치즈_개별포장_20g*30개입 600g/EA)</t>
  </si>
  <si>
    <t>단종</t>
    <phoneticPr fontId="2" type="noConversion"/>
  </si>
  <si>
    <t>단종</t>
    <phoneticPr fontId="2" type="noConversion"/>
  </si>
  <si>
    <t>야채춘권(15g*60ea 900g/EA)</t>
  </si>
  <si>
    <t>밀가루,양배추, 당근, 당면(옥수수전분,완두전분),느타리버섯,그린빈,대두단백,대두유,대파,생강,마늘,옥수수전분,L-글루탐산나트륨(향미증진제),정제소금,설탕</t>
    <phoneticPr fontId="2" type="noConversion"/>
  </si>
  <si>
    <t>밀,대두</t>
    <phoneticPr fontId="9" type="noConversion"/>
  </si>
  <si>
    <r>
      <t xml:space="preserve">고피자 토마토피자세트(도우3.8kg+토마토소스1.5kg+피자치즈2kg 7.3Kg/BOX) 
</t>
    </r>
    <r>
      <rPr>
        <b/>
        <sz val="14"/>
        <color rgb="FF0000FF"/>
        <rFont val="맑은 고딕"/>
        <family val="3"/>
        <charset val="129"/>
        <scheme val="minor"/>
      </rPr>
      <t xml:space="preserve">
*도우: 190gx20ea  (1판 : 26cm*14cm)
</t>
    </r>
    <r>
      <rPr>
        <b/>
        <sz val="14"/>
        <rFont val="맑은 고딕"/>
        <family val="3"/>
        <charset val="129"/>
        <scheme val="minor"/>
      </rPr>
      <t>*도우20ea x 2등분 = 40인분
*도우20ea x 4등분 = 80인분
*도우20ea x 6등분 = 120인분</t>
    </r>
    <phoneticPr fontId="2" type="noConversion"/>
  </si>
  <si>
    <t>산채가 구워먹는감자볼(10g*100±5알 1Kg/EA)</t>
    <phoneticPr fontId="2" type="noConversion"/>
  </si>
  <si>
    <t>(10g*약100±5ea, 1kg)</t>
    <phoneticPr fontId="2" type="noConversion"/>
  </si>
  <si>
    <t>다원식품 분모자(스틱_17mm 300g/EA)</t>
  </si>
  <si>
    <t>카사바전분(태국산,베트남산),정제수,감자전분(폴란드산,프랑스산),정제소금(호주산,국내산)(17mm*길이17cm)</t>
    <phoneticPr fontId="2" type="noConversion"/>
  </si>
  <si>
    <t>단종</t>
    <phoneticPr fontId="2" type="noConversion"/>
  </si>
  <si>
    <t>800g(40g*20ea)</t>
    <phoneticPr fontId="9" type="noConversion"/>
  </si>
  <si>
    <t>②④⑤⑥</t>
    <phoneticPr fontId="9" type="noConversion"/>
  </si>
  <si>
    <t>실온 3개월</t>
    <phoneticPr fontId="9" type="noConversion"/>
  </si>
  <si>
    <t>조이푸드 버터소금쿠키(10g*30개입 300g/BOX)
(ktx 웰컴 쿠키)</t>
    <phoneticPr fontId="9" type="noConversion"/>
  </si>
  <si>
    <t>땅콩,호두,잣</t>
    <phoneticPr fontId="2" type="noConversion"/>
  </si>
  <si>
    <t>3.36ml(140ml*24ea)
박스발주</t>
    <phoneticPr fontId="2" type="noConversion"/>
  </si>
  <si>
    <r>
      <t xml:space="preserve">*검색법
</t>
    </r>
    <r>
      <rPr>
        <b/>
        <sz val="24"/>
        <color rgb="FFFF0000"/>
        <rFont val="맑은 고딕"/>
        <family val="3"/>
        <charset val="129"/>
        <scheme val="minor"/>
      </rPr>
      <t>ctrl+F</t>
    </r>
    <r>
      <rPr>
        <b/>
        <sz val="24"/>
        <rFont val="맑은 고딕"/>
        <family val="3"/>
        <charset val="129"/>
        <scheme val="minor"/>
      </rPr>
      <t>-&gt;</t>
    </r>
    <r>
      <rPr>
        <b/>
        <sz val="20"/>
        <rFont val="맑은 고딕"/>
        <family val="3"/>
        <charset val="129"/>
        <scheme val="minor"/>
      </rPr>
      <t>옵션-&gt;범위 : 통합문서</t>
    </r>
    <phoneticPr fontId="2" type="noConversion"/>
  </si>
  <si>
    <t>치즈볼용믹스,스위트크림리즈29.41%</t>
    <phoneticPr fontId="2" type="noConversion"/>
  </si>
  <si>
    <t>1KG(약50G*20±1EA)</t>
    <phoneticPr fontId="2" type="noConversion"/>
  </si>
  <si>
    <t>냉동 273일</t>
  </si>
  <si>
    <r>
      <t xml:space="preserve">고피자 크레이지콘피자세트
(도우3.8kg+옥수수소스0.8kg+피자치즈2kg 6.6Kg/BOX)
</t>
    </r>
    <r>
      <rPr>
        <b/>
        <sz val="14"/>
        <color rgb="FF0000FF"/>
        <rFont val="맑은 고딕"/>
        <family val="3"/>
        <charset val="129"/>
        <scheme val="major"/>
      </rPr>
      <t>*도우: 190gx20ea  (1판 : 26cm*14cm)</t>
    </r>
    <r>
      <rPr>
        <b/>
        <sz val="14"/>
        <color theme="1"/>
        <rFont val="맑은 고딕"/>
        <family val="3"/>
        <charset val="129"/>
        <scheme val="major"/>
      </rPr>
      <t xml:space="preserve">
*도우20ea x 2등분 = 40인분
*도우20ea x 4등분 = 80인분
*도우20ea x 6등분 = 120인분</t>
    </r>
    <phoneticPr fontId="2" type="noConversion"/>
  </si>
  <si>
    <t>단종</t>
    <phoneticPr fontId="2" type="noConversion"/>
  </si>
  <si>
    <r>
      <t>새우살</t>
    </r>
    <r>
      <rPr>
        <b/>
        <sz val="12"/>
        <color rgb="FFFF0000"/>
        <rFont val="맑은 고딕"/>
        <family val="3"/>
        <charset val="129"/>
        <scheme val="minor"/>
      </rPr>
      <t xml:space="preserve"> 30%</t>
    </r>
    <r>
      <rPr>
        <b/>
        <sz val="12"/>
        <color theme="1"/>
        <rFont val="맑은 고딕"/>
        <family val="3"/>
        <charset val="129"/>
        <scheme val="minor"/>
      </rPr>
      <t>(베트남산), 빵가루, 베터믹스</t>
    </r>
    <phoneticPr fontId="2" type="noConversion"/>
  </si>
  <si>
    <t>파스키에 마카롱(라즈베리 13.2g*20개입 개별포장 264g/EA)</t>
    <phoneticPr fontId="2" type="noConversion"/>
  </si>
  <si>
    <t>264g(13.2g*20ea)</t>
    <phoneticPr fontId="2" type="noConversion"/>
  </si>
  <si>
    <t xml:space="preserve"> 닭고기(국산) 83.33 %, 정제수, 옛날통닭용믹스CF[믹스-5호{프리믹스4-A(옥수수전분(옥수수:외국산))}, 옥수수전분{옥수수:외국산(러시아,헝가리,세르비아 등)}, L-글루탐산나트륨(향미증진제)], 대두유(외국산:미국,아르헨티나,중국 등)</t>
    <phoneticPr fontId="2" type="noConversion"/>
  </si>
  <si>
    <t>평강 옥수수드레싱</t>
    <phoneticPr fontId="2" type="noConversion"/>
  </si>
  <si>
    <t>900g(18g*50ea)</t>
    <phoneticPr fontId="2" type="noConversion"/>
  </si>
  <si>
    <t>밀가루(밀/미국산),마가린[팜올레인유(말레이시아산,팜스테아린유(말레이시아산),대두유</t>
    <phoneticPr fontId="2" type="noConversion"/>
  </si>
  <si>
    <t>1.5.6</t>
    <phoneticPr fontId="2" type="noConversion"/>
  </si>
  <si>
    <t>750g(15g*50ea)</t>
    <phoneticPr fontId="2" type="noConversion"/>
  </si>
  <si>
    <t>밀가루(밀/미국산),마가린[팜올레인유(말레이시아산),팜스테아린유(말레이시아산),대두유</t>
    <phoneticPr fontId="2" type="noConversion"/>
  </si>
  <si>
    <t>544g(34g*16ea)</t>
    <phoneticPr fontId="2" type="noConversion"/>
  </si>
  <si>
    <t>1.2.5.6</t>
    <phoneticPr fontId="2" type="noConversion"/>
  </si>
  <si>
    <t>냉동270일</t>
    <phoneticPr fontId="2" type="noConversion"/>
  </si>
  <si>
    <t>624g(26g*24ea)</t>
    <phoneticPr fontId="2" type="noConversion"/>
  </si>
  <si>
    <t>전란액,마가린,설탕,밀가루 등</t>
    <phoneticPr fontId="2" type="noConversion"/>
  </si>
  <si>
    <t>유앤아이엔젤스 행운마패메달초코렛(23g*100개입 2.3Kg/BOX)</t>
    <phoneticPr fontId="2" type="noConversion"/>
  </si>
  <si>
    <t>리뉴얼 예정</t>
    <phoneticPr fontId="2" type="noConversion"/>
  </si>
  <si>
    <t xml:space="preserve">냉동 8개월
</t>
    <phoneticPr fontId="2" type="noConversion"/>
  </si>
  <si>
    <t>②우유 ④땅콩 ⑤대두 ⑥밀</t>
    <phoneticPr fontId="2" type="noConversion"/>
  </si>
  <si>
    <t>서울우유XCJ프레시웨이 newmini흰우유(100ml_앙팡_강화우유_빨대없음 100g/EA)</t>
    <phoneticPr fontId="2" type="noConversion"/>
  </si>
  <si>
    <t>100ML</t>
    <phoneticPr fontId="2" type="noConversion"/>
  </si>
  <si>
    <t>국산 원유 99.82% 등 (세균수 기준 1급A)</t>
    <phoneticPr fontId="2" type="noConversion"/>
  </si>
  <si>
    <t>준초콜릿(말레이시아산), 혼합분유(네덜란드산), 땅콩분태(미국산),땅콩버터[땅콩: 아르헨티나산90%, 제주산(우도)5%]</t>
    <phoneticPr fontId="2" type="noConversion"/>
  </si>
  <si>
    <t>CJFWX뚜레쥬르 깨끗한목장우유로만든곰돌이마들렌700g(35g *20입)</t>
    <phoneticPr fontId="2" type="noConversion"/>
  </si>
  <si>
    <t>가공버터 , 밀가루, 유기농우유 1%</t>
    <phoneticPr fontId="2" type="noConversion"/>
  </si>
  <si>
    <t>①알류 ②우유⑥밀⑬아황산류</t>
    <phoneticPr fontId="2" type="noConversion"/>
  </si>
  <si>
    <t>세미원푸드 바다친구들찐빵(25g*40입 1Kg/EA)</t>
    <phoneticPr fontId="2" type="noConversion"/>
  </si>
  <si>
    <t>이츠웰 중화비빔소스(매콤한맛 2Kg/EA)</t>
    <phoneticPr fontId="2" type="noConversion"/>
  </si>
  <si>
    <t>1KG(25G*40EA)</t>
    <phoneticPr fontId="2" type="noConversion"/>
  </si>
  <si>
    <t>밀가루(밀)42.9%, 팥28%,정제수,설탕8.68%,팜유1.04%,베이킹파우더(황산알루미늄칼륨,탄산수소나트륨,옥수수전분,탄산칼슘),정제소금 등</t>
    <phoneticPr fontId="2" type="noConversion"/>
  </si>
  <si>
    <t>밀가루(밀)45.85%,팥22.8%,정제수,설탕9.28%,팜유1.11%,베이킹파우더(탄산수소나트륨)0.75%,정제소금,효모 등</t>
    <phoneticPr fontId="2" type="noConversion"/>
  </si>
  <si>
    <t>정제수,물엿,고춧가루(중국산),설탕,향미유1(옥배유(옥수수베이:외국산),압착고추씨기름(중국산)},대두유(콩기름(외국산)},복합조미식품1,향미유2 등</t>
    <phoneticPr fontId="2" type="noConversion"/>
  </si>
  <si>
    <t>대두,밀,새우,돼지고기,닭고기,오징어,조개류(굴,홍합)</t>
    <phoneticPr fontId="2" type="noConversion"/>
  </si>
  <si>
    <t>닭가슴살(국산) 53%</t>
    <phoneticPr fontId="2" type="noConversion"/>
  </si>
  <si>
    <t>닭고기,밀,대두,우유,쇠고기,계란 함유</t>
    <phoneticPr fontId="2" type="noConversion"/>
  </si>
  <si>
    <t>돼지고기(국산) 34.46%</t>
    <phoneticPr fontId="2" type="noConversion"/>
  </si>
  <si>
    <t>돼지고기(국산/갈비살 22.22%) 24.44%</t>
    <phoneticPr fontId="2" type="noConversion"/>
  </si>
  <si>
    <t>돼지고기[국산 77.7%, 외국산(미국,캐나다,스페인 등) 23.2%] 30.1%,고춧가루 1.67%</t>
    <phoneticPr fontId="2" type="noConversion"/>
  </si>
  <si>
    <t>돼지고기(국산),부추(중국산)</t>
    <phoneticPr fontId="2" type="noConversion"/>
  </si>
  <si>
    <t>고구마(2.5*2.5cm다이스 맛탕용 500g/EA)</t>
    <phoneticPr fontId="2" type="noConversion"/>
  </si>
  <si>
    <t>자연드림 쁘띠초코쿠키(20g*25개입 500g/BOX</t>
    <phoneticPr fontId="2" type="noConversion"/>
  </si>
  <si>
    <t>11월부 긴급중단</t>
    <phoneticPr fontId="2" type="noConversion"/>
  </si>
  <si>
    <t>유빛 문어모양비엔나소떡(25g*40개입 1Kg/EA)</t>
    <phoneticPr fontId="2" type="noConversion"/>
  </si>
  <si>
    <t>밀가루(우리밀/국산),유기농설탕23.3%,전란액(유정란/국산),
자연드림네이처2[{팜에스테리화유(말레이시아산),버터(우유/국산),식물성유지,유크림,옥수수전분),코코아분말(말레이시아산),
탄산수소나트륨,산성피로인산나트륨,팽창제,젖산칼슘,전분,천연향료(바닐라향),소금</t>
    <phoneticPr fontId="2" type="noConversion"/>
  </si>
  <si>
    <t>밀,우유,달걀 함유</t>
    <phoneticPr fontId="2" type="noConversion"/>
  </si>
  <si>
    <t>500g
(20g*25ea)</t>
    <phoneticPr fontId="2" type="noConversion"/>
  </si>
  <si>
    <t>★전남 생산★</t>
    <phoneticPr fontId="2" type="noConversion"/>
  </si>
  <si>
    <r>
      <rPr>
        <b/>
        <sz val="14"/>
        <rFont val="맑은 고딕"/>
        <family val="3"/>
        <charset val="129"/>
        <scheme val="minor"/>
      </rPr>
      <t xml:space="preserve">로제치즈옹볶이세트 </t>
    </r>
    <r>
      <rPr>
        <b/>
        <sz val="14"/>
        <color rgb="FFFF0000"/>
        <rFont val="맑은 고딕"/>
        <family val="3"/>
        <charset val="129"/>
        <scheme val="minor"/>
      </rPr>
      <t xml:space="preserve">
</t>
    </r>
    <r>
      <rPr>
        <b/>
        <sz val="14"/>
        <rFont val="맑은 고딕"/>
        <family val="3"/>
        <charset val="129"/>
        <scheme val="minor"/>
      </rPr>
      <t>로제소스 2kg+치즈쏙옹심이2kg+문어모양비엔나1kg /5kg세트메뉴</t>
    </r>
    <phoneticPr fontId="2" type="noConversion"/>
  </si>
  <si>
    <t>풍산푸드시스템 돼지양념구이(간장양념)</t>
    <phoneticPr fontId="2" type="noConversion"/>
  </si>
  <si>
    <t>크레잇 롱오리지널츄러스(1.05Kg/EA)</t>
    <phoneticPr fontId="2" type="noConversion"/>
  </si>
  <si>
    <t>크레잇 오리지널 미니츄러스</t>
    <phoneticPr fontId="2" type="noConversion"/>
  </si>
  <si>
    <t>자연드림XCJ프레시웨이 우리밀쿠키(크랜베리_개별포장_20g*30개입 600g/EA)</t>
    <phoneticPr fontId="2" type="noConversion"/>
  </si>
  <si>
    <t>빼어난 수수호떡(40g*20개입 800g/EA)</t>
  </si>
  <si>
    <t>크레잇 크림치즈미니꽈배기(1Kg/EA)</t>
  </si>
  <si>
    <t>리패키징 중
임시단종</t>
    <phoneticPr fontId="2" type="noConversion"/>
  </si>
  <si>
    <t>엠즈베이커스 미니소금롤케익(30g*36조각 1.08Kg/EA)</t>
  </si>
  <si>
    <t>이츠웰 마라로제 떡볶이소스</t>
    <phoneticPr fontId="2" type="noConversion"/>
  </si>
  <si>
    <t>이츠웰 부산식 떡볶이소스</t>
    <phoneticPr fontId="2" type="noConversion"/>
  </si>
  <si>
    <t>우도 땅콩초코찰떡파이(36g*20입 720g/EA)</t>
    <phoneticPr fontId="2" type="noConversion"/>
  </si>
  <si>
    <t>세미원푸드 이솝동물찐빵(25g*40입 1Kg/EA)</t>
    <phoneticPr fontId="2" type="noConversion"/>
  </si>
  <si>
    <t>해아란 햇빛담은고춧가루(양념용_직송용 1Kg/EA)</t>
    <phoneticPr fontId="2" type="noConversion"/>
  </si>
  <si>
    <t>해아란 햇빛담은고춧가루(김치용_직송용 1Kg/EA)</t>
  </si>
  <si>
    <t xml:space="preserve">주문시
에모리돈뼈
1:1
통합스프 </t>
    <phoneticPr fontId="2" type="noConversion"/>
  </si>
  <si>
    <t>주문시
순살
3:1
베이스분말</t>
    <phoneticPr fontId="2" type="noConversion"/>
  </si>
  <si>
    <t>단량 리뉴얼</t>
    <phoneticPr fontId="2" type="noConversion"/>
  </si>
  <si>
    <t>성지에프앤디 떡국떡(국산)</t>
    <phoneticPr fontId="2" type="noConversion"/>
  </si>
  <si>
    <t>자연드림 꽃약과(25g*30입 750g/EA)</t>
    <phoneticPr fontId="2" type="noConversion"/>
  </si>
  <si>
    <t>750g(25gX30ea)</t>
    <phoneticPr fontId="2" type="noConversion"/>
  </si>
  <si>
    <r>
      <t>쌀(</t>
    </r>
    <r>
      <rPr>
        <b/>
        <sz val="12"/>
        <color rgb="FFFF0000"/>
        <rFont val="맑은 고딕"/>
        <family val="3"/>
        <charset val="129"/>
        <scheme val="minor"/>
      </rPr>
      <t>국산</t>
    </r>
    <r>
      <rPr>
        <b/>
        <sz val="12"/>
        <color theme="1"/>
        <rFont val="맑은 고딕"/>
        <family val="3"/>
        <charset val="129"/>
        <scheme val="minor"/>
      </rPr>
      <t>)9.7%, 사과퓨레(</t>
    </r>
    <r>
      <rPr>
        <b/>
        <sz val="12"/>
        <color rgb="FFFF0000"/>
        <rFont val="맑은 고딕"/>
        <family val="3"/>
        <charset val="129"/>
        <scheme val="minor"/>
      </rPr>
      <t>한국산</t>
    </r>
    <r>
      <rPr>
        <b/>
        <sz val="12"/>
        <color theme="1"/>
        <rFont val="맑은 고딕"/>
        <family val="3"/>
        <charset val="129"/>
        <scheme val="minor"/>
      </rPr>
      <t>)</t>
    </r>
    <phoneticPr fontId="2" type="noConversion"/>
  </si>
  <si>
    <t>1세트
(계육7.5kg+시즈닝2kg+파우더500g)</t>
    <phoneticPr fontId="2" type="noConversion"/>
  </si>
  <si>
    <t>1세트
(계육7.5kg+뿌리고시즈닝600g+파우더500g)</t>
    <phoneticPr fontId="2" type="noConversion"/>
  </si>
  <si>
    <t>1세트 
(계육7.5kg+뿌리고시즈닝600g+파우더500g)</t>
    <phoneticPr fontId="2" type="noConversion"/>
  </si>
  <si>
    <t>굿딜 김치메밀전병(120g*10입 1.2Kg/EA)</t>
    <phoneticPr fontId="2" type="noConversion"/>
  </si>
  <si>
    <t>(120g*10입 1.2Kg/EA)</t>
    <phoneticPr fontId="2" type="noConversion"/>
  </si>
  <si>
    <t>돼지고기(국내산),김치[절임배추{배추(국내산),소금(국내산)},고춧가루(중국산),밀가루(밀:미국산,캐나다산)</t>
    <phoneticPr fontId="2" type="noConversion"/>
  </si>
  <si>
    <t>우유,대두,밀,닭고기,쇠고기</t>
    <phoneticPr fontId="2" type="noConversion"/>
  </si>
  <si>
    <t>밀,조개</t>
    <phoneticPr fontId="2" type="noConversion"/>
  </si>
  <si>
    <t>밀,계란,우유</t>
    <phoneticPr fontId="2" type="noConversion"/>
  </si>
  <si>
    <t>이츠웰 프리미엄 통등심돈까스</t>
    <phoneticPr fontId="2" type="noConversion"/>
  </si>
  <si>
    <t>400g
(약6gX66±2ea)</t>
    <phoneticPr fontId="2" type="noConversion"/>
  </si>
  <si>
    <t>냉동720일</t>
    <phoneticPr fontId="2" type="noConversion"/>
  </si>
  <si>
    <t>수수분말 6.4%
지름 : 9cm
[스팀오븐] 180 ℃ / 8~10분</t>
    <phoneticPr fontId="9" type="noConversion"/>
  </si>
  <si>
    <t>냉동210일</t>
    <phoneticPr fontId="2" type="noConversion"/>
  </si>
  <si>
    <t>우유,밀 함유</t>
    <phoneticPr fontId="2" type="noConversion"/>
  </si>
  <si>
    <t>달걀,우유,밀 함유</t>
    <phoneticPr fontId="2" type="noConversion"/>
  </si>
  <si>
    <r>
      <t xml:space="preserve">국화빵반죽S[밀:호주산,찐찹쌀:중국산),마가린,식물성크림],팥(중국산)
</t>
    </r>
    <r>
      <rPr>
        <b/>
        <sz val="12"/>
        <color rgb="FF0000FF"/>
        <rFont val="맑은 고딕"/>
        <family val="3"/>
        <charset val="129"/>
        <scheme val="minor"/>
      </rPr>
      <t>약 4.0cm*2.8cm
[오븐] 180 ℃ / 6~10분</t>
    </r>
    <phoneticPr fontId="2" type="noConversion"/>
  </si>
  <si>
    <r>
      <t xml:space="preserve">국화빵반죽S[밀:호주산,찐찹쌀:중국산,마가린,식물성크림],카스타드크림D
</t>
    </r>
    <r>
      <rPr>
        <b/>
        <sz val="12"/>
        <color rgb="FF0000FF"/>
        <rFont val="맑은 고딕"/>
        <family val="3"/>
        <charset val="129"/>
        <scheme val="minor"/>
      </rPr>
      <t>약 4.0cm*2.8cm 
[오븐] 180 ℃ / 6~10분</t>
    </r>
    <phoneticPr fontId="2" type="noConversion"/>
  </si>
  <si>
    <t>밀,대두,우유,알류,토마토,쇠고기,아황산류 함유</t>
    <phoneticPr fontId="2" type="noConversion"/>
  </si>
  <si>
    <t>오징어, 밀, 대두</t>
    <phoneticPr fontId="2" type="noConversion"/>
  </si>
  <si>
    <t>실온180일</t>
    <phoneticPr fontId="2" type="noConversion"/>
  </si>
  <si>
    <t>밀,우유,알류 함유</t>
    <phoneticPr fontId="2" type="noConversion"/>
  </si>
  <si>
    <t>밀,대두,우유,알류 함유</t>
    <phoneticPr fontId="2" type="noConversion"/>
  </si>
  <si>
    <t>우유,대두,밀,게,새우,오징어,조개,홍합</t>
    <phoneticPr fontId="2" type="noConversion"/>
  </si>
  <si>
    <t>우유,대두,밀,토마토,닭고기,쇠고기,조개류(굴)함유</t>
    <phoneticPr fontId="2" type="noConversion"/>
  </si>
  <si>
    <t>대두,밀,우유</t>
    <phoneticPr fontId="2" type="noConversion"/>
  </si>
  <si>
    <t>우유.대두</t>
    <phoneticPr fontId="2" type="noConversion"/>
  </si>
  <si>
    <t>자연드림 초코샌드(18g*8개입 144g/EA)</t>
    <phoneticPr fontId="2" type="noConversion"/>
  </si>
  <si>
    <r>
      <t xml:space="preserve">닭고기(국산) 46%,고메 소바바치킨소이허니소스 6.9%
</t>
    </r>
    <r>
      <rPr>
        <b/>
        <sz val="12"/>
        <color rgb="FF0000FF"/>
        <rFont val="맑은 고딕"/>
        <family val="3"/>
        <charset val="129"/>
        <scheme val="minor"/>
      </rPr>
      <t>[오븐]130도 3분 예열, 약20분 관찰조리</t>
    </r>
    <phoneticPr fontId="2" type="noConversion"/>
  </si>
  <si>
    <t>딜라잇가든 고스트셰이프
(스프링클_ 유령+호박+박쥐_할로윈 100g/EA)</t>
    <phoneticPr fontId="2" type="noConversion"/>
  </si>
  <si>
    <t>이츠웰 트윙클케익(개별포장_40g*30입 1.2Kg/BOX)</t>
    <phoneticPr fontId="2" type="noConversion"/>
  </si>
  <si>
    <r>
      <t xml:space="preserve">자연치즈/독일산 (살큔제품,72.5℃20초간)
</t>
    </r>
    <r>
      <rPr>
        <b/>
        <sz val="12"/>
        <color rgb="FFFF0000"/>
        <rFont val="맑은 고딕"/>
        <family val="3"/>
        <charset val="129"/>
        <scheme val="minor"/>
      </rPr>
      <t>볼 모양 모짜렐라치즈</t>
    </r>
    <phoneticPr fontId="2" type="noConversion"/>
  </si>
  <si>
    <r>
      <t xml:space="preserve">커스타드 64%(우유,설탕, 난황, 밀가루, 옥수수전분), 반죽 36%
 </t>
    </r>
    <r>
      <rPr>
        <b/>
        <sz val="12"/>
        <color rgb="FFFF0000"/>
        <rFont val="맑은 고딕"/>
        <family val="3"/>
        <charset val="129"/>
        <scheme val="minor"/>
      </rPr>
      <t>*조리법: 예열된 오븐 200도 12-13분</t>
    </r>
    <phoneticPr fontId="2" type="noConversion"/>
  </si>
  <si>
    <t>나타푸라 에그타르트(직수입_25g*36ea 900g/EA)</t>
    <phoneticPr fontId="2" type="noConversion"/>
  </si>
  <si>
    <t>자연드림XCJFW 한모금감귤(팩_종이빨대_감귤한모금_120ml*24입 120g/EA)</t>
  </si>
  <si>
    <r>
      <t xml:space="preserve">카레,카레분,토마토케찹,가공유크림 등
</t>
    </r>
    <r>
      <rPr>
        <b/>
        <sz val="12"/>
        <color rgb="FFFF0000"/>
        <rFont val="맑은 고딕"/>
        <family val="3"/>
        <charset val="129"/>
        <scheme val="minor"/>
      </rPr>
      <t>이츠웰 반마리 옛날통닭과 잘 어울려요!</t>
    </r>
    <phoneticPr fontId="2" type="noConversion"/>
  </si>
  <si>
    <t xml:space="preserve">이츠웰 탄두리치킨소스 </t>
    <phoneticPr fontId="2" type="noConversion"/>
  </si>
  <si>
    <t>이츠웰 튀김엔스위트칠리소스(PET_23년 2Kg</t>
    <phoneticPr fontId="2" type="noConversion"/>
  </si>
  <si>
    <t xml:space="preserve">이츠웰 데리야끼소스(PET_23년 2.1Kg/EA) </t>
    <phoneticPr fontId="2" type="noConversion"/>
  </si>
  <si>
    <t>이츠웰 굴소스(PET_23년 2.1Kg/EA)</t>
    <phoneticPr fontId="2" type="noConversion"/>
  </si>
  <si>
    <t xml:space="preserve">이츠웰 스테이크소스(PET_23년 2Kg/EA) </t>
    <phoneticPr fontId="2" type="noConversion"/>
  </si>
  <si>
    <t xml:space="preserve">이츠웰 바베큐소스(PET_23년 1.95Kg/EA) </t>
    <phoneticPr fontId="2" type="noConversion"/>
  </si>
  <si>
    <t>★광주시장조사상품★</t>
  </si>
  <si>
    <t>★광주시장조사상품★</t>
    <phoneticPr fontId="2" type="noConversion"/>
  </si>
  <si>
    <t>이츠웰 허니머스타드 드레싱</t>
    <phoneticPr fontId="2" type="noConversion"/>
  </si>
  <si>
    <t>이츠웰 맛있는 크림스파게티소스</t>
    <phoneticPr fontId="2" type="noConversion"/>
  </si>
  <si>
    <t>이츠웰 맛있는 토마토스파게티소스</t>
    <phoneticPr fontId="2" type="noConversion"/>
  </si>
  <si>
    <t>이츠웰 봉골레스파게티소스</t>
    <phoneticPr fontId="2" type="noConversion"/>
  </si>
  <si>
    <t>이츠웰 일식 돈까스소스</t>
    <phoneticPr fontId="2" type="noConversion"/>
  </si>
  <si>
    <t>이츠웰 볶음엔 굴소스</t>
    <phoneticPr fontId="2" type="noConversion"/>
  </si>
  <si>
    <t>이츠웰 마늘데리야끼소스</t>
    <phoneticPr fontId="2" type="noConversion"/>
  </si>
  <si>
    <t>DONO 피자치즈(자연산100% 2.5Kg/EA)</t>
    <phoneticPr fontId="2" type="noConversion"/>
  </si>
  <si>
    <r>
      <t xml:space="preserve">양파(국산) 38%, 돼지고기(국산) 7.5%,춘장[소맥분(밀:미국산,호주산),카라멜색소,대두(외국산),돈육(돼지고기:국산),생강,소스,흑후추분말 등
</t>
    </r>
    <r>
      <rPr>
        <b/>
        <sz val="12"/>
        <color rgb="FFFF0000"/>
        <rFont val="맑은 고딕"/>
        <family val="3"/>
        <charset val="129"/>
        <scheme val="minor"/>
      </rPr>
      <t>고등 1인 추천량 : 120-150g</t>
    </r>
    <phoneticPr fontId="2" type="noConversion"/>
  </si>
  <si>
    <t>옥사부반점 유니짜장(춘장_완제형 2Kg/EA)</t>
    <phoneticPr fontId="2" type="noConversion"/>
  </si>
  <si>
    <r>
      <t xml:space="preserve">양파(국산) 28%, 돼지고기(국산) 8.5%,,소스1(중국산/절인고추,발효대두페이스트,발효잠두페이스트,설탕,변성전분),설탕,향미유,소스2,대파,마늘,혼합간장,혼합제제,대두유,생강,흑후추분말,청주,파프리카추출색소 등
</t>
    </r>
    <r>
      <rPr>
        <b/>
        <sz val="12"/>
        <color rgb="FFFF0000"/>
        <rFont val="맑은 고딕"/>
        <family val="3"/>
        <charset val="129"/>
        <scheme val="minor"/>
      </rPr>
      <t>고등 1인 추천량 : 120-150g</t>
    </r>
    <phoneticPr fontId="2" type="noConversion"/>
  </si>
  <si>
    <t>옥사부반점 빨강짜장(두반장_완제형 2Kg/EA)</t>
    <phoneticPr fontId="2" type="noConversion"/>
  </si>
  <si>
    <r>
      <t xml:space="preserve">밀가루(밀:미국산, 캐나다산), 버터, 다진마늘(국내산) 1.4%
</t>
    </r>
    <r>
      <rPr>
        <b/>
        <sz val="12"/>
        <color rgb="FFFF0000"/>
        <rFont val="맑은 고딕"/>
        <family val="3"/>
        <charset val="129"/>
        <scheme val="minor"/>
      </rPr>
      <t>규격 변경 확인 해 주세요!</t>
    </r>
    <phoneticPr fontId="2" type="noConversion"/>
  </si>
  <si>
    <t>서울식품 갈릭파이(생지)[매입]</t>
    <phoneticPr fontId="2" type="noConversion"/>
  </si>
  <si>
    <t>2024년 수급이슈</t>
    <phoneticPr fontId="2" type="noConversion"/>
  </si>
  <si>
    <t>이츠웰 우리밀에그타르트(35g*16입 560g/EA)</t>
    <phoneticPr fontId="2" type="noConversion"/>
  </si>
  <si>
    <t>이츠웰 우리밀우유만주(개별포장_30g*20입 600g/EA)</t>
    <phoneticPr fontId="2" type="noConversion"/>
  </si>
  <si>
    <t>이츠웰 우리밀촉촉마들렌(개별포장_15g*30입 450g/EA)</t>
    <phoneticPr fontId="2" type="noConversion"/>
  </si>
  <si>
    <t>이츠웰 우리밀쁘띠초코칩머핀(28g*30입 840g/EA)</t>
    <phoneticPr fontId="2" type="noConversion"/>
  </si>
  <si>
    <t>크레잇 플랜테이블함박스테이크(NEW_12±1개입 960g/EA)</t>
    <phoneticPr fontId="2" type="noConversion"/>
  </si>
  <si>
    <t>비비고 365교자만두(287g*2봉 574g/EA)</t>
    <phoneticPr fontId="2" type="noConversion"/>
  </si>
  <si>
    <t>비비고 매콤납작교자(315g*2봉입 630g/EA)</t>
    <phoneticPr fontId="2" type="noConversion"/>
  </si>
  <si>
    <t>비비고 갈비납작교자(315g*2봉입 630g/EA)</t>
    <phoneticPr fontId="2" type="noConversion"/>
  </si>
  <si>
    <t>비비고 납작교자(315g*2봉입 630g/EA)</t>
    <phoneticPr fontId="2" type="noConversion"/>
  </si>
  <si>
    <t>630G(45G*14±2EA)
2번들</t>
    <phoneticPr fontId="2" type="noConversion"/>
  </si>
  <si>
    <t>574G(약13.5G*40±2EA)
2번들</t>
    <phoneticPr fontId="2" type="noConversion"/>
  </si>
  <si>
    <t xml:space="preserve"> [매입]동방푸드마스타 치즈시즈닝(500g/EA) </t>
    <phoneticPr fontId="2" type="noConversion"/>
  </si>
  <si>
    <t xml:space="preserve"> [매입]위드식품 어니언시즈닝(이벤트용 500g/EA)</t>
    <phoneticPr fontId="2" type="noConversion"/>
  </si>
  <si>
    <t>[매입]비셰프 허니버터맛시즈닝(500g/EA)</t>
    <phoneticPr fontId="2" type="noConversion"/>
  </si>
  <si>
    <t>이츠웰 달콤고소시즈닝(1Kg/EA)</t>
    <phoneticPr fontId="2" type="noConversion"/>
  </si>
  <si>
    <t>고메 닭가슴살너겟(400g/EA)</t>
    <phoneticPr fontId="2" type="noConversion"/>
  </si>
  <si>
    <t>쉐프가간다 
사전예약</t>
    <phoneticPr fontId="2" type="noConversion"/>
  </si>
  <si>
    <t>수산가공품</t>
    <phoneticPr fontId="2" type="noConversion"/>
  </si>
  <si>
    <t>핫도그류</t>
    <phoneticPr fontId="2" type="noConversion"/>
  </si>
  <si>
    <t>만두류</t>
    <phoneticPr fontId="2" type="noConversion"/>
  </si>
  <si>
    <t>홍대쌀국수</t>
    <phoneticPr fontId="2" type="noConversion"/>
  </si>
  <si>
    <t>뉴욕핫도그</t>
    <phoneticPr fontId="2" type="noConversion"/>
  </si>
  <si>
    <t>송사부 도넛</t>
    <phoneticPr fontId="2" type="noConversion"/>
  </si>
  <si>
    <t>난류</t>
    <phoneticPr fontId="2" type="noConversion"/>
  </si>
  <si>
    <t>쁘띠첼 푸딩  젤리</t>
    <phoneticPr fontId="2" type="noConversion"/>
  </si>
  <si>
    <t>음료</t>
    <phoneticPr fontId="2" type="noConversion"/>
  </si>
  <si>
    <t>마카롱  아이스크림</t>
    <phoneticPr fontId="2" type="noConversion"/>
  </si>
  <si>
    <t>과일류  기타</t>
    <phoneticPr fontId="2" type="noConversion"/>
  </si>
  <si>
    <r>
      <t xml:space="preserve">방울토마토(국내산)
</t>
    </r>
    <r>
      <rPr>
        <b/>
        <sz val="12"/>
        <color rgb="FF0000FF"/>
        <rFont val="맑은 고딕"/>
        <family val="3"/>
        <charset val="129"/>
        <scheme val="minor"/>
      </rPr>
      <t>사각컵 리뉴얼</t>
    </r>
    <phoneticPr fontId="2" type="noConversion"/>
  </si>
  <si>
    <r>
      <t xml:space="preserve">사과(국내산),포도(미국산)
</t>
    </r>
    <r>
      <rPr>
        <b/>
        <sz val="12"/>
        <color rgb="FF0000FF"/>
        <rFont val="맑은 고딕"/>
        <family val="3"/>
        <charset val="129"/>
        <scheme val="minor"/>
      </rPr>
      <t>사각컵 리뉴얼</t>
    </r>
    <phoneticPr fontId="2" type="noConversion"/>
  </si>
  <si>
    <r>
      <t xml:space="preserve">오렌지(미국산),파인애플(필리핀) 
</t>
    </r>
    <r>
      <rPr>
        <b/>
        <sz val="12"/>
        <color rgb="FF0000FF"/>
        <rFont val="맑은 고딕"/>
        <family val="3"/>
        <charset val="129"/>
        <scheme val="minor"/>
      </rPr>
      <t>사각컵 리뉴얼</t>
    </r>
    <phoneticPr fontId="2" type="noConversion"/>
  </si>
  <si>
    <t>조각스테비아방울토마토(100g/EA)</t>
    <phoneticPr fontId="2" type="noConversion"/>
  </si>
  <si>
    <t>조각이색과일(사과+포도 100g/EA)</t>
    <phoneticPr fontId="2" type="noConversion"/>
  </si>
  <si>
    <t>조각이색과일(오렌지+파인 100g/EA</t>
    <phoneticPr fontId="2" type="noConversion"/>
  </si>
  <si>
    <t>조각이색과일(사과+오렌지 100g/EA)</t>
    <phoneticPr fontId="2" type="noConversion"/>
  </si>
  <si>
    <t>조각삼색과일(사과+오렌지+포도 100g/EA</t>
    <phoneticPr fontId="2" type="noConversion"/>
  </si>
  <si>
    <t>조각이색과일(파인+방울토마토 100g/EA)</t>
    <phoneticPr fontId="2" type="noConversion"/>
  </si>
  <si>
    <t>조각이색과일(파인애플+포도 100g/EA)</t>
    <phoneticPr fontId="2" type="noConversion"/>
  </si>
  <si>
    <t>조각이색과일(파인애플+사과 100g/EA)</t>
    <phoneticPr fontId="2" type="noConversion"/>
  </si>
  <si>
    <t>조각이색과일(사과+방울토마토 100g/EA)</t>
    <phoneticPr fontId="2" type="noConversion"/>
  </si>
  <si>
    <t>조각이색과일(포도+방울토마토 100g/EA)</t>
    <phoneticPr fontId="2" type="noConversion"/>
  </si>
  <si>
    <t>조각이색과일(오렌지+방울토마토 100g/EA)</t>
    <phoneticPr fontId="2" type="noConversion"/>
  </si>
  <si>
    <t>조각이색과일(오렌지+포도 100g/EA)</t>
    <phoneticPr fontId="2" type="noConversion"/>
  </si>
  <si>
    <r>
      <t xml:space="preserve">사과(국내산),오렌지(미국산)
</t>
    </r>
    <r>
      <rPr>
        <b/>
        <sz val="12"/>
        <color rgb="FF0000FF"/>
        <rFont val="맑은 고딕"/>
        <family val="3"/>
        <charset val="129"/>
        <scheme val="minor"/>
      </rPr>
      <t>사각컵 리뉴얼</t>
    </r>
    <phoneticPr fontId="2" type="noConversion"/>
  </si>
  <si>
    <r>
      <t xml:space="preserve">사과(국내산),오렌지(미국산),포도(미국산)
</t>
    </r>
    <r>
      <rPr>
        <b/>
        <sz val="12"/>
        <color rgb="FF0000FF"/>
        <rFont val="맑은 고딕"/>
        <family val="3"/>
        <charset val="129"/>
        <scheme val="minor"/>
      </rPr>
      <t>사각컵 리뉴얼</t>
    </r>
    <phoneticPr fontId="2" type="noConversion"/>
  </si>
  <si>
    <r>
      <t xml:space="preserve">파인애플(필리핀),방울토마토(국내산)
</t>
    </r>
    <r>
      <rPr>
        <b/>
        <sz val="12"/>
        <color rgb="FF0000FF"/>
        <rFont val="맑은 고딕"/>
        <family val="3"/>
        <charset val="129"/>
        <scheme val="minor"/>
      </rPr>
      <t>사각컵 리뉴얼</t>
    </r>
    <phoneticPr fontId="2" type="noConversion"/>
  </si>
  <si>
    <r>
      <t xml:space="preserve">파인애플(필리핀),포도(미국산)
</t>
    </r>
    <r>
      <rPr>
        <b/>
        <sz val="12"/>
        <color rgb="FF0000FF"/>
        <rFont val="맑은 고딕"/>
        <family val="3"/>
        <charset val="129"/>
        <scheme val="minor"/>
      </rPr>
      <t>사각컵 리뉴얼</t>
    </r>
    <phoneticPr fontId="2" type="noConversion"/>
  </si>
  <si>
    <r>
      <t xml:space="preserve">파인애플(필리핀),사과(국내산)
</t>
    </r>
    <r>
      <rPr>
        <b/>
        <sz val="12"/>
        <color rgb="FF0000FF"/>
        <rFont val="맑은 고딕"/>
        <family val="3"/>
        <charset val="129"/>
        <scheme val="minor"/>
      </rPr>
      <t>사각컵 리뉴얼</t>
    </r>
    <phoneticPr fontId="2" type="noConversion"/>
  </si>
  <si>
    <r>
      <t xml:space="preserve">포도(미국산),방울토마토(국내산)
</t>
    </r>
    <r>
      <rPr>
        <b/>
        <sz val="12"/>
        <color rgb="FF0000FF"/>
        <rFont val="맑은 고딕"/>
        <family val="3"/>
        <charset val="129"/>
        <scheme val="minor"/>
      </rPr>
      <t>사각컵 리뉴얼</t>
    </r>
    <phoneticPr fontId="2" type="noConversion"/>
  </si>
  <si>
    <r>
      <t xml:space="preserve">오렌지(미국산),포도(미국산)
</t>
    </r>
    <r>
      <rPr>
        <b/>
        <sz val="12"/>
        <color rgb="FF0000FF"/>
        <rFont val="맑은 고딕"/>
        <family val="3"/>
        <charset val="129"/>
        <scheme val="minor"/>
      </rPr>
      <t>사각컵 리뉴얼</t>
    </r>
    <phoneticPr fontId="2" type="noConversion"/>
  </si>
  <si>
    <t>장류(진미식품)</t>
    <phoneticPr fontId="2" type="noConversion"/>
  </si>
  <si>
    <t>장류(신송식품)</t>
    <phoneticPr fontId="2" type="noConversion"/>
  </si>
  <si>
    <t>캔류 당절임류 잼류</t>
    <phoneticPr fontId="2" type="noConversion"/>
  </si>
  <si>
    <t>액젓류</t>
    <phoneticPr fontId="2" type="noConversion"/>
  </si>
  <si>
    <t>고춧가루</t>
    <phoneticPr fontId="2" type="noConversion"/>
  </si>
  <si>
    <t>튼튼스쿨 ㅋㅋㅋ돈까스(34±1g*29±1입 1Kg/EA)</t>
    <phoneticPr fontId="2" type="noConversion"/>
  </si>
  <si>
    <t>튼튼스쿨 바삭튀겨낸치즈돈카츠</t>
    <phoneticPr fontId="2" type="noConversion"/>
  </si>
  <si>
    <t>크레잇 수제추억의돈까스</t>
    <phoneticPr fontId="2" type="noConversion"/>
  </si>
  <si>
    <t>크레잇 수제추억의 치즈 돈까스</t>
    <phoneticPr fontId="2" type="noConversion"/>
  </si>
  <si>
    <t>이츠웰 치즈돈까스</t>
    <phoneticPr fontId="2" type="noConversion"/>
  </si>
  <si>
    <t>이츠웰 고구마돈까스</t>
    <phoneticPr fontId="2" type="noConversion"/>
  </si>
  <si>
    <t xml:space="preserve">★광주시장조사상품★ </t>
    <phoneticPr fontId="2" type="noConversion"/>
  </si>
  <si>
    <t>튼튼스쿨 쥬시 햄벅스테이크</t>
    <phoneticPr fontId="2" type="noConversion"/>
  </si>
  <si>
    <r>
      <t xml:space="preserve">돼지고기47.16 %(지방일부사용/국산),양파(중국산),쇠고기13.45 %(지방일부사용/국산 79.6%, 호주산20.4%),정제수
</t>
    </r>
    <r>
      <rPr>
        <b/>
        <sz val="12"/>
        <color rgb="FFFF0000"/>
        <rFont val="맑은 고딕"/>
        <family val="3"/>
        <charset val="129"/>
        <scheme val="minor"/>
      </rPr>
      <t xml:space="preserve">구) 고메함박스테이크 </t>
    </r>
    <phoneticPr fontId="2" type="noConversion"/>
  </si>
  <si>
    <t>튼튼스쿨 웰던 함박스테이크</t>
    <phoneticPr fontId="2" type="noConversion"/>
  </si>
  <si>
    <r>
      <t xml:space="preserve">돼지고기 41%[지방일부사용/국산],정제수, 닭고기 11.7%(기계발골육/국산),두류가공품[탈지대두분(인도산)],너비아니용양념
</t>
    </r>
    <r>
      <rPr>
        <b/>
        <sz val="12"/>
        <color rgb="FFFF0000"/>
        <rFont val="맑은 고딕"/>
        <family val="3"/>
        <charset val="129"/>
        <scheme val="minor"/>
      </rPr>
      <t>(구)쉐프솔루션 고기팡팡불고기맛함박</t>
    </r>
    <phoneticPr fontId="2" type="noConversion"/>
  </si>
  <si>
    <t>크레잇 으라차차불고기맛함박</t>
    <phoneticPr fontId="2" type="noConversion"/>
  </si>
  <si>
    <r>
      <t xml:space="preserve">돼지고기 35.20%(지방일부사용/국산), 닭고기 16.37%(국산) 
(88mm X 83mm X 11mm) 
</t>
    </r>
    <r>
      <rPr>
        <b/>
        <sz val="12"/>
        <color rgb="FFFF0000"/>
        <rFont val="맑은 고딕"/>
        <family val="3"/>
        <charset val="129"/>
        <scheme val="minor"/>
      </rPr>
      <t>(구)쉐프솔루션 고기팡팡햄버거패티</t>
    </r>
    <phoneticPr fontId="2" type="noConversion"/>
  </si>
  <si>
    <t>크레잇 으라차차버거패티</t>
    <phoneticPr fontId="2" type="noConversion"/>
  </si>
  <si>
    <t>튼튼스쿨 뉴 알떡스테이크</t>
    <phoneticPr fontId="2" type="noConversion"/>
  </si>
  <si>
    <t>튼튼스쿨 도톰동그랑땡(new)</t>
    <phoneticPr fontId="2" type="noConversion"/>
  </si>
  <si>
    <t>뚜레쥬르 미니트러플불고기피자(138g/EA)/20봉씩</t>
    <phoneticPr fontId="2" type="noConversion"/>
  </si>
  <si>
    <t>이츠웰  찹쌀탕수육(해초칼슘이 들어간)</t>
    <phoneticPr fontId="2" type="noConversion"/>
  </si>
  <si>
    <t>크레잇 탕수육</t>
    <phoneticPr fontId="2" type="noConversion"/>
  </si>
  <si>
    <t>이츠웰 부대찌개용 모듬햄</t>
    <phoneticPr fontId="2" type="noConversion"/>
  </si>
  <si>
    <r>
      <t>돼지고기(국산/무항생제)80%,</t>
    </r>
    <r>
      <rPr>
        <b/>
        <sz val="12"/>
        <color rgb="FFFF0000"/>
        <rFont val="맑은 고딕"/>
        <family val="3"/>
        <charset val="129"/>
        <scheme val="minor"/>
      </rPr>
      <t>히말라야 핑크솔트1.5%</t>
    </r>
    <r>
      <rPr>
        <b/>
        <sz val="12"/>
        <color theme="1"/>
        <rFont val="맑은 고딕"/>
        <family val="3"/>
        <charset val="129"/>
        <scheme val="minor"/>
      </rPr>
      <t xml:space="preserve">(파키스탄),양파(국산) </t>
    </r>
    <r>
      <rPr>
        <b/>
        <sz val="12"/>
        <color indexed="12"/>
        <rFont val="맑은 고딕"/>
        <family val="3"/>
        <charset val="129"/>
      </rPr>
      <t>3無(아질산, 소르빈산, MSG)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0000FF"/>
        <rFont val="맑은 고딕"/>
        <family val="3"/>
        <charset val="129"/>
        <scheme val="minor"/>
      </rPr>
      <t>구)이츠웰 한입바른원칙 비엔나</t>
    </r>
    <phoneticPr fontId="9" type="noConversion"/>
  </si>
  <si>
    <t>이츠웰 바른원칙핑크솔트톡톡비엔나(무항생제 1Kg/EA)</t>
    <phoneticPr fontId="2" type="noConversion"/>
  </si>
  <si>
    <r>
      <t xml:space="preserve">돼지고기(국산/무항생제)80%, 
</t>
    </r>
    <r>
      <rPr>
        <b/>
        <sz val="12"/>
        <color indexed="12"/>
        <rFont val="맑은 고딕"/>
        <family val="3"/>
        <charset val="129"/>
      </rPr>
      <t>3無(아질산, 소르빈산, MSG)</t>
    </r>
    <r>
      <rPr>
        <b/>
        <sz val="12"/>
        <color theme="1"/>
        <rFont val="맑은 고딕"/>
        <family val="3"/>
        <charset val="129"/>
        <scheme val="minor"/>
      </rPr>
      <t>,</t>
    </r>
    <r>
      <rPr>
        <b/>
        <sz val="12"/>
        <color rgb="FF0000FF"/>
        <rFont val="맑은 고딕"/>
        <family val="3"/>
        <charset val="129"/>
        <scheme val="minor"/>
      </rPr>
      <t xml:space="preserve"> 무항생</t>
    </r>
    <phoneticPr fontId="2" type="noConversion"/>
  </si>
  <si>
    <t>이츠웰 바른원칙 스모크햄</t>
    <phoneticPr fontId="2" type="noConversion"/>
  </si>
  <si>
    <r>
      <t>닭고기 63.63%(국산), 돈지방 9.09%(국산)</t>
    </r>
    <r>
      <rPr>
        <b/>
        <sz val="12"/>
        <color rgb="FF0000FF"/>
        <rFont val="맑은 고딕"/>
        <family val="3"/>
        <charset val="129"/>
        <scheme val="minor"/>
      </rPr>
      <t xml:space="preserve">
*함량변겅</t>
    </r>
    <phoneticPr fontId="2" type="noConversion"/>
  </si>
  <si>
    <t>이츠웰 델리킹스모크비엔나소시지</t>
    <phoneticPr fontId="2" type="noConversion"/>
  </si>
  <si>
    <t>튼튼스쿨 바베큐(우리돼지 순살,냉장)</t>
    <phoneticPr fontId="2" type="noConversion"/>
  </si>
  <si>
    <r>
      <t xml:space="preserve">돼지고기 93.41%(국내산, 전지), 정제수,
베이컨시즈닝2* 정제수 포함 표기법
240mm×35mm×2mm (37±5장)
</t>
    </r>
    <r>
      <rPr>
        <b/>
        <sz val="12"/>
        <color rgb="FF0000FF"/>
        <rFont val="맑은 고딕"/>
        <family val="3"/>
        <charset val="129"/>
        <scheme val="minor"/>
      </rPr>
      <t>※ 국산100% 냉장 베이컨</t>
    </r>
    <phoneticPr fontId="2" type="noConversion"/>
  </si>
  <si>
    <t>튼튼스쿨 바베큐칩(우리돼지 순살,냉장)</t>
    <phoneticPr fontId="2" type="noConversion"/>
  </si>
  <si>
    <r>
      <t xml:space="preserve">돼지고기 93.41%(국내산, 전지), 정제소
금, 베이컨시즈닝2
10mm×10mm×2mm *정제수 포함 표기법
</t>
    </r>
    <r>
      <rPr>
        <b/>
        <sz val="12"/>
        <color rgb="FF0000FF"/>
        <rFont val="맑은 고딕"/>
        <family val="3"/>
        <charset val="129"/>
        <scheme val="minor"/>
      </rPr>
      <t>※국산100% 냉장 베이컨칩</t>
    </r>
    <phoneticPr fontId="9" type="noConversion"/>
  </si>
  <si>
    <t>이츠웰 스모크햄(우리)</t>
    <phoneticPr fontId="2" type="noConversion"/>
  </si>
  <si>
    <t>돈육 3.41%, 계육 71.61%</t>
    <phoneticPr fontId="2" type="noConversion"/>
  </si>
  <si>
    <t>이츠웰 베이컨(냉장 맛있는)</t>
    <phoneticPr fontId="2" type="noConversion"/>
  </si>
  <si>
    <t>풍산푸드 떡갈비반죽(3Kg/EA)</t>
    <phoneticPr fontId="2" type="noConversion"/>
  </si>
  <si>
    <r>
      <t xml:space="preserve">새우살 40%,(흰다리새우99.6%,),정제수,빵가루,배터믹스,프리더스트  / </t>
    </r>
    <r>
      <rPr>
        <b/>
        <sz val="12"/>
        <color rgb="FF0000FF"/>
        <rFont val="맑은 고딕"/>
        <family val="3"/>
        <charset val="129"/>
        <scheme val="minor"/>
      </rPr>
      <t>베트남</t>
    </r>
    <phoneticPr fontId="2" type="noConversion"/>
  </si>
  <si>
    <r>
      <t xml:space="preserve">새우 </t>
    </r>
    <r>
      <rPr>
        <b/>
        <sz val="12"/>
        <color rgb="FFFF0000"/>
        <rFont val="맑은 고딕"/>
        <family val="3"/>
        <charset val="129"/>
        <scheme val="minor"/>
      </rPr>
      <t>30%</t>
    </r>
    <r>
      <rPr>
        <b/>
        <sz val="12"/>
        <color theme="1"/>
        <rFont val="맑은 고딕"/>
        <family val="3"/>
        <charset val="129"/>
        <scheme val="minor"/>
      </rPr>
      <t xml:space="preserve">(베트남산), 빵가루 </t>
    </r>
    <r>
      <rPr>
        <b/>
        <sz val="12"/>
        <color rgb="FF0000FF"/>
        <rFont val="맑은 고딕"/>
        <family val="3"/>
        <charset val="129"/>
        <scheme val="minor"/>
      </rPr>
      <t>리뉴얼</t>
    </r>
    <phoneticPr fontId="2" type="noConversion"/>
  </si>
  <si>
    <t>이츠웰 빵가루 왕새우튀김</t>
    <phoneticPr fontId="2" type="noConversion"/>
  </si>
  <si>
    <t xml:space="preserve">이츠웰 흰살 생선까스 </t>
    <phoneticPr fontId="2" type="noConversion"/>
  </si>
  <si>
    <t>이츠웰 흰살 생선까스</t>
    <phoneticPr fontId="2" type="noConversion"/>
  </si>
  <si>
    <t>크레잇 전문점고기왕만두(1.4Kg/EA)</t>
    <phoneticPr fontId="2" type="noConversion"/>
  </si>
  <si>
    <r>
      <t xml:space="preserve">돼지고기[국산, 외국산(미국, 캐나다, 스페인 등)] 22.61%, 밀가루(밀:미국, 캐나다산), 대파(국산), 
청양고추 2.36% </t>
    </r>
    <r>
      <rPr>
        <sz val="12"/>
        <color indexed="10"/>
        <rFont val="맑은 고딕"/>
        <family val="3"/>
        <charset val="129"/>
      </rPr>
      <t>5無첨가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0000FF"/>
        <rFont val="맑은 고딕"/>
        <family val="3"/>
        <charset val="129"/>
        <scheme val="minor"/>
      </rPr>
      <t>구)비비고 수제깔끔 고기만두</t>
    </r>
    <phoneticPr fontId="2" type="noConversion"/>
  </si>
  <si>
    <t>비비고 청양고기만두</t>
    <phoneticPr fontId="2" type="noConversion"/>
  </si>
  <si>
    <r>
      <t xml:space="preserve">돼지고기 25%, 밀가루(미국,호주산), 비비고김치 13%
</t>
    </r>
    <r>
      <rPr>
        <b/>
        <sz val="12"/>
        <color rgb="FF0000FF"/>
        <rFont val="맑은 고딕"/>
        <family val="3"/>
        <charset val="129"/>
        <scheme val="minor"/>
      </rPr>
      <t xml:space="preserve">(구)쉐프솔루션 만땅왕교자(김치) </t>
    </r>
    <phoneticPr fontId="2" type="noConversion"/>
  </si>
  <si>
    <t>비비고 군만두</t>
    <phoneticPr fontId="2" type="noConversion"/>
  </si>
  <si>
    <t>비비고 왕교자</t>
    <phoneticPr fontId="2" type="noConversion"/>
  </si>
  <si>
    <t>이츠웰 바삭한 군만두</t>
    <phoneticPr fontId="2" type="noConversion"/>
  </si>
  <si>
    <t>이츠웰 맛있는쫄면</t>
    <phoneticPr fontId="2" type="noConversion"/>
  </si>
  <si>
    <t>약 100EA</t>
    <phoneticPr fontId="2" type="noConversion"/>
  </si>
  <si>
    <t>성지에프앤디 한입가래떡(2~3cm말랑이)(국산)</t>
    <phoneticPr fontId="2" type="noConversion"/>
  </si>
  <si>
    <t>[매입]동태시금치전</t>
    <phoneticPr fontId="2" type="noConversion"/>
  </si>
  <si>
    <t>[매입]오징어부추전</t>
    <phoneticPr fontId="2" type="noConversion"/>
  </si>
  <si>
    <t>[매입]황호박전</t>
    <phoneticPr fontId="2" type="noConversion"/>
  </si>
  <si>
    <t>이츠웰 밀또띠아 6인치</t>
    <phoneticPr fontId="2" type="noConversion"/>
  </si>
  <si>
    <r>
      <t xml:space="preserve">연육41.5% / 중국산
</t>
    </r>
    <r>
      <rPr>
        <b/>
        <sz val="12"/>
        <color rgb="FFFF0000"/>
        <rFont val="맑은 고딕"/>
        <family val="3"/>
        <charset val="129"/>
        <scheme val="minor"/>
      </rPr>
      <t>마라탕과 함께 사용하면 좋아요 ♥</t>
    </r>
    <phoneticPr fontId="2" type="noConversion"/>
  </si>
  <si>
    <t>랜시푸드 오징어피쉬볼(10±1g*100±1 1Kg/EA)</t>
    <phoneticPr fontId="2" type="noConversion"/>
  </si>
  <si>
    <t>(10±1g*100±1 1Kg/EA)</t>
    <phoneticPr fontId="2" type="noConversion"/>
  </si>
  <si>
    <r>
      <t xml:space="preserve">강력밀가루(밀/미국,캐나다산),정제수,박력밀가루(밀/미국산),설탕,쇼트닝[식물성유지(팜유/말레이시아산,팜올레인유/말레이시아산),생효모
</t>
    </r>
    <r>
      <rPr>
        <b/>
        <sz val="12"/>
        <color rgb="FF0000FF"/>
        <rFont val="맑은 고딕"/>
        <family val="3"/>
        <charset val="129"/>
        <scheme val="minor"/>
      </rPr>
      <t>발주단위 변경</t>
    </r>
    <phoneticPr fontId="2" type="noConversion"/>
  </si>
  <si>
    <t>뚜레쥬르 핫도그빵(슬라이스 55g/EA)</t>
    <phoneticPr fontId="2" type="noConversion"/>
  </si>
  <si>
    <r>
      <t xml:space="preserve">오미자추출액[고형분1%이상,오미자열매(국내산)]80%, 올리고당
</t>
    </r>
    <r>
      <rPr>
        <b/>
        <sz val="12"/>
        <color rgb="FF0000FF"/>
        <rFont val="맑은 고딕"/>
        <family val="3"/>
        <charset val="129"/>
        <scheme val="minor"/>
      </rPr>
      <t>구)인제명품_프리미엄오미자차</t>
    </r>
    <phoneticPr fontId="2" type="noConversion"/>
  </si>
  <si>
    <t>오미장군_강원도지사인증_30입 100g/EA)</t>
    <phoneticPr fontId="2" type="noConversion"/>
  </si>
  <si>
    <t>1세트
(계육7.5kg+눈꽃치즈시즈닝500g+파우더500g)</t>
    <phoneticPr fontId="2" type="noConversion"/>
  </si>
  <si>
    <r>
      <t xml:space="preserve">닭고기(국내산가슴살60%,다리살40%)85.69%,정제수12.85%,순살용염지제-제이1.46%  (25g*40ea 깍둑썰기)
땡초치킨소스:물엿,혼합간장,정제소금,양조간장원액,고추맛기름,고추씨기름 </t>
    </r>
    <r>
      <rPr>
        <b/>
        <sz val="12"/>
        <color rgb="FFFF0000"/>
        <rFont val="맑은 고딕"/>
        <family val="3"/>
        <charset val="129"/>
        <scheme val="minor"/>
      </rPr>
      <t>(세트당 75인분 추천)</t>
    </r>
    <phoneticPr fontId="2" type="noConversion"/>
  </si>
  <si>
    <r>
      <t xml:space="preserve">닭고기(국내산가슴살60%,다리살40%)85.69%,정제수12.85%,순살용염지제-제이1.46%  (25g*40ea 깍둑썰기)
양념치킨소스:물엿,정제수,설탕,양파,혼합간장
</t>
    </r>
    <r>
      <rPr>
        <b/>
        <sz val="12"/>
        <color rgb="FFFF0000"/>
        <rFont val="맑은 고딕"/>
        <family val="3"/>
        <charset val="129"/>
        <scheme val="minor"/>
      </rPr>
      <t>(세트당 75인분 추천)</t>
    </r>
    <phoneticPr fontId="2" type="noConversion"/>
  </si>
  <si>
    <r>
      <t xml:space="preserve">닭고기(국내산가슴살60%,다리살40%)85.69%,정제수12.85%,순살용염지제-제이1.46%  (25g*40ea 깍둑썰기)
치토스시즈닝:고화방지분당(설탕,전분),덱스트린,떡볶이소스맛분말  </t>
    </r>
    <r>
      <rPr>
        <b/>
        <sz val="12"/>
        <color rgb="FFFF0000"/>
        <rFont val="맑은 고딕"/>
        <family val="3"/>
        <charset val="129"/>
        <scheme val="minor"/>
      </rPr>
      <t>(세트당 75인분 추천)</t>
    </r>
    <phoneticPr fontId="2" type="noConversion"/>
  </si>
  <si>
    <r>
      <t xml:space="preserve">닭고기91.74%(국내산),정제수7.46%,멕시카나분말염장제0.66%,멕시카나액상염장제0.14% (100g 내외 1kg 당 9~11개)
치토스시즈닝:고화방지분당(설탕,전분),덱스트린,떡볶이소스맛분말 </t>
    </r>
    <r>
      <rPr>
        <b/>
        <sz val="12"/>
        <color rgb="FFFF0000"/>
        <rFont val="맑은 고딕"/>
        <family val="3"/>
        <charset val="129"/>
        <scheme val="minor"/>
      </rPr>
      <t xml:space="preserve"> (세트당 75인분 추천)</t>
    </r>
    <phoneticPr fontId="2" type="noConversion"/>
  </si>
  <si>
    <r>
      <t xml:space="preserve">닭고기(국내산가슴살60%,다리살40%)85.69%,정제수12.85%,순살용염지제-제이1.46%  (25g*40ea 깍둑썰기)
</t>
    </r>
    <r>
      <rPr>
        <b/>
        <sz val="12"/>
        <color rgb="FFFF0000"/>
        <rFont val="맑은 고딕"/>
        <family val="3"/>
        <charset val="129"/>
        <scheme val="minor"/>
      </rPr>
      <t>(세트당 75인분 추천)</t>
    </r>
    <phoneticPr fontId="2" type="noConversion"/>
  </si>
  <si>
    <r>
      <t xml:space="preserve">닭고기91.74%(국내산),정제수7.46%,멕시카나분말염장제0.66%,멕시카나액상염장제0.14% (100g 내외 1kg 당 9~11개)  </t>
    </r>
    <r>
      <rPr>
        <b/>
        <sz val="12"/>
        <color rgb="FFFF0000"/>
        <rFont val="맑은 고딕"/>
        <family val="3"/>
        <charset val="129"/>
        <scheme val="minor"/>
      </rPr>
      <t>(세트당 75인분 추천)</t>
    </r>
    <phoneticPr fontId="2" type="noConversion"/>
  </si>
  <si>
    <t>멕시카나 눈꽃치즈치킨세트(펼친북채 8.5Kg/BOX)</t>
    <phoneticPr fontId="2" type="noConversion"/>
  </si>
  <si>
    <t>멕시카나 눈꽃치즈치킨세트(순살 8.5Kg/BOX)</t>
    <phoneticPr fontId="2" type="noConversion"/>
  </si>
  <si>
    <t>멕시카나 모두의마요치킨세트(펼친북채 10Kg/BOX)</t>
    <phoneticPr fontId="2" type="noConversion"/>
  </si>
  <si>
    <t>멕시카나 모두의마요치킨세트(순살 10Kg/BOX)</t>
    <phoneticPr fontId="2" type="noConversion"/>
  </si>
  <si>
    <t>멕시카나 간장치킨세트(펼친북채 10Kg/BOX)</t>
    <phoneticPr fontId="2" type="noConversion"/>
  </si>
  <si>
    <t>멕시카나 간장치킨세트(순살 10Kg/BOX)</t>
    <phoneticPr fontId="2" type="noConversion"/>
  </si>
  <si>
    <t>멕시카나 양념치킨(북채세트)</t>
    <phoneticPr fontId="2" type="noConversion"/>
  </si>
  <si>
    <t>멕시카나 양념치킨(순살세트)</t>
    <phoneticPr fontId="2" type="noConversion"/>
  </si>
  <si>
    <t>멕시카나 땡초치킨(북채세트)</t>
    <phoneticPr fontId="2" type="noConversion"/>
  </si>
  <si>
    <t>멕시카나 땡초치킨(순살세트)</t>
    <phoneticPr fontId="2" type="noConversion"/>
  </si>
  <si>
    <r>
      <t>엄청 매워요</t>
    </r>
    <r>
      <rPr>
        <b/>
        <sz val="12"/>
        <color rgb="FFFF3399"/>
        <rFont val="Segoe UI Symbol"/>
        <family val="2"/>
      </rPr>
      <t>🔥</t>
    </r>
    <phoneticPr fontId="2" type="noConversion"/>
  </si>
  <si>
    <r>
      <t>엄청 매워요</t>
    </r>
    <r>
      <rPr>
        <b/>
        <sz val="12"/>
        <color rgb="FFFF3399"/>
        <rFont val="Segoe UI Emoji"/>
        <family val="2"/>
      </rPr>
      <t>🔥</t>
    </r>
    <phoneticPr fontId="2" type="noConversion"/>
  </si>
  <si>
    <r>
      <t xml:space="preserve">닭고기91.74%(국내산),정제수7.46%,멕시카나분말염장제0.66%,멕시카나액상염장제0.14% (100g 내외 1kg 당 9~11개)
땡초치킨소스:물엿,혼합간장,정제소금,양조간장원액,고추맛기름,고추씨기름 </t>
    </r>
    <r>
      <rPr>
        <b/>
        <sz val="12"/>
        <color rgb="FFFF0000"/>
        <rFont val="맑은 고딕"/>
        <family val="3"/>
        <charset val="129"/>
        <scheme val="minor"/>
      </rPr>
      <t>(세트당 75인분 추천)</t>
    </r>
    <phoneticPr fontId="2" type="noConversion"/>
  </si>
  <si>
    <r>
      <t xml:space="preserve">무항생제오리고기 96.01%(국산), 망고농축퓨레 0.048%
</t>
    </r>
    <r>
      <rPr>
        <b/>
        <sz val="12"/>
        <color rgb="FF0000FF"/>
        <rFont val="맑은 고딕"/>
        <family val="3"/>
        <charset val="129"/>
        <scheme val="minor"/>
      </rPr>
      <t>/냉장 슬라이스 두께 5mm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1등급, 무항생제</t>
    </r>
    <phoneticPr fontId="2" type="noConversion"/>
  </si>
  <si>
    <t>튼튼스쿨 블루베리 1등급 오리훈제 슬라이스(리뉴얼)</t>
    <phoneticPr fontId="2" type="noConversion"/>
  </si>
  <si>
    <t>이츠웰 도토리묵(슬라이스_12±1g*161조각 2Kg/EA)</t>
    <phoneticPr fontId="2" type="noConversion"/>
  </si>
  <si>
    <t>이츠웰 도토리묵(슬라이스_18±1g*161조각 3Kg/EA)</t>
    <phoneticPr fontId="2" type="noConversion"/>
  </si>
  <si>
    <t>이츠웰 도토리묵(통 2Kg/EA)</t>
    <phoneticPr fontId="2" type="noConversion"/>
  </si>
  <si>
    <t>이츠웰 동부묵(슬라이스_18±1g*161조각 3Kg/EA)</t>
    <phoneticPr fontId="2" type="noConversion"/>
  </si>
  <si>
    <t>이츠웰 동부묵(채_3±1g*864조각 3Kg/EA)</t>
    <phoneticPr fontId="2" type="noConversion"/>
  </si>
  <si>
    <t>이츠웰 동부묵(통 2Kg/EA)</t>
    <phoneticPr fontId="2" type="noConversion"/>
  </si>
  <si>
    <t>이츠웰 올방개묵(2Kg/EA)</t>
    <phoneticPr fontId="2" type="noConversion"/>
  </si>
  <si>
    <t>이츠웰 검은깨올방개묵(2Kg/EA)</t>
    <phoneticPr fontId="2" type="noConversion"/>
  </si>
  <si>
    <r>
      <t xml:space="preserve">동부앙금(동부:미얀마산)99.8%, 정제소금(국내산)
</t>
    </r>
    <r>
      <rPr>
        <b/>
        <sz val="12"/>
        <color rgb="FF0000FF"/>
        <rFont val="맑은 고딕"/>
        <family val="3"/>
        <charset val="129"/>
        <scheme val="minor"/>
      </rPr>
      <t>크기 : 1.5 * 3.0 * 3.0cm</t>
    </r>
    <phoneticPr fontId="2" type="noConversion"/>
  </si>
  <si>
    <r>
      <t xml:space="preserve">대두 100 % [외국산(미국,호주,캐나다 등)] 천일염천연응고제1(조제해수염화마그네슘, 현미유) 
※ 무소포제,무유화제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</si>
  <si>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r>
      <t xml:space="preserve">대두 100 % [외국산(미국,호주,캐나다 등)] 천일염천연응고제1(조제해수염화마그네슘, 현미유)량)
※ 무소포제,무유화제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</si>
  <si>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r>
      <t xml:space="preserve">대두(국산)100% 응고제황산칼슘 0.4% 조제해수 염화마그네슘 0.2%(해양심층수.조제천연응고제)
*무소포제,무유화제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</si>
  <si>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r>
      <t xml:space="preserve">대두(수입)100% 응고제황산칼슘 0.4% 조제해수 염화마그네슘 0.2%(해양심층수.조제천연응고제)
*무소포제,무유화제  </t>
    </r>
    <r>
      <rPr>
        <b/>
        <sz val="12"/>
        <color indexed="10"/>
        <rFont val="맑은 고딕"/>
        <family val="3"/>
        <charset val="129"/>
      </rPr>
      <t>★non-GMO★</t>
    </r>
    <phoneticPr fontId="2" type="noConversion"/>
  </si>
  <si>
    <t>이츠웰 유부(냉동 슬라이스)</t>
    <phoneticPr fontId="2" type="noConversion"/>
  </si>
  <si>
    <r>
      <t xml:space="preserve">대두(외국산: 미국, 캐나다, 호주 등)95.29%, 6*6cm_60입
</t>
    </r>
    <r>
      <rPr>
        <b/>
        <sz val="12"/>
        <color indexed="10"/>
        <rFont val="맑은 고딕"/>
        <family val="3"/>
        <charset val="129"/>
      </rPr>
      <t>★non-GMO★</t>
    </r>
    <phoneticPr fontId="9" type="noConversion"/>
  </si>
  <si>
    <r>
      <t xml:space="preserve">연육함량 80.48%(베트남,파키스탄,중국) 밀가루,전분없이 생선살을 발라넣은 어묵
* 무첨가_연육80% 1Kg/EA 
</t>
    </r>
    <r>
      <rPr>
        <b/>
        <sz val="12"/>
        <color rgb="FF0000FF"/>
        <rFont val="맑은 고딕"/>
        <family val="3"/>
        <charset val="129"/>
        <scheme val="minor"/>
      </rPr>
      <t>★6無첨가 : 산화방지제, 팽창제,합성보존료,합성착향료,밀가루,전분</t>
    </r>
    <phoneticPr fontId="9" type="noConversion"/>
  </si>
  <si>
    <t>연육74.96%(외국산 파키스탄,베트남,중국 등), 밀가루(밀:미국산,호주산),부추(국산)
★다봉15 볼18~20개 작은사각15개,납작완자20개/5無첨가</t>
    <phoneticPr fontId="9" type="noConversion"/>
  </si>
  <si>
    <t>DONO 체다슬라이스치즈</t>
    <phoneticPr fontId="2" type="noConversion"/>
  </si>
  <si>
    <t>도노 트리플피자치즈
(모짜렐라80%+고다10%+체다10% 2.5Kg/EA)</t>
    <phoneticPr fontId="2" type="noConversion"/>
  </si>
  <si>
    <t>단미 레인보우큐브치즈(MIX 500g/EA)</t>
    <phoneticPr fontId="2" type="noConversion"/>
  </si>
  <si>
    <t>약 300</t>
    <phoneticPr fontId="2" type="noConversion"/>
  </si>
  <si>
    <t>약 150</t>
    <phoneticPr fontId="2" type="noConversion"/>
  </si>
  <si>
    <t>설탕,간장[대두,밀,정제염,정제수],가츠오부시엑기스[가다랑어포,정제염,주정,정제수],정제염 등</t>
    <phoneticPr fontId="2" type="noConversion"/>
  </si>
  <si>
    <t>대두,밀 함유</t>
    <phoneticPr fontId="2" type="noConversion"/>
  </si>
  <si>
    <t>마요네즈,다진오이,화이트식초,고과당,양파</t>
    <phoneticPr fontId="2" type="noConversion"/>
  </si>
  <si>
    <t>마요네즈 41%, 양조식초 9%, 조제겨자6%</t>
    <phoneticPr fontId="2" type="noConversion"/>
  </si>
  <si>
    <r>
      <rPr>
        <b/>
        <sz val="12"/>
        <color rgb="FF0000FF"/>
        <rFont val="맑은 고딕"/>
        <family val="3"/>
        <charset val="129"/>
        <scheme val="major"/>
      </rPr>
      <t>돼지고기27.74%</t>
    </r>
    <r>
      <rPr>
        <b/>
        <sz val="12"/>
        <color theme="1"/>
        <rFont val="맑은 고딕"/>
        <family val="3"/>
        <charset val="129"/>
        <scheme val="major"/>
      </rPr>
      <t>(국산), 밀가루1(밀:미국산, 호주산), 밀가루2(밀:미국산, 캐나다산), 양배추, 부추, 대파, 혼합제제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sz val="12"/>
        <color rgb="FF0000FF"/>
        <rFont val="맑은 고딕"/>
        <family val="3"/>
        <charset val="129"/>
        <scheme val="minor"/>
      </rPr>
      <t>구) 크레잇 왕만두 2.1kg-&gt;1.4kg 단량변경</t>
    </r>
    <phoneticPr fontId="2" type="noConversion"/>
  </si>
  <si>
    <r>
      <t xml:space="preserve">돼지등심(국내산)70%,곡류가공품(우리밀/빵가루)8.9%,베터믹스(외국산)8.2%,정제수2%,쌀가루0.5% 
</t>
    </r>
    <r>
      <rPr>
        <b/>
        <sz val="12"/>
        <color rgb="FF0000FF"/>
        <rFont val="맑은 고딕"/>
        <family val="3"/>
        <charset val="129"/>
        <scheme val="major"/>
      </rPr>
      <t>무항생제, 전북도지사인증</t>
    </r>
    <phoneticPr fontId="2" type="noConversion"/>
  </si>
  <si>
    <t>크레잇 생활반찬바삭등심돈카츠(100g*10입 1Kg/EA)</t>
    <phoneticPr fontId="2" type="noConversion"/>
  </si>
  <si>
    <r>
      <t xml:space="preserve">돼지고기 40.64%(국산 등심 40.47%, 뒷다리 38.09%, 지방 21.44%), 밀가루(밀:미국산, 캐나다산), 쇼트닝(식물성 유지: 팜유 말레이시아산/경화유)
</t>
    </r>
    <r>
      <rPr>
        <b/>
        <sz val="12"/>
        <color rgb="FF0000FF"/>
        <rFont val="맑은 고딕"/>
        <family val="3"/>
        <charset val="129"/>
        <scheme val="minor"/>
      </rPr>
      <t>구)경양식바삭등심돈카츠</t>
    </r>
    <phoneticPr fontId="9" type="noConversion"/>
  </si>
  <si>
    <t>돼지고기 30.63%(국산),소고기 17.25%(호주산),닭고기 15.31(국산)</t>
    <phoneticPr fontId="2" type="noConversion"/>
  </si>
  <si>
    <t>크레잇 생활반찬남도식직화떡갈비(New 1Kg/EA)</t>
    <phoneticPr fontId="2" type="noConversion"/>
  </si>
  <si>
    <r>
      <t xml:space="preserve">돼지고기 63.4% [지방일부사용/외국산(미국,스페인,덴마크 등) 69.1%, 국산 30.9%], 닭고기 1.2%(국산)
</t>
    </r>
    <r>
      <rPr>
        <b/>
        <sz val="12"/>
        <color rgb="FF0000FF"/>
        <rFont val="맑은 고딕"/>
        <family val="3"/>
        <charset val="129"/>
        <scheme val="minor"/>
      </rPr>
      <t>*80 X 21 X 25mm</t>
    </r>
    <phoneticPr fontId="2" type="noConversion"/>
  </si>
  <si>
    <r>
      <t xml:space="preserve">닭고기(29%→31.1%(기계발골육/국산),돼지고기(17.4→15.5%(지방일부사용/국산),정제수,양파(중국산)
</t>
    </r>
    <r>
      <rPr>
        <b/>
        <sz val="12"/>
        <color rgb="FF0000FF"/>
        <rFont val="맑은 고딕"/>
        <family val="3"/>
        <charset val="129"/>
        <scheme val="minor"/>
      </rPr>
      <t>구)크레잇 고기팡팡미트볼</t>
    </r>
    <phoneticPr fontId="2" type="noConversion"/>
  </si>
  <si>
    <t>크레잇 으라차차 미트볼</t>
    <phoneticPr fontId="2" type="noConversion"/>
  </si>
  <si>
    <r>
      <t xml:space="preserve">돼지고기(국산) 51.82%, 허니닭강정소스[벌꿀(국산)2.5%] 29% </t>
    </r>
    <r>
      <rPr>
        <b/>
        <sz val="12"/>
        <color rgb="FFFF0000"/>
        <rFont val="맑은 고딕"/>
        <family val="3"/>
        <charset val="129"/>
        <scheme val="minor"/>
      </rPr>
      <t xml:space="preserve"> (중탕가능)</t>
    </r>
    <phoneticPr fontId="9" type="noConversion"/>
  </si>
  <si>
    <t>이츠웰 달콤하니(honey) 미트볼</t>
    <phoneticPr fontId="2" type="noConversion"/>
  </si>
  <si>
    <t>돼지고기(국산/지방일부사용) 51.85%, 고메함박소스 29%[토마토홀(이탈리아산), 하인즈데미그라스소스(뉴질랜드산)], 유기농새싹보리분말(국산) 0.05%</t>
    <phoneticPr fontId="2" type="noConversion"/>
  </si>
  <si>
    <t>돼지고기(국산)87.22%, 돈지방(국산),정제수</t>
    <phoneticPr fontId="2" type="noConversion"/>
  </si>
  <si>
    <t>돼지고기(국산)84.03%, 돈지방(국산),정제수</t>
    <phoneticPr fontId="2" type="noConversion"/>
  </si>
  <si>
    <t>크레잇 크리스피치킨너겟</t>
    <phoneticPr fontId="2" type="noConversion"/>
  </si>
  <si>
    <r>
      <t xml:space="preserve">닭고기(국내산)68.75%, 오곡브레더7.85%
</t>
    </r>
    <r>
      <rPr>
        <b/>
        <sz val="12"/>
        <color rgb="FFFF0000"/>
        <rFont val="맑은 고딕"/>
        <family val="3"/>
        <charset val="129"/>
        <scheme val="minor"/>
      </rPr>
      <t>※기존대비 저염 상품</t>
    </r>
    <phoneticPr fontId="2" type="noConversion"/>
  </si>
  <si>
    <r>
      <t xml:space="preserve">닭고기(다리살)70.57%(브라질산), 정제수, 곡류가공품(밀:미국,호주산) 외
</t>
    </r>
    <r>
      <rPr>
        <b/>
        <sz val="12"/>
        <color rgb="FFFF0000"/>
        <rFont val="맑은 고딕"/>
        <family val="3"/>
        <charset val="129"/>
        <scheme val="minor"/>
      </rPr>
      <t>구)쉐프솔루션 치킨가라아게(VIPS, 수입)</t>
    </r>
    <phoneticPr fontId="2" type="noConversion"/>
  </si>
  <si>
    <t>크레잇 치킨가라아게</t>
    <phoneticPr fontId="2" type="noConversion"/>
  </si>
  <si>
    <t>비비고 수제진한김치만두(400g*2봉 800g/EA)</t>
    <phoneticPr fontId="2" type="noConversion"/>
  </si>
  <si>
    <r>
      <t xml:space="preserve">돼지고기 17.87 %(국산), 밀가루1 (밀:미국, 호주산), 밀가루2(밀:호주, 미국산), 부추, 절임배추(배추, 정제소금), 양파, 두부,양배추, 대파, 당면, 마늘, 후춧가루, 생강분말
</t>
    </r>
    <r>
      <rPr>
        <b/>
        <sz val="12"/>
        <color rgb="FF0000FF"/>
        <rFont val="맑은 고딕"/>
        <family val="3"/>
        <charset val="129"/>
        <scheme val="minor"/>
      </rPr>
      <t>구)CJ쉐프솔루션 복주머니 딤섬</t>
    </r>
    <phoneticPr fontId="2" type="noConversion"/>
  </si>
  <si>
    <t>크레잇 복주머니딤섬</t>
    <phoneticPr fontId="2" type="noConversion"/>
  </si>
  <si>
    <t>밀가루(밀/호주산), 변성전분, 정제소금(국산), 전분</t>
    <phoneticPr fontId="2" type="noConversion"/>
  </si>
  <si>
    <t>밀가루: 91.02%(밀:미국산,호주산) / 타피오카전분(태국산) / 볶음메밀가루(중국산) / 정제염 / 면류첨가알칼리제(탄산나트륨, 탄산칼륨)</t>
    <phoneticPr fontId="2" type="noConversion"/>
  </si>
  <si>
    <t>블랙타이거버터구이세트
(새우1.2kg+치즈0.5kg+소스+빵가루 2Kg/BOX)</t>
    <phoneticPr fontId="2" type="noConversion"/>
  </si>
  <si>
    <t xml:space="preserve">마라탕세트 (35인분)
(소스+피쉬볼+떡+비엔나+새우살+중국당면 5.2Kg/BOX)
</t>
    <phoneticPr fontId="2" type="noConversion"/>
  </si>
  <si>
    <t>랍스터테일(110g/마리)</t>
    <phoneticPr fontId="2" type="noConversion"/>
  </si>
  <si>
    <r>
      <t xml:space="preserve">장어 100%(통영)  </t>
    </r>
    <r>
      <rPr>
        <b/>
        <sz val="12"/>
        <color rgb="FFFF0000"/>
        <rFont val="맑은 고딕"/>
        <family val="3"/>
        <charset val="129"/>
        <scheme val="minor"/>
      </rPr>
      <t>D-14 사전주문</t>
    </r>
    <phoneticPr fontId="2" type="noConversion"/>
  </si>
  <si>
    <t>바다장어(10마리_마리당90g-110g 1Kg/EA)</t>
    <phoneticPr fontId="2" type="noConversion"/>
  </si>
  <si>
    <r>
      <t xml:space="preserve">전복 100%(완도)  </t>
    </r>
    <r>
      <rPr>
        <b/>
        <sz val="12"/>
        <color rgb="FFFF0000"/>
        <rFont val="맑은 고딕"/>
        <family val="3"/>
        <charset val="129"/>
        <scheme val="minor"/>
      </rPr>
      <t>D-14 사전주문</t>
    </r>
    <phoneticPr fontId="2" type="noConversion"/>
  </si>
  <si>
    <t>전복살(자숙_칼집 학교급식용 1Kg/EA)</t>
    <phoneticPr fontId="2" type="noConversion"/>
  </si>
  <si>
    <t>24년3월부 중단</t>
    <phoneticPr fontId="2" type="noConversion"/>
  </si>
  <si>
    <t>이츠웰 요거트(NEW_플레인_스푼없음 5Kg/EA)</t>
    <phoneticPr fontId="2" type="noConversion"/>
  </si>
  <si>
    <t>서울에프엔비 뽀로로튼튼우유
(140ml*24입_박스발주 140g/EA)</t>
    <phoneticPr fontId="2" type="noConversion"/>
  </si>
  <si>
    <t>서울에프엔비 뽀로로딸기우유
(140ml*24입_박스발주 140g/EA)</t>
    <phoneticPr fontId="2" type="noConversion"/>
  </si>
  <si>
    <t>서울에프엔비 뽀로로바나나우유
(140ml*24입_박스발주 140g/EA)</t>
    <phoneticPr fontId="2" type="noConversion"/>
  </si>
  <si>
    <t>서울에프엔비 뽀로로초코우유
(140ml*24입_박스발주 140g/EA)</t>
    <phoneticPr fontId="2" type="noConversion"/>
  </si>
  <si>
    <t>청귤착즙액(배합함량:청귤100%)1.67%</t>
    <phoneticPr fontId="2" type="noConversion"/>
  </si>
  <si>
    <t>이츠웰 초코듬뿍미니츄러스생지(30g*40입 1.2Kg/EA)</t>
    <phoneticPr fontId="2" type="noConversion"/>
  </si>
  <si>
    <r>
      <t xml:space="preserve">빵생지[츄러스생지] 92.31%(정제수40.27%,준초콜릿26.67%,밀가루19.24%,옥수수가루6.01%,설탕3.91%,마가린2.71
</t>
    </r>
    <r>
      <rPr>
        <b/>
        <sz val="12"/>
        <color rgb="FFFF0000"/>
        <rFont val="맑은 고딕"/>
        <family val="3"/>
        <charset val="129"/>
        <scheme val="minor"/>
      </rPr>
      <t>*시즈닝 미포함 상품입니다</t>
    </r>
    <phoneticPr fontId="2" type="noConversion"/>
  </si>
  <si>
    <t>파운데이 수제파운드케익(딸기크럼블_33g*36입 1.188Kg/BOX)</t>
    <phoneticPr fontId="2" type="noConversion"/>
  </si>
  <si>
    <t>파운데이 수제파운드케익(솔트카라멜_33g*36입 1.188Kg/BOX)</t>
    <phoneticPr fontId="2" type="noConversion"/>
  </si>
  <si>
    <t>파운데이 수제파운드케익(초콜릿_33g*36입 1.188Kg/BOX)</t>
    <phoneticPr fontId="2" type="noConversion"/>
  </si>
  <si>
    <t>파운데이 수제스콘(플레인_35g*30입 1.05Kg/BOX)</t>
    <phoneticPr fontId="2" type="noConversion"/>
  </si>
  <si>
    <t>파운데이 수제스콘(초코칩_35g*30입 1.05Kg/BOX)</t>
    <phoneticPr fontId="2" type="noConversion"/>
  </si>
  <si>
    <t>파운데이 수제스콘(다크초코칩_35g*30입 1.05Kg/BOX)</t>
    <phoneticPr fontId="2" type="noConversion"/>
  </si>
  <si>
    <r>
      <t xml:space="preserve">팜올레인유(말레이시아산) 28.79%, 21혼합곡물(현미 52.96 %, 옥수수 27.39 %, 백미 10.65 %, 검정콩 0.8 %, 기장 0.5 %, 차조 0.5 %, 쌀보리 0.5 %, 찰보리 0.5 %, 수수 0.5 %, 찹쌀 0.5 %, 메밀 0.5 %, 녹두 0.5 %, 검정깨 0.5 %, 팥 0.5 %, 서리태 0.5 %, 진흑미 0.5 %, 흑찹쌀 0.5 %, 강낭콩 0.5 %, 쥐눈이콩 0.5 %, 참깨 0.5 %, 완두 0.2 %/국산) 28.33%
</t>
    </r>
    <r>
      <rPr>
        <b/>
        <sz val="12"/>
        <color rgb="FFFF0000"/>
        <rFont val="맑은 고딕"/>
        <family val="3"/>
        <charset val="129"/>
        <scheme val="minor"/>
      </rPr>
      <t>★튀기지않고 압력과 열로 구운 건강 스낵★</t>
    </r>
    <phoneticPr fontId="2" type="noConversion"/>
  </si>
  <si>
    <t>아이누리 밀크에반한크리스피롤
(10g*100개입 뱀파이어소녀달자용 1Kg/EA)</t>
    <phoneticPr fontId="2" type="noConversion"/>
  </si>
  <si>
    <t>아이누리 치즈에반한크리스피롤21곡
(10g*100개입 캐리와친구들용 1Kg/EA)</t>
    <phoneticPr fontId="2" type="noConversion"/>
  </si>
  <si>
    <r>
      <t xml:space="preserve">21혼합곡물(현미 52.96 %, 옥수수 27.39 %, 백미 10.65 %, 검정콩 0.8 %, 기장 0.5 %, 차조 0.5 %, 쌀보리 0.5 %, 찰보리 0.5 %, 수수 0.5 %, 찹쌀 0.5 %, 메밀 0.5 %, 녹두 0.5 %, 검정깨 0.5 %, 팥 0.5 %, 서리태 0.5 %, 진흑미 0.5 %, 흑찹쌀 0.5 %, 강낭콩 0.5 %, 쥐눈이콩 0.5 %, 참깨 0.5 %, 완두 0.2 %/국산) 28.33%
</t>
    </r>
    <r>
      <rPr>
        <b/>
        <sz val="12"/>
        <color rgb="FFFF0000"/>
        <rFont val="맑은 고딕"/>
        <family val="3"/>
        <charset val="129"/>
        <scheme val="minor"/>
      </rPr>
      <t>★튀기지않고 압력과 열로 구운 건강 스낵★</t>
    </r>
    <phoneticPr fontId="2" type="noConversion"/>
  </si>
  <si>
    <t>월요일 발주불가</t>
    <phoneticPr fontId="2" type="noConversion"/>
  </si>
  <si>
    <t>월요일,화용일 발주불가
3일전 발주</t>
    <phoneticPr fontId="2" type="noConversion"/>
  </si>
  <si>
    <r>
      <t xml:space="preserve">밀가루(밀/호주,미국산),전란액(계란/국산),마가린[팜올레인유(말레이시아산)],아몬드슬라이스(아몬드/미국산)2.2%
</t>
    </r>
    <r>
      <rPr>
        <b/>
        <sz val="12"/>
        <color rgb="FFFF0000"/>
        <rFont val="맑은 고딕"/>
        <family val="3"/>
        <charset val="129"/>
        <scheme val="minor"/>
      </rPr>
      <t xml:space="preserve">-상온6일 상품으로 유통과정 거치면 당일~2일 남은 상품 입고될 수 있음. </t>
    </r>
    <phoneticPr fontId="2" type="noConversion"/>
  </si>
  <si>
    <r>
      <t xml:space="preserve"> 
밀가루(밀/호주,미국산),전란액(계란/국산),마가린[팜올레인유(말레이시아산)],코코아분말(인도네시아산)3.8%,준초콜릿(말레이시아산)2.2%
</t>
    </r>
    <r>
      <rPr>
        <b/>
        <sz val="12"/>
        <color rgb="FFFF0000"/>
        <rFont val="맑은 고딕"/>
        <family val="3"/>
        <charset val="129"/>
        <scheme val="minor"/>
      </rPr>
      <t xml:space="preserve">-상온6일 상품으로 유통과정 거치면 당일~2일 남은 상품 입고될 수 있음. </t>
    </r>
    <phoneticPr fontId="2" type="noConversion"/>
  </si>
  <si>
    <t>뚜레쥬르 머핀(고소한 아몬드)(개별포장/3일전발주)</t>
    <phoneticPr fontId="2" type="noConversion"/>
  </si>
  <si>
    <t>뚜레쥬르 머핀(달콤한 초코칩)(개별포장/3일전발주)</t>
    <phoneticPr fontId="2" type="noConversion"/>
  </si>
  <si>
    <r>
      <t xml:space="preserve">밀가루(밀/호주,미국산),전란액(계란/국산),마가린[팜올레인유(말레이시아산)],자연치즈(호주산)1.92%,
</t>
    </r>
    <r>
      <rPr>
        <b/>
        <sz val="12"/>
        <color rgb="FFFF0000"/>
        <rFont val="맑은 고딕"/>
        <family val="3"/>
        <charset val="129"/>
        <scheme val="minor"/>
      </rPr>
      <t>-상온6일 상품으로 유통과정 거치면 당일~2일 남은 상품 입고될 수 있음</t>
    </r>
    <r>
      <rPr>
        <b/>
        <sz val="12"/>
        <color theme="1"/>
        <rFont val="맑은 고딕"/>
        <family val="3"/>
        <charset val="129"/>
        <scheme val="minor"/>
      </rPr>
      <t xml:space="preserve">. </t>
    </r>
    <phoneticPr fontId="2" type="noConversion"/>
  </si>
  <si>
    <r>
      <t xml:space="preserve">밀가루(밀: 미국산, 캐나다산),쇼트닝(동물성유지(우지:호주산)),식물성유지(말레이시아산)
</t>
    </r>
    <r>
      <rPr>
        <b/>
        <sz val="12"/>
        <color rgb="FFFF0000"/>
        <rFont val="맑은 고딕"/>
        <family val="3"/>
        <charset val="129"/>
        <scheme val="minor"/>
      </rPr>
      <t xml:space="preserve">-상온6일 상품으로 유통과정 거치면 당일~2일 남은 상품 입고될 수 있음. </t>
    </r>
    <phoneticPr fontId="2" type="noConversion"/>
  </si>
  <si>
    <t>뚜레쥬르 식빵(토스트)</t>
    <phoneticPr fontId="2" type="noConversion"/>
  </si>
  <si>
    <t>뚜레쥬르 머핀(부드러운 치즈) (개별포장/3일전발주)</t>
    <phoneticPr fontId="2" type="noConversion"/>
  </si>
  <si>
    <t>파스키에 딸기필링빵(38.7g*6입 225g/EA)</t>
    <phoneticPr fontId="2" type="noConversion"/>
  </si>
  <si>
    <r>
      <t>유채씨(호주산)100% /</t>
    </r>
    <r>
      <rPr>
        <b/>
        <sz val="12"/>
        <color rgb="FF0000FF"/>
        <rFont val="맑은 고딕"/>
        <family val="3"/>
        <charset val="129"/>
        <scheme val="minor"/>
      </rPr>
      <t xml:space="preserve"> </t>
    </r>
    <r>
      <rPr>
        <b/>
        <sz val="12"/>
        <color rgb="FFFF0000"/>
        <rFont val="맑은 고딕"/>
        <family val="3"/>
        <charset val="129"/>
        <scheme val="minor"/>
      </rPr>
      <t>NON-GMO</t>
    </r>
    <phoneticPr fontId="2" type="noConversion"/>
  </si>
  <si>
    <r>
      <t xml:space="preserve">원유(국산/무항생제)51%,먹는해양심층수,유기농설탕6.1%,딸기농축과즙2.75%(배합함량 딸기 100%,국산),탈지분유(우유/국산),천연향료(딸기향)
</t>
    </r>
    <r>
      <rPr>
        <sz val="12"/>
        <color rgb="FF0000FF"/>
        <rFont val="맑은 고딕"/>
        <family val="3"/>
        <charset val="129"/>
        <scheme val="minor"/>
      </rPr>
      <t>무항생제+Non-GMO콩으로 키운 원유에 딸기과즙이 듬뿍 들어간 우유</t>
    </r>
    <phoneticPr fontId="2" type="noConversion"/>
  </si>
  <si>
    <t>자연드림 딸기우유
(190ml*24입_박스발주 190g/EA)</t>
    <phoneticPr fontId="2" type="noConversion"/>
  </si>
  <si>
    <t>자연드림 오곡라떼
(190ml*24입_박스발주 190g/EA)</t>
    <phoneticPr fontId="2" type="noConversion"/>
  </si>
  <si>
    <t>자연드림 카페라떼
(190ml*24입_박스발주 190g/EA)</t>
    <phoneticPr fontId="2" type="noConversion"/>
  </si>
  <si>
    <t>자연드림 바나나우유
(190ml*24입_박스발주 190g/EA)</t>
    <phoneticPr fontId="2" type="noConversion"/>
  </si>
  <si>
    <t>대현물산 새콤감귤쪼니쮸
(자연드림_스틱형_15g*30입 450g/EA)</t>
    <phoneticPr fontId="2" type="noConversion"/>
  </si>
  <si>
    <t>대현물산 달콤바나나쪼니쮸
(자연드림_스틱형_15g*30입 450g/EA)</t>
    <phoneticPr fontId="2" type="noConversion"/>
  </si>
  <si>
    <t>우리밀로만든와플
(자연드림_개별포장_21g*20입 420g/EA)</t>
    <phoneticPr fontId="2" type="noConversion"/>
  </si>
  <si>
    <t>자연드림 샌드위치식빵(420g/EA)</t>
    <phoneticPr fontId="2" type="noConversion"/>
  </si>
  <si>
    <t>자연드림 모닝빵(10개입 200g/EA)</t>
    <phoneticPr fontId="2" type="noConversion"/>
  </si>
  <si>
    <t>단종/중단상품</t>
    <phoneticPr fontId="2" type="noConversion"/>
  </si>
  <si>
    <t>밀키트상품(세트상품)</t>
    <phoneticPr fontId="2" type="noConversion"/>
  </si>
  <si>
    <t>상온(당면 분가공 장류 유지류)</t>
    <phoneticPr fontId="2" type="noConversion"/>
  </si>
  <si>
    <r>
      <t xml:space="preserve">옥수수 100%(옥수수:수입산)
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</si>
  <si>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t>이츠웰 옥수수전분</t>
    <phoneticPr fontId="2" type="noConversion"/>
  </si>
  <si>
    <r>
      <t xml:space="preserve">물엿, 고추양념(중국산/고춧가루9.3%, 정제소금, 양파, 마늘),쌀20.99%(국산),정제수, 천일염(국산),고춧가루2.0%(고추:국산),찹쌀,국산쌀가루(100%태양초 중 고추가루 함량11.3%)
&lt;매운정도 ★★★★☆&gt; 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</si>
  <si>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물엿, 소맥분(밀:미국산, 호주산), 정제수, 고추양념(중국산/고춧가루6.5%, 정제소금, 양파, 마늘), 탈지대두분(중국산), 합성보존료 無, 자사 고추장대비 염도10% down 고춧가루 총함량6.5%(태양초 함량 6.5%)
&lt;매운정도 ★★☆☆☆&gt;  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</si>
  <si>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물엿, 고추양념(중국산/고춧가루9.2%, 정제소금, 마늘, 양파),소맥분(밀:미국산, 호주산), 정제수, 정제소금(국산), 고춧가루3.3%(고추:중국산56.5%, 국산43.5%)(태양초 함량 9.4%, 고춧가루 12.5%)
&lt;매운정도 ★★★☆☆&gt;  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</si>
  <si>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물엿, 소맥분(밀:미국산, 호주산), 정제수, 고추양념(중국산/고춧가루6.52%, 정제소금, 마늘, 양파), 밀쌀(밀:미국산), 정제소금, 고춧가루2.52%(고추:중국산)(태양초함량 6.52%, 고춧가루 9.04%)
&lt;매운정도 ★★★★☆&gt;  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</si>
  <si>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물엿,소맥분(밀:미국산,호주산),정제수,고추양념(중국산/고춧가루6.2%,정제소금,마늘,양파),탈지대두분(중국산),정제소금
고춧가루 총함량 6.2% (태양초 함량 6.2%)
&lt;매운정도 덜매운맛&gt;  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</si>
  <si>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물엿,소맥분(밀:미국산,호주산),정제수,고추양념(중국산/고춧가루5.2%,정제소금,양파,마늘),혼합미분{밀쌀(밀:미국산),쌀(외국산)},고추양념분(중국산/찐밀쌀가루,고춧가루0.95%,정제염,포도당,마늘분),정제소금,밀쌀,주정,L-글루탐산나트륨(향미증진제),종국  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</si>
  <si>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t>된장36.9%[대두(외국산),소맥분(밀:미국산,호주산),정제소금,밀쌀,종국],된장32.3%[대두(외국산),정제소금(국산),대두분,종국],된장19.6%[대두(외국산),정제소금(국산)],조개분말,새우엑기스,고춧가루,굴자숙농축액,멸치분말</t>
    <phoneticPr fontId="2" type="noConversion"/>
  </si>
  <si>
    <r>
      <t xml:space="preserve">대두, 소맥분, 정제소금 한식메주된장된장 (된장38%, 한식메주된장33%)  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</si>
  <si>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대두,소맥분,정제소금,한식메주된장  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</si>
  <si>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대두,소맥분,정제소금, 개량메주된장 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</si>
  <si>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대두,소맥분,발효곡물,물엿,고추양념 (된장 57%)
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</si>
  <si>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대두,소맥분,발효곡물,물엿,고추양념 (된장 64%)
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</si>
  <si>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대두,소맥분,물엿,발효곡물,고추양념 (된장 53%)
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</si>
  <si>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산분해간장 42.75%[탈지대두(외국산:인도,미국,중국),정제수],정제수, 정제소금(중국산),기타과당,양조간장2.82%[탈지대두(인도산),천일염(호주산),소맥],L-글루탐산나트륨(향미증진제),카라멜색소,효소처리스테비아,혼합제제(주정,정제수,포리소르베이트20,비타민B1라우릴황산염),파라옥시안식향산에틸(보존료)  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</si>
  <si>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r>
      <t xml:space="preserve">산분해간장 [탈지대두(외국산:인도,미국,중국),정제수],정제수, 정제소금(중국산),기타과당,양조간장[탈지대두(인도산),천일염(호주산),소맥],L-글루탐산나트륨(향미증진제),카라멜색소,효소처리스테비아,혼합제제(주정,정제수,포리소르베이트20,비타민B1라우릴황산염),파라옥시안식향산에틸(보존료)
</t>
    </r>
    <r>
      <rPr>
        <b/>
        <sz val="12"/>
        <color rgb="FFFF0000"/>
        <rFont val="맑은 고딕"/>
        <family val="3"/>
        <charset val="129"/>
        <scheme val="minor"/>
      </rPr>
      <t>★NonGMO★</t>
    </r>
    <phoneticPr fontId="2" type="noConversion"/>
  </si>
  <si>
    <t>이츠웰 참진한국간장</t>
    <phoneticPr fontId="2" type="noConversion"/>
  </si>
  <si>
    <t>이츠웰 참진한진간장</t>
    <phoneticPr fontId="2" type="noConversion"/>
  </si>
  <si>
    <t>해찬들 쌈장(사계절)</t>
    <phoneticPr fontId="2" type="noConversion"/>
  </si>
  <si>
    <t>해찬들 쌈장(알찬)</t>
    <phoneticPr fontId="2" type="noConversion"/>
  </si>
  <si>
    <t>해찬들 고추장(우리쌀 태양초)</t>
    <phoneticPr fontId="2" type="noConversion"/>
  </si>
  <si>
    <t>해찬들 고추장(태양초 덜맵게 순한)</t>
    <phoneticPr fontId="2" type="noConversion"/>
  </si>
  <si>
    <t>해찬들 고추장(태양초)
골드라벨有</t>
    <phoneticPr fontId="2" type="noConversion"/>
  </si>
  <si>
    <t>해찬들 고추장(태양초 찰골드)</t>
    <phoneticPr fontId="2" type="noConversion"/>
  </si>
  <si>
    <t>해찬들 고추장(알찬)</t>
    <phoneticPr fontId="2" type="noConversion"/>
  </si>
  <si>
    <t>해찬들 고추장(태양초)</t>
    <phoneticPr fontId="2" type="noConversion"/>
  </si>
  <si>
    <t>해찬들 참좋은고추장(14Kg/EA)</t>
    <phoneticPr fontId="2" type="noConversion"/>
  </si>
  <si>
    <t>해찬들 우리쌀 순한 태양초고추장</t>
    <phoneticPr fontId="2" type="noConversion"/>
  </si>
  <si>
    <t>해찬들 된장(구수한 집된장)</t>
    <phoneticPr fontId="2" type="noConversion"/>
  </si>
  <si>
    <t>해찬들 된장(갈은 믹스)</t>
    <phoneticPr fontId="2" type="noConversion"/>
  </si>
  <si>
    <t>해찬들 된장(지함 재래식된장)</t>
    <phoneticPr fontId="2" type="noConversion"/>
  </si>
  <si>
    <t>해찬들 재래된장(플라스틱)</t>
    <phoneticPr fontId="2" type="noConversion"/>
  </si>
  <si>
    <t>해찬들 된장(재래식콩 지함)</t>
    <phoneticPr fontId="2" type="noConversion"/>
  </si>
  <si>
    <r>
      <t xml:space="preserve">대두:35.2%(국산),쌀:13.1%(국산)
천일염(국산),주정  </t>
    </r>
    <r>
      <rPr>
        <b/>
        <sz val="12"/>
        <color rgb="FFFF0000"/>
        <rFont val="맑은 고딕"/>
        <family val="3"/>
        <charset val="129"/>
        <scheme val="minor"/>
      </rPr>
      <t>★non-GMO★</t>
    </r>
    <phoneticPr fontId="2" type="noConversion"/>
  </si>
  <si>
    <r>
      <t xml:space="preserve">대두(국산)22.8%, 쌀(국산)15.7%,  슈가시럽(無화학조미료, 無합성보존료) </t>
    </r>
    <r>
      <rPr>
        <b/>
        <sz val="12"/>
        <color rgb="FFFF0000"/>
        <rFont val="맑은 고딕"/>
        <family val="3"/>
        <charset val="129"/>
        <scheme val="minor"/>
      </rPr>
      <t xml:space="preserve"> ★non-GMO★</t>
    </r>
    <phoneticPr fontId="2" type="noConversion"/>
  </si>
  <si>
    <t>진미 우리쌀메주된장</t>
    <phoneticPr fontId="2" type="noConversion"/>
  </si>
  <si>
    <t>진미 우리쌀춘장</t>
    <phoneticPr fontId="2" type="noConversion"/>
  </si>
  <si>
    <r>
      <t xml:space="preserve">콩기름99.97 %[외국산(미국, 브라질, 파라과이 등)],EPA 및 DHA함유유지 0.025%,규소수지
</t>
    </r>
    <r>
      <rPr>
        <b/>
        <sz val="12"/>
        <color rgb="FFFF0000"/>
        <rFont val="맑은 고딕"/>
        <family val="3"/>
        <charset val="129"/>
        <scheme val="minor"/>
      </rPr>
      <t>*국내착유/리뉴얼</t>
    </r>
    <phoneticPr fontId="2" type="noConversion"/>
  </si>
  <si>
    <t>백설 뉴트리션스쿨 대두유</t>
    <phoneticPr fontId="2" type="noConversion"/>
  </si>
  <si>
    <t>건강한현미유(18L 16.5Kg/EA)</t>
    <phoneticPr fontId="2" type="noConversion"/>
  </si>
  <si>
    <t>튼튼스쿨 해바라기유(18L 16.5Kg/EA)</t>
    <phoneticPr fontId="2" type="noConversion"/>
  </si>
  <si>
    <r>
      <t xml:space="preserve">콩99.99 %[외국산(미국, 브라질, 파라과이 등)], 규소수지,국내착유 </t>
    </r>
    <r>
      <rPr>
        <b/>
        <sz val="12"/>
        <color rgb="FFFF0000"/>
        <rFont val="맑은 고딕"/>
        <family val="3"/>
        <charset val="129"/>
        <scheme val="minor"/>
      </rPr>
      <t>*국내착유</t>
    </r>
    <phoneticPr fontId="2" type="noConversion"/>
  </si>
  <si>
    <t>백설 대두유(18L 급식전용)</t>
    <phoneticPr fontId="2" type="noConversion"/>
  </si>
  <si>
    <r>
      <t xml:space="preserve">카놀라유99.99 %(호주산), 규소수지
</t>
    </r>
    <r>
      <rPr>
        <b/>
        <sz val="12"/>
        <color rgb="FFFF0000"/>
        <rFont val="맑은 고딕"/>
        <family val="3"/>
        <charset val="129"/>
        <scheme val="minor"/>
      </rPr>
      <t>★non-GMO★</t>
    </r>
    <phoneticPr fontId="2" type="noConversion"/>
  </si>
  <si>
    <r>
      <t xml:space="preserve">
[매입]맑은카놀라유</t>
    </r>
    <r>
      <rPr>
        <b/>
        <sz val="14"/>
        <color indexed="8"/>
        <rFont val="맑은 고딕"/>
        <family val="3"/>
        <charset val="129"/>
      </rPr>
      <t xml:space="preserve">
</t>
    </r>
    <phoneticPr fontId="2" type="noConversion"/>
  </si>
  <si>
    <t>[매입]맑은대두유</t>
    <phoneticPr fontId="2" type="noConversion"/>
  </si>
  <si>
    <r>
      <t xml:space="preserve">물엿(옥수수전분(옥수수:외국산:미국,브라질,우크라이나등))92%, 폴리덱스트로스8%
</t>
    </r>
    <r>
      <rPr>
        <b/>
        <sz val="12"/>
        <color rgb="FFFF0000"/>
        <rFont val="맑은 고딕"/>
        <family val="3"/>
        <charset val="129"/>
        <scheme val="minor"/>
      </rPr>
      <t>★non-GMO★</t>
    </r>
    <phoneticPr fontId="9" type="noConversion"/>
  </si>
  <si>
    <t>이츠웰 식이섬유 물엿</t>
    <phoneticPr fontId="2" type="noConversion"/>
  </si>
  <si>
    <t>한국마쯔다니 깨찰호떡생지(40g*20입 800g/EA)</t>
    <phoneticPr fontId="2" type="noConversion"/>
  </si>
  <si>
    <t>뚜레쥬르 미니도넛생지(CJ프레시웨이용 31.5g내외*30입 945g/EA)</t>
    <phoneticPr fontId="2" type="noConversion"/>
  </si>
  <si>
    <t>튼튼스쿨 쿠앤크아몬드
(10g*40입_랜덤문구 400g/EA)</t>
    <phoneticPr fontId="2" type="noConversion"/>
  </si>
  <si>
    <r>
      <t xml:space="preserve">아몬드, 화이트크림믹스, 쿠키파우더
</t>
    </r>
    <r>
      <rPr>
        <b/>
        <sz val="12"/>
        <color rgb="FFFF0000"/>
        <rFont val="맑은 고딕"/>
        <family val="3"/>
        <charset val="129"/>
        <scheme val="minor"/>
      </rPr>
      <t xml:space="preserve">'당신은 그뤠잇해요, 잘했고 잘하고있고 잘할꺼야,너의 선택에 정답만 있길, 온 우주가 널 응원해" </t>
    </r>
    <phoneticPr fontId="2" type="noConversion"/>
  </si>
  <si>
    <t>이츠웰아이누리 부드러운두부와플(16g*20개입 320g/EA)</t>
    <phoneticPr fontId="2" type="noConversion"/>
  </si>
  <si>
    <t>크레잇 플랜테이블미트볼(100±5개입 1Kg/EA)</t>
  </si>
  <si>
    <t>1kg(9g*100±5ea)</t>
    <phoneticPr fontId="2" type="noConversion"/>
  </si>
  <si>
    <t xml:space="preserve">두류가공품, 양파, 야자유, 마늘 </t>
    <phoneticPr fontId="9" type="noConversion"/>
  </si>
  <si>
    <t>냉동5개월</t>
    <phoneticPr fontId="9" type="noConversion"/>
  </si>
  <si>
    <t>대두(국산)100%,응고제(염화마그네슘)0.3%이하</t>
    <phoneticPr fontId="2" type="noConversion"/>
  </si>
  <si>
    <t>대두(국산)100%,응고제(염화마그네슘,글루코노델타락톤)0.3%이하</t>
    <phoneticPr fontId="2" type="noConversion"/>
  </si>
  <si>
    <t>대두(국산)100%,응고제(조제해수염화마그네슘, 식물성유지, 올리브유)</t>
    <phoneticPr fontId="2" type="noConversion"/>
  </si>
  <si>
    <t>우리쌀 함유 고추장</t>
    <phoneticPr fontId="2" type="noConversion"/>
  </si>
  <si>
    <t>대두,밀
토마토</t>
    <phoneticPr fontId="9" type="noConversion"/>
  </si>
  <si>
    <t>밀
대두, 밀, 우유, 계란,
닭고기, 게, 새우, 오징어, 
조개류(굴)
계란, 대두, 밀, 게, 토마토</t>
    <phoneticPr fontId="2" type="noConversion"/>
  </si>
  <si>
    <t>100ML*40EA</t>
    <phoneticPr fontId="9" type="noConversion"/>
  </si>
  <si>
    <t>아이스크림믹스(미국산) 99.98%, 바닐프로T 0.02%</t>
    <phoneticPr fontId="9" type="noConversion"/>
  </si>
  <si>
    <t>초콜릿아이스크림믹스(미국산) 91.29%, 프리미엄슈퍼소프트초콜릿칩스(미국산) 8.71%</t>
    <phoneticPr fontId="9" type="noConversion"/>
  </si>
  <si>
    <t>냉동망고(베트남산/망고100%)44.33%, 정제수29.55%, 설탕14.77%, 아이스크림믹스(미국산) 9.75%,화이트베이스 1.48% , 구연산 0.12%</t>
    <phoneticPr fontId="9" type="noConversion"/>
  </si>
  <si>
    <t>아이스크림믹스(미국산) 92.368%,프리미엄슈퍼소프트초콜릿칩스(미국산) 6.998% 쓰리인원내츄럴믹스민트향 0.56%, 민트향M 0.046%, 치자그린 0.028%</t>
    <phoneticPr fontId="9" type="noConversion"/>
  </si>
  <si>
    <t>아이스크림믹스(미국산) 91.67%, 타로향분말(대만산) 6.25% , 리얼베이스타로 2.08%</t>
    <phoneticPr fontId="9" type="noConversion"/>
  </si>
  <si>
    <t>달광상회 우리밀 청주초코파이</t>
    <phoneticPr fontId="9" type="noConversion"/>
  </si>
  <si>
    <t>1.05kg
35g*30ea</t>
    <phoneticPr fontId="9" type="noConversion"/>
  </si>
  <si>
    <t>빵류[전란액 (계란/국산), , 식물성크림 {팜핵경화유 (인도네이아산, 말레이시아산)} , 설탕, 밀가루 (밀/국산), 전분 ] ,준초콜릿 [설탕, 가공유지{팜핵스테라인 경화유 (말레이시아산)}, 코코아분말 (싱가포르산, 말레이시아산) , 유청 , 유당 ] 쇼트닝, 대두유, 코코아분말 2.08%</t>
    <phoneticPr fontId="9" type="noConversion"/>
  </si>
  <si>
    <t>떡볶이분말소스(신전떡볶이용 순한맛 2Kg/EA)</t>
    <phoneticPr fontId="2" type="noConversion"/>
  </si>
  <si>
    <r>
      <t xml:space="preserve">체다치즈소스[미국산/유청,팜유,타피오카변성전분,체다치즈4%,
</t>
    </r>
    <r>
      <rPr>
        <b/>
        <sz val="12"/>
        <color rgb="FF0000FF"/>
        <rFont val="맑은 고딕"/>
        <family val="3"/>
        <charset val="129"/>
        <scheme val="minor"/>
      </rPr>
      <t>기존)혼합분유 → 변경)기타가공품</t>
    </r>
    <phoneticPr fontId="2" type="noConversion"/>
  </si>
  <si>
    <t>4.56KG
190ML*24EA</t>
    <phoneticPr fontId="9" type="noConversion"/>
  </si>
  <si>
    <t>우유 함유</t>
    <phoneticPr fontId="9" type="noConversion"/>
  </si>
  <si>
    <t>실온 8개월</t>
    <phoneticPr fontId="9" type="noConversion"/>
  </si>
  <si>
    <t>자연드림 X CJ프레시웨이 식혜(105ml_컵 105g/EA)</t>
    <phoneticPr fontId="2" type="noConversion"/>
  </si>
  <si>
    <t>800g
(80g*10ea)</t>
    <phoneticPr fontId="9" type="noConversion"/>
  </si>
  <si>
    <t>옥사부반점 짬뽕소스(농축타입 2Kg/EA)</t>
    <phoneticPr fontId="9" type="noConversion"/>
  </si>
  <si>
    <t>이츠웰 마요네즈(골드_스파우트팩 3.2Kg/EA)</t>
    <phoneticPr fontId="9" type="noConversion"/>
  </si>
  <si>
    <t>3.2kg</t>
    <phoneticPr fontId="9" type="noConversion"/>
  </si>
  <si>
    <t>대두유(아르헨티나,미국,브라질 등)74%,정제수,난황액(국산) 등</t>
    <phoneticPr fontId="9" type="noConversion"/>
  </si>
  <si>
    <t>달걀,우유,대두,밀 함유</t>
    <phoneticPr fontId="9" type="noConversion"/>
  </si>
  <si>
    <r>
      <t xml:space="preserve">정제수,정백당,농후발효유,혼합탈지분유,젖산칼슘,프락토화이버,성장추출분말
</t>
    </r>
    <r>
      <rPr>
        <b/>
        <sz val="12"/>
        <color rgb="FF0000FF"/>
        <rFont val="맑은 고딕"/>
        <family val="3"/>
        <charset val="129"/>
        <scheme val="minor"/>
      </rPr>
      <t>*학생, 어린이들의 필수 영양소인 5가지 비타민(B3, B6, C, D, E), 3가지 미네랄(칼슘, 철분, 아연), 성장추출분말/ 멸균팩</t>
    </r>
    <phoneticPr fontId="9" type="noConversion"/>
  </si>
  <si>
    <t>튼튼스쿨 치즈듬뿍 샌드카츠</t>
    <phoneticPr fontId="9" type="noConversion"/>
  </si>
  <si>
    <t>1.1kg(110g x 10ea)</t>
    <phoneticPr fontId="9" type="noConversion"/>
  </si>
  <si>
    <t>대두,밀,우유,닭고기,쇠고기,돼지고기,조개류(굴)</t>
    <phoneticPr fontId="9" type="noConversion"/>
  </si>
  <si>
    <r>
      <t xml:space="preserve">닭고기(국산) 46%,고메 소바바치킨소이허니소스 6.9%
</t>
    </r>
    <r>
      <rPr>
        <b/>
        <sz val="12"/>
        <color rgb="FF0000FF"/>
        <rFont val="맑은 고딕"/>
        <family val="3"/>
        <charset val="129"/>
        <scheme val="minor"/>
      </rPr>
      <t>오븐) 130도 3분 예열, 냉동상태에서 130도20분 관찰조리</t>
    </r>
    <phoneticPr fontId="9" type="noConversion"/>
  </si>
  <si>
    <t>2GK</t>
    <phoneticPr fontId="9" type="noConversion"/>
  </si>
  <si>
    <t>오징어,대두,밀,조개류(굴,홍합),새우,쇠고기,돼지고기,우유,닭고기 함유</t>
  </si>
  <si>
    <r>
      <t xml:space="preserve">정제수,혼합간장[탈지대두(외국산),기타과당,천일염(호주산),소맥,효소처리스테비아],마늘(중국산).함미유[로스팅야채풍미베이스{옥수수기름(옥수수배아:외국산}],오징어추출페이스,짬뽕페이스트,사골추출물 등
</t>
    </r>
    <r>
      <rPr>
        <b/>
        <sz val="12"/>
        <color rgb="FF0000FF"/>
        <rFont val="맑은 고딕"/>
        <family val="3"/>
        <charset val="129"/>
        <scheme val="minor"/>
      </rPr>
      <t>*물5 : 소스1 또는 물6 : 소스1 비율 희석 후 가열 조리</t>
    </r>
    <phoneticPr fontId="9" type="noConversion"/>
  </si>
  <si>
    <t>720g (36g*20입 )</t>
    <phoneticPr fontId="2" type="noConversion"/>
  </si>
  <si>
    <t>1kg(100gx 10ea)</t>
    <phoneticPr fontId="19" type="noConversion"/>
  </si>
  <si>
    <t>돼지고기(국내산/지방일부사용) 45.6%, 양파 9.2%, 양배추 6.7%</t>
    <phoneticPr fontId="9" type="noConversion"/>
  </si>
  <si>
    <t>1kg(22±2g x 45±5ea)</t>
    <phoneticPr fontId="2" type="noConversion"/>
  </si>
  <si>
    <t>1kg(100g*10ea)</t>
  </si>
  <si>
    <t>쌀(국내산) 51.28%,닭가슴살(국내산) 13.44%,숯불치킨소스</t>
  </si>
  <si>
    <t>600g(20g*30ea)</t>
  </si>
  <si>
    <t>390g(13g*30ea)</t>
  </si>
  <si>
    <t>고구마100%</t>
  </si>
  <si>
    <t>실온8개월</t>
    <phoneticPr fontId="19" type="noConversion"/>
  </si>
  <si>
    <t xml:space="preserve">옥수수 , 대두, 쌀 </t>
  </si>
  <si>
    <t xml:space="preserve">②④⑤⑥ </t>
  </si>
  <si>
    <t>상온 8개월</t>
  </si>
  <si>
    <t>21혼합곡물, 준초콜릿, 동결건조딸기분말</t>
  </si>
  <si>
    <t>쌀(국내산) 43.42%,계란(스크램블) 20.01%,찹쌀(국내산) 2.80%,간장소스</t>
    <phoneticPr fontId="9" type="noConversion"/>
  </si>
  <si>
    <t>고추가루 7.35% [0.87(국산), 6.48(중국산)]
쌀24.49%(국산) 신안산 천일염, 주정, 종국
(無화학조미료, 無합성보존료, 無밀가루)</t>
    <phoneticPr fontId="2" type="noConversion"/>
  </si>
  <si>
    <t>자연드림 고구마를품은찐빵(6개입 330g/EA)</t>
    <phoneticPr fontId="9" type="noConversion"/>
  </si>
  <si>
    <t>자연드림 피자를품은찐빵(6개입 330g/EA)</t>
    <phoneticPr fontId="9" type="noConversion"/>
  </si>
  <si>
    <t>330g(55g×6ea)</t>
    <phoneticPr fontId="9" type="noConversion"/>
  </si>
  <si>
    <t>밀,우유,아황산류 함유</t>
    <phoneticPr fontId="9" type="noConversion"/>
  </si>
  <si>
    <t>달달바로우 세트
(달고기바로우 3kg+베리탕수소스 1kg 4kg/box)</t>
    <phoneticPr fontId="9" type="noConversion"/>
  </si>
  <si>
    <t>1kg(100g*10ea)</t>
    <phoneticPr fontId="9" type="noConversion"/>
  </si>
  <si>
    <t>고기가득 유부주머니(17입 500g/EA)</t>
    <phoneticPr fontId="2" type="noConversion"/>
  </si>
  <si>
    <t>해물송송 유부주머니(17입 500g/EA)</t>
    <phoneticPr fontId="2" type="noConversion"/>
  </si>
  <si>
    <t>유부 19.64%, 돼지고기 15%(국내산), 두부 10% 등</t>
    <phoneticPr fontId="2" type="noConversion"/>
  </si>
  <si>
    <t>유부 19.64%, 오징어12%(외국산:칠레,페루,중국 등), 연육(베트남산/실꼬리돔) 3.19% 등</t>
    <phoneticPr fontId="2" type="noConversion"/>
  </si>
  <si>
    <t>500G(17EA*약29G)</t>
    <phoneticPr fontId="2" type="noConversion"/>
  </si>
  <si>
    <t>대두,밀,돼지고기,소고기 함유</t>
    <phoneticPr fontId="2" type="noConversion"/>
  </si>
  <si>
    <t>대두,오징어,밀,쇠고기 함유</t>
    <phoneticPr fontId="2" type="noConversion"/>
  </si>
  <si>
    <t>이츠웰 새콤달콤코울슬로드레싱(2Kg/EA)</t>
    <phoneticPr fontId="2" type="noConversion"/>
  </si>
  <si>
    <t>정제수,마요네즈[식물성유지(외국산),난황액{난황(계란:국산)},발효식품,설탕,정제소금],설탕,D-솔비톨액,발효식초(주정,맥아엑기스,발효영양원) 등</t>
    <phoneticPr fontId="2" type="noConversion"/>
  </si>
  <si>
    <t>계란,대두 함유</t>
    <phoneticPr fontId="2" type="noConversion"/>
  </si>
  <si>
    <t>시루조아 카스테라인절미(CJ프레시웨이전용 벌크 900g/EA)</t>
    <phoneticPr fontId="9" type="noConversion"/>
  </si>
  <si>
    <t>시루조아 카스테라인절미(CJ프레시웨이전용 개별포장_22g내외*2입_20봉 880g/EA)</t>
    <phoneticPr fontId="9" type="noConversion"/>
  </si>
  <si>
    <t>시루조아 오메기떡(CJ프레시웨이전용 개별포장_50g*10입 500g/EA)</t>
    <phoneticPr fontId="9" type="noConversion"/>
  </si>
  <si>
    <t>시루조아 모시팥밥알찹쌀떡(CJ프레시웨이전용 개별포장_50g*10입 500g/EA)</t>
    <phoneticPr fontId="9" type="noConversion"/>
  </si>
  <si>
    <t>400g(40g×10ea)</t>
    <phoneticPr fontId="9" type="noConversion"/>
  </si>
  <si>
    <t>밀가루(우리밀:국산),먹는해양심층수,고구마다이서[고구마(국산),백설탕,염화칼슘,구연산,비타민c],무항생제우유(원유:국산),크리미비트[설탕,변성전분,팻필드파우더,혼합제제{알긴산나트륨,제이인산나트륨,피로인산나트륨,황산칼슘,설탕,b-카로팀(착색료),향료}]
유기농설탕3.89%,유채유(유채씨:호주산),곡류가공품,효모,소금(국산),탈지분유,연유,홍국분말(홍국:국산),글루텐(우리밀:국산),탄산수소나트륨,산성피로인산나트륨,전분,제일인산칼슘,젖산칼슘,혼합제제{고구마향(프로필렌글리콜,향료,글리세린,트리아세틴)}</t>
    <phoneticPr fontId="9" type="noConversion"/>
  </si>
  <si>
    <t>밀,돼지고기,토마토,우유,달걀 함유</t>
    <phoneticPr fontId="9" type="noConversion"/>
  </si>
  <si>
    <t>10kg
(소스3kg+크래미1kg+스파게티면6kg)
추천인분(고등 35인분)</t>
    <phoneticPr fontId="2" type="noConversion"/>
  </si>
  <si>
    <t>파스키에 마카롱(초콜릿13.2g*20입_개별포장 264g/EA))</t>
    <phoneticPr fontId="2" type="noConversion"/>
  </si>
  <si>
    <t>김치볶음밥34.03%,{쌀(외국산),김치(국산)}치즈(외국산:미국,호주,중국 등)13.72%</t>
    <phoneticPr fontId="9" type="noConversion"/>
  </si>
  <si>
    <t>4kg BOX(20g*200입)</t>
    <phoneticPr fontId="9" type="noConversion"/>
  </si>
  <si>
    <t>오렌지농축액, 유자당절임, 오렌지필, 유자추출액</t>
    <phoneticPr fontId="9" type="noConversion"/>
  </si>
  <si>
    <t>⑤ ⑬</t>
    <phoneticPr fontId="9" type="noConversion"/>
  </si>
  <si>
    <t>50g*10개입</t>
    <phoneticPr fontId="9" type="noConversion"/>
  </si>
  <si>
    <t>찹쌀(국산),정제수,설탕,계란(국산),단호박(국산)3.36%,밀가루,단호박분말(국산)1.60%,천일염,콩기름,우유,마가린,혼합제제1(정제수,D-소비톨액,
글리세린지방산에스테르,플로필렌글리콜,자당지방산에스테르,소르비탄지방산에스테르,주정,폴리소르베이트60,산성피로인산나트륨,정제소금),
혼합제제2(산성피로인산나트륨,탄산수소나트륨,옥수수전분,제일인산칼슘)</t>
    <phoneticPr fontId="9" type="noConversion"/>
  </si>
  <si>
    <t>900G(20G내외×40EA내외)</t>
    <phoneticPr fontId="9" type="noConversion"/>
  </si>
  <si>
    <t>대두,밀,우유,계란 함유</t>
    <phoneticPr fontId="9" type="noConversion"/>
  </si>
  <si>
    <t>불린찹쌀(국산),조림류{통팥용삶은팥(팥/중국산),설탕,물엿,변성전분,정제소금(국산)},
정제수,팥(중국산),설탕,과채가공품,볶음땅콩분태,호두분태,천일염,밀가루,콩기름</t>
    <phoneticPr fontId="9" type="noConversion"/>
  </si>
  <si>
    <t>찹쌀(국산),조림류[적물앙금(팥/중국산),말티톨시럽,설탕,물엿,정제소금(국산),조림류[팥통용삶음팥(팥/중국산),설탕,물엿,변성전분,정제소금(국산).
과채가공품[모싯잎(국산),탕산수소나트륨],설탕,호두분태,천일염,콩기름,밀가루</t>
    <phoneticPr fontId="9" type="noConversion"/>
  </si>
  <si>
    <t>500g(50g×10ea)</t>
    <phoneticPr fontId="9" type="noConversion"/>
  </si>
  <si>
    <t>대두,호두,밀 함유</t>
    <phoneticPr fontId="9" type="noConversion"/>
  </si>
  <si>
    <t>*리뉴얼 기존)3.8kg → 2kg</t>
    <phoneticPr fontId="2" type="noConversion"/>
  </si>
  <si>
    <t>크레잇 직화구이두툼너비아니(1.08Kg/EA)</t>
    <phoneticPr fontId="2" type="noConversion"/>
  </si>
  <si>
    <t>이츠웰 간장소불고기(CJ_OEM 3Kg/EA)</t>
    <phoneticPr fontId="2" type="noConversion"/>
  </si>
  <si>
    <t>떡볶이분말소스(신전떡볶이용 순한맛 3.8Kg/EA)</t>
    <phoneticPr fontId="2" type="noConversion"/>
  </si>
  <si>
    <t>설탕, 향신료조제품[고추(중국산), 고추씨(외국산), 향신료조제품],L-글루탐산나트륨[향미증진제], 복합조미식품[혼합양념{찐밀쌀분(중국산)}</t>
    <phoneticPr fontId="2" type="noConversion"/>
  </si>
  <si>
    <t>HACCP
BRC</t>
    <phoneticPr fontId="2" type="noConversion"/>
  </si>
  <si>
    <t>크레잇 아메리칸포크소시지(950g/EA)</t>
    <phoneticPr fontId="2" type="noConversion"/>
  </si>
  <si>
    <t>2kg</t>
    <phoneticPr fontId="9" type="noConversion"/>
  </si>
  <si>
    <t>향식료조제품6%, 겨자분0.7% 등</t>
    <phoneticPr fontId="9" type="noConversion"/>
  </si>
  <si>
    <t>계란,우유,대두,토마토 함유</t>
    <phoneticPr fontId="9" type="noConversion"/>
  </si>
  <si>
    <t>자연드림 i요구르트(100ml 100g/EA)</t>
    <phoneticPr fontId="2" type="noConversion"/>
  </si>
  <si>
    <t>무항생제원유(국산)95%,유기농설탕4.996%,유산균(프랑스)
무항생제 원유는 기본, NON-GMO콩 사료로 키워 생산한 건강한 요구르트 유산균 가득! 아이들을 위한 영양간식! 종이팩 포장으로 No 플라스틱 약속을 실천해요 100ml 작은 사이즈로 아이들이 마시기 편해요</t>
    <phoneticPr fontId="2" type="noConversion"/>
  </si>
  <si>
    <t>200g(20g*10ea)</t>
    <phoneticPr fontId="19" type="noConversion"/>
  </si>
  <si>
    <t>이츠웰 동글동글김치치즈아란치니(40g*10입 400g/EA)</t>
  </si>
  <si>
    <t>이츠웰 스모키머스타드소스(2Kg/EA)</t>
    <phoneticPr fontId="9" type="noConversion"/>
  </si>
  <si>
    <r>
      <t xml:space="preserve">돼지고기 91.24% (지방일부사용/국산)
길이 17cm, 굵기 28mm
</t>
    </r>
    <r>
      <rPr>
        <b/>
        <sz val="12"/>
        <color rgb="FF0000FF"/>
        <rFont val="맑은 고딕"/>
        <family val="3"/>
        <charset val="129"/>
        <scheme val="minor"/>
      </rPr>
      <t>*기존 382584 크레잇 후랑크소시지(맛있는핫도그용 950g/EA)
CGV 핫도그소시지 동일상품</t>
    </r>
    <phoneticPr fontId="2" type="noConversion"/>
  </si>
  <si>
    <t>평창한끼곤드레200g</t>
    <phoneticPr fontId="2" type="noConversion"/>
  </si>
  <si>
    <t>평창한끼새송이버섯200g</t>
    <phoneticPr fontId="2" type="noConversion"/>
  </si>
  <si>
    <t>자연드림 거피들깨가루(500g/EA)</t>
    <phoneticPr fontId="2" type="noConversion"/>
  </si>
  <si>
    <t>정제수, 유기농설탕18%, 망고농축액(이스라엘산) 7%, 올리고당, 파인애플농축주스(파인애플100%/태국)4%, 한천(국산)</t>
    <phoneticPr fontId="2" type="noConversion"/>
  </si>
  <si>
    <t>1월 단종</t>
    <phoneticPr fontId="2" type="noConversion"/>
  </si>
  <si>
    <t>600g(30g*20ea)</t>
    <phoneticPr fontId="9" type="noConversion"/>
  </si>
  <si>
    <t>서울식품공업 미니고구마파이생지(26g*80입 2.08Kg/EA)</t>
    <phoneticPr fontId="2" type="noConversion"/>
  </si>
  <si>
    <t>2.08KG
(26G*80EA)</t>
    <phoneticPr fontId="2" type="noConversion"/>
  </si>
  <si>
    <t>서울식품공업 미니딸기파이생지(26g*80입 2.08Kg/EA)</t>
    <phoneticPr fontId="2" type="noConversion"/>
  </si>
  <si>
    <r>
      <t xml:space="preserve">밀가루(밀:미국산, 캐나다산), 고구마페이스트, 고구마다이스
</t>
    </r>
    <r>
      <rPr>
        <b/>
        <sz val="12"/>
        <color rgb="FF0000FF"/>
        <rFont val="맑은 고딕"/>
        <family val="3"/>
        <charset val="129"/>
        <scheme val="minor"/>
      </rPr>
      <t>*개당 23g → 26g</t>
    </r>
    <phoneticPr fontId="2" type="noConversion"/>
  </si>
  <si>
    <r>
      <t xml:space="preserve">밀가루(밀:미국산, 캐나다산), 딸기잼[딸기 35%(국내산)]
</t>
    </r>
    <r>
      <rPr>
        <b/>
        <sz val="12"/>
        <color rgb="FF0000FF"/>
        <rFont val="맑은 고딕"/>
        <family val="3"/>
        <charset val="129"/>
        <scheme val="minor"/>
      </rPr>
      <t>*개당 23g → 26g</t>
    </r>
    <phoneticPr fontId="2" type="noConversion"/>
  </si>
  <si>
    <t>배스킨라빈스 쿠키앤크림아이스크림(컵_24입/박스 100g/EA)</t>
  </si>
  <si>
    <t>배스킨라빈스 체리쥬빌레아이스크림(컵_24입/박스 100g/EA)</t>
  </si>
  <si>
    <t>배스킨라빈스 아몬드봉봉아이스크림(컵_24입/박스 100g/EA)</t>
  </si>
  <si>
    <t>배스킨라빈스 뉴욕치즈케이크아이스크림(컵_24입/박스 100g/EA)</t>
  </si>
  <si>
    <t>배스킨라빈스 슈팅스타아이스크림(컵_24입/박스 100g/EA)</t>
  </si>
  <si>
    <t>배스킨라빈스 이상한나라의솜사탕아이스크림(컵_24입/박스 100g/EA)</t>
  </si>
  <si>
    <t>배스킨라빈스 베리베리스트로베리아이스크림(컵_24입/박스 100g/E</t>
  </si>
  <si>
    <t>2.4KG(100g*24ea)</t>
    <phoneticPr fontId="9" type="noConversion"/>
  </si>
  <si>
    <t>유크림/이탈리아산, 핑크크런치후레이크,팜핑캔디, 등</t>
    <phoneticPr fontId="9" type="noConversion"/>
  </si>
  <si>
    <t>유크림(이탈리아산),과채가공품/미국산딸기,비트레드등</t>
    <phoneticPr fontId="9" type="noConversion"/>
  </si>
  <si>
    <t>밀가루(밀:미국산),설탕,정제소금,식품첨가물(효모),마가린,전란(국내산),식물성크림 등</t>
    <phoneticPr fontId="9" type="noConversion"/>
  </si>
  <si>
    <t>정제수,유크림/이탈리아산,크림샌드분태,물엿,합성함료(바닐라향) 등</t>
    <phoneticPr fontId="9" type="noConversion"/>
  </si>
  <si>
    <t>정제수, 유크림/이탈리아산, 마젠타 체리/미국산 등</t>
    <phoneticPr fontId="9" type="noConversion"/>
  </si>
  <si>
    <t>정제수, 유크림/이탈리아산, 등</t>
    <phoneticPr fontId="9" type="noConversion"/>
  </si>
  <si>
    <t xml:space="preserve">밀크초콜릿리본, 초콜릿아몬드 등 </t>
    <phoneticPr fontId="9" type="noConversion"/>
  </si>
  <si>
    <t>유크림/이탈리아산,체리퓨레,팝핑캔디,스위트블루,후레이크블루 등</t>
    <phoneticPr fontId="9" type="noConversion"/>
  </si>
  <si>
    <t>냉동스프링감자
(낱개70g*봉10입*6봉_박스기준발70g/EA)</t>
    <phoneticPr fontId="2" type="noConversion"/>
  </si>
  <si>
    <t>회오리(스프링)감자 3박스 당 500G 1봉 시즈닝 추천
(사용 2주전 사전연락부탁드립니다)</t>
    <phoneticPr fontId="2" type="noConversion"/>
  </si>
  <si>
    <t>24년4월부 중단</t>
  </si>
  <si>
    <t>24년4월부 중단</t>
    <phoneticPr fontId="2" type="noConversion"/>
  </si>
  <si>
    <t>약28g*36입 1.008Kg/BOX</t>
  </si>
  <si>
    <t>마기린(대두:외국산[아르헨티나,미국,중국 등])10%
쇼트닝(팜유:말레시아)10%계란(국산)19%
밀가루(미국/밀)18%
실온에서 1~2시간 해동</t>
  </si>
  <si>
    <t>①②</t>
  </si>
  <si>
    <t>약33g*36입 1.188Kg/BOX</t>
  </si>
  <si>
    <t>약35g*30입 1.05Kg/BOX</t>
  </si>
  <si>
    <t>파운데이 수제스콘(카라멜_35g*30입 1.05Kg/BOX)</t>
  </si>
  <si>
    <t>파운데이 수제파운드케익
(초코칩파운드_33g*36입 1.188Kg/BOX)</t>
    <phoneticPr fontId="9" type="noConversion"/>
  </si>
  <si>
    <t>24년2월부 중단</t>
    <phoneticPr fontId="2" type="noConversion"/>
  </si>
  <si>
    <t>24년 2월부 중단</t>
  </si>
  <si>
    <t>이츠웰 마라왕교자만두(33g내외*30입 1Kg/EA)</t>
  </si>
  <si>
    <t>1kg</t>
    <phoneticPr fontId="9" type="noConversion"/>
  </si>
  <si>
    <r>
      <t xml:space="preserve">밀가루(밀:미국,호주산), 닭고기(국내산),건면(고구마전분/중국산), 돼지고기(국내산
</t>
    </r>
    <r>
      <rPr>
        <b/>
        <sz val="12"/>
        <color rgb="FF0000FF"/>
        <rFont val="맑은 고딕"/>
        <family val="3"/>
        <charset val="129"/>
        <scheme val="minor"/>
      </rPr>
      <t>-유탕: 180℃ 3분 30초
-프라이팬: 약불에 냉동 만두를 뒤집어가며 노릇하게 굽기(7분이상)
-찜기: 찜기에 김이 오르면 냉동상태의 만두를 넣고 약 7~9분간 찌기</t>
    </r>
    <phoneticPr fontId="9" type="noConversion"/>
  </si>
  <si>
    <t>코드미발번</t>
  </si>
  <si>
    <t>뚜레쥬르 크룽지 (18g내외*20입_개별포장 360g/BOX)</t>
  </si>
  <si>
    <t>360g(18g×20ea)</t>
  </si>
  <si>
    <t>밀가루, 가공버터, 전란액
115mm*95mm 내외( (오차범위있음)</t>
  </si>
  <si>
    <t>난류, 밀, 우유</t>
  </si>
  <si>
    <t>상온 4개월</t>
  </si>
  <si>
    <t>제조사 이슈</t>
    <phoneticPr fontId="2" type="noConversion"/>
  </si>
  <si>
    <t>유빛 달콤크룽지(16g*30입_박스발주 16g/EA)</t>
  </si>
  <si>
    <t>크레잇 육질탄탄베이컨(18.5g*50±4입 1Kg/EA)</t>
  </si>
  <si>
    <t>베지가든 비건수제교자만두(김치맛 1.02Kg/EA)</t>
  </si>
  <si>
    <t>1.02kg(30g*34ea)</t>
  </si>
  <si>
    <t>밀가루[김치{배추(국내산),고춧가루(국내산)}],두류가공품,당면,두부,무말랭이,양파,대파,쌀가루,고춧가루,낙지볶음용매운맛소스</t>
  </si>
  <si>
    <t>베지가든 비건수제교자만두(부추맛 1.02Kg/EA)</t>
  </si>
  <si>
    <t>브이민스[채종유,두류가공품,식물단백혼합액],밀가루,부추(국내산),절임배추,당면,두부,양파,대파,쌀가루,무말랭이,숯불갈비소스</t>
  </si>
  <si>
    <t>유빛 2024용쿠키</t>
  </si>
  <si>
    <t>700g(14g×50ea)
개별포장</t>
  </si>
  <si>
    <t>밀가루(밀/미국산),마가린[팜올레인유(말리이시아산),팜스테아린유(말레이시아산),대두유(외국산:아르헨티나,미국,브라질등),가공유지,레시틴],기타설탕(원당,옥수수전분),계란(국산),아몬드분말(미국산),타르색소제제(옐로우),타르색소제제(블랙),타르색소제제(마젠타),타르색소제제(사이안)</t>
  </si>
  <si>
    <t>케익드라마 우리밀2024용케익(20g내외*28조각 560g/EA)</t>
  </si>
  <si>
    <t>560g(20g×28ea)</t>
  </si>
  <si>
    <t>전란액(국산), 밀가루(미국산), 우리밀(국산
50mm*37mm*28mm 내외</t>
  </si>
  <si>
    <t>난류, 밀, 대두, 우유</t>
  </si>
  <si>
    <t>-</t>
  </si>
  <si>
    <t>3월 한정 후식</t>
    <phoneticPr fontId="2" type="noConversion"/>
  </si>
  <si>
    <r>
      <t>자연드림 무럭무럭어린이김(2.6g_8매*20입 52g/EA) /</t>
    </r>
    <r>
      <rPr>
        <b/>
        <sz val="12"/>
        <color rgb="FFFF0000"/>
        <rFont val="맑은 고딕"/>
        <family val="3"/>
        <charset val="129"/>
        <scheme val="minor"/>
      </rPr>
      <t xml:space="preserve"> 리뉴얼 : 유기농담백한어린이김</t>
    </r>
    <phoneticPr fontId="9" type="noConversion"/>
  </si>
  <si>
    <r>
      <t xml:space="preserve">자연드림 안심하고맛김(3g_8매*20입 60g/EA)
</t>
    </r>
    <r>
      <rPr>
        <b/>
        <sz val="12"/>
        <color rgb="FFFF0000"/>
        <rFont val="맑은 고딕"/>
        <family val="3"/>
        <charset val="129"/>
        <scheme val="minor"/>
      </rPr>
      <t>- 리뉴얼 : 유기농안심하고 맛김으로 검색</t>
    </r>
    <phoneticPr fontId="9" type="noConversion"/>
  </si>
  <si>
    <r>
      <t xml:space="preserve">포켓몬 재래식탁김(4g*16입 64g/EA)
</t>
    </r>
    <r>
      <rPr>
        <b/>
        <sz val="12"/>
        <color rgb="FF0000FF"/>
        <rFont val="맑은 고딕"/>
        <family val="3"/>
        <charset val="129"/>
        <scheme val="minor"/>
      </rPr>
      <t xml:space="preserve">렌티큘러칩이 들어있어요
</t>
    </r>
    <r>
      <rPr>
        <b/>
        <sz val="12"/>
        <color rgb="FFFF0000"/>
        <rFont val="맑은 고딕"/>
        <family val="3"/>
        <charset val="129"/>
        <scheme val="minor"/>
      </rPr>
      <t>/ 신상품 : 포켓몬 재래식탁김(시즌2_4g*16입 64g/EA) 출시</t>
    </r>
    <phoneticPr fontId="2" type="noConversion"/>
  </si>
  <si>
    <t>HACCP/전통식품인증</t>
  </si>
  <si>
    <t>450g(15g*30ea)</t>
    <phoneticPr fontId="9" type="noConversion"/>
  </si>
  <si>
    <t xml:space="preserve"> ⑤</t>
    <phoneticPr fontId="9" type="noConversion"/>
  </si>
  <si>
    <t>파운데이 수제파운드케익(플레인_28g*36입 1.008Kg/BOX)</t>
    <phoneticPr fontId="2" type="noConversion"/>
  </si>
  <si>
    <t>계란,우유,대두,밀,돼지고기,토마토,쇠고기,조개류(굴</t>
  </si>
  <si>
    <t>계란,우유,대두,밀,돼지고기,토마토,쇠고기,조개류(굴)</t>
  </si>
  <si>
    <t>4.2KG
(볼카츠(80g*10)*4팩+연돈소스 1kg)</t>
    <phoneticPr fontId="9" type="noConversion"/>
  </si>
  <si>
    <t>6kg
(아우내양념장 1KG
황토방곱창 1KG
황토방버섯찰순대 3KG
황토방육수(돈골액기스) 1KG)</t>
    <phoneticPr fontId="9" type="noConversion"/>
  </si>
  <si>
    <t>시루조아 흰앙금절편(CJ프레시웨이전용
개별포장 45g*20입 900g/ea)</t>
    <phoneticPr fontId="9" type="noConversion"/>
  </si>
  <si>
    <t>시루조아 쑥앙금절편(CJ프레시웨이전용
개별포장 45g*20입 900g/ea)</t>
    <phoneticPr fontId="9" type="noConversion"/>
  </si>
  <si>
    <t>시루조아 흰절편(CJ프레시웨이전용 개별포장 45g*20입 900g/ea)</t>
    <phoneticPr fontId="9" type="noConversion"/>
  </si>
  <si>
    <t>시루조아 쑥절편(CJ프레시웨이전용 개별포장 45g*20입 900g/ea)</t>
    <phoneticPr fontId="9" type="noConversion"/>
  </si>
  <si>
    <t>900g
(45g*20ea)</t>
    <phoneticPr fontId="9" type="noConversion"/>
  </si>
  <si>
    <t>이츠웰 연유(파우치 1Kg/EA)</t>
  </si>
  <si>
    <t>스팸 클래식(외식용 340g/EA)</t>
  </si>
  <si>
    <t>340g</t>
    <phoneticPr fontId="2" type="noConversion"/>
  </si>
  <si>
    <t>과세</t>
    <phoneticPr fontId="2" type="noConversion"/>
  </si>
  <si>
    <t>돼지고기 91.39%(지방일부사용/
외국산:미국,스페인,캐나다 등),국산, 
정제수, 정제소금(국산),백설탕,
혼합제제(폴리인산나트륨,피로인산나트륨,
메타인산나트륨),전분가공품(태국산),카라기난,비타민C,아질산나트륨(발색제) 돼지고기 함유</t>
    <phoneticPr fontId="2" type="noConversion"/>
  </si>
  <si>
    <t>원유(국산/표준화우유 유지방 3.6%).설탕,유당(미국산)
*당류:설탕14.5%,유당0.01%</t>
    <phoneticPr fontId="2" type="noConversion"/>
  </si>
  <si>
    <t>스팸 클래식L(파우치 1.2Kg/EA)</t>
  </si>
  <si>
    <t>돼지고기 90.74%(지방일부사용/외국산:미국, 스페인, 캐나다 등, 국산),옥수수전분(옥수수:외국산(러시아,헝가리,세르비아 등), 정제소금(국산)</t>
    <phoneticPr fontId="2" type="noConversion"/>
  </si>
  <si>
    <t>상온 80일</t>
    <phoneticPr fontId="2" type="noConversion"/>
  </si>
  <si>
    <t>백설 빵가루(New 1Kg/EA)</t>
  </si>
  <si>
    <t>1KG</t>
    <phoneticPr fontId="2" type="noConversion"/>
  </si>
  <si>
    <t>밀가루(밀:미국,호주산),포도당,식물성쇼트닝{팜유(팜:말레이시아산)},정제소금,
효모(효모,소르비탄모노스테아레트,비타민C),
혼합제제(전분,황산칼슘,정제소금,염화암모늄,비타민C)</t>
    <phoneticPr fontId="2" type="noConversion"/>
  </si>
  <si>
    <t>백설 머핀믹스(클래식 10Kg/EA)</t>
  </si>
  <si>
    <t>10KG</t>
    <phoneticPr fontId="2" type="noConversion"/>
  </si>
  <si>
    <t>상온 12개월</t>
    <phoneticPr fontId="2" type="noConversion"/>
  </si>
  <si>
    <t>백설탕,밀가루(밀:미국산),식물성쇼트닝{팜유(팜:말레시시아산),토코페롤},변성전분,옥수수전분,유청분말(우유),
산도조절제,대두유,정제소금,레시틴(대두),글루텐,셀룰로오스검,치즈분말,바닐린아로마(바닐린,포도당)</t>
    <phoneticPr fontId="2" type="noConversion"/>
  </si>
  <si>
    <t>백설 구운소금(1Kg/EA)</t>
  </si>
  <si>
    <t>꽃소금(재제소금)100%{천일염(호주산)90%,천일염(국산)10%}</t>
    <phoneticPr fontId="2" type="noConversion"/>
  </si>
  <si>
    <r>
      <t>*양념장 :</t>
    </r>
    <r>
      <rPr>
        <sz val="12"/>
        <color theme="1"/>
        <rFont val="맑은 고딕"/>
        <family val="3"/>
        <charset val="129"/>
        <scheme val="minor"/>
      </rPr>
      <t xml:space="preserve"> 정제수, 소스, 고춧가루(중국산), 물엿, 마늘(국내산),
 조미액젓, 매원디럭스, 미향, 들깨가루, 복합조미식품, 생강, 설탕, 주정, 혼합간장, 흑후추분말</t>
    </r>
    <r>
      <rPr>
        <b/>
        <sz val="12"/>
        <color theme="1"/>
        <rFont val="맑은 고딕"/>
        <family val="3"/>
        <charset val="129"/>
        <scheme val="minor"/>
      </rPr>
      <t xml:space="preserve">
*황토방곱창 : </t>
    </r>
    <r>
      <rPr>
        <sz val="12"/>
        <color theme="1"/>
        <rFont val="맑은 고딕"/>
        <family val="3"/>
        <charset val="129"/>
        <scheme val="minor"/>
      </rPr>
      <t>돼지곱창99% (국산)
곱창 수 : 1개당 1.5~3 cm컷팅, 개당 1~2g 정도로 1kg에 500~1,000개까지 편차 有</t>
    </r>
    <r>
      <rPr>
        <b/>
        <sz val="12"/>
        <color theme="1"/>
        <rFont val="맑은 고딕"/>
        <family val="3"/>
        <charset val="129"/>
        <scheme val="minor"/>
      </rPr>
      <t xml:space="preserve">
*황토방버섯찰순대 : </t>
    </r>
    <r>
      <rPr>
        <sz val="12"/>
        <color theme="1"/>
        <rFont val="맑은 고딕"/>
        <family val="3"/>
        <charset val="129"/>
        <scheme val="minor"/>
      </rPr>
      <t>당면 54.81%, 돈소창(국산) 21.92%,돈혈(국산), 팜정제유, 대파(국산), 건조팽이버섯(국산), 옥수수전분, 정제염, 마늘
순대알수 (찰순대):  1개당 약 2.5cm컷팅,개당 14~17g 정도로, 1kg에 55개~70개 까지 편차 有</t>
    </r>
    <r>
      <rPr>
        <b/>
        <sz val="12"/>
        <color theme="1"/>
        <rFont val="맑은 고딕"/>
        <family val="3"/>
        <charset val="129"/>
        <scheme val="minor"/>
      </rPr>
      <t xml:space="preserve">
*황토방육수(돈골엑기스) :  </t>
    </r>
    <r>
      <rPr>
        <sz val="12"/>
        <color theme="1"/>
        <rFont val="맑은 고딕"/>
        <family val="3"/>
        <charset val="129"/>
        <scheme val="minor"/>
      </rPr>
      <t>돈골엑기스, 5-리보뉴클레오티드이나트륨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sz val="12"/>
        <color rgb="FF0000FF"/>
        <rFont val="맑은 고딕"/>
        <family val="3"/>
        <charset val="129"/>
        <scheme val="minor"/>
      </rPr>
      <t>*조리방법
1. 육수1kg를 물1,300~1,500ml에 희석하여 끓여주세요
(기호에 따라 물량 조절해주세요.)
2. 곱창과 순대를 유수해동 및 자연해동 해주세요. (따로 삶지않습니다)
3. 해동된 곱창과 양념, 준비된 야채를 넣고 강불에서 약10분 끓여주세요.
4. 끓기 시작하면 해동된 순대를 넣고 강불에서 약3분 짧게 끓여 섭취해주세요</t>
    </r>
    <phoneticPr fontId="9" type="noConversion"/>
  </si>
  <si>
    <t>신전떡볶이 참치마요(김밥용 700g/EA)</t>
  </si>
  <si>
    <t>살코기참치[베트남/가다랑어]61.6%, 마요네즈 33.3%</t>
  </si>
  <si>
    <t>계란, 대두, 밀</t>
  </si>
  <si>
    <t>대두, 밀, 새우</t>
  </si>
  <si>
    <t>신전떡볶이 참치김치볶음(5Kg/EA)</t>
  </si>
  <si>
    <t>신전떡볶이 콘참치(1Kg/EA)</t>
  </si>
  <si>
    <t>계란, 대두</t>
  </si>
  <si>
    <t>700g</t>
    <phoneticPr fontId="9" type="noConversion"/>
  </si>
  <si>
    <t>5kg</t>
    <phoneticPr fontId="9" type="noConversion"/>
  </si>
  <si>
    <t xml:space="preserve">아이누리 생야채돼지고기물만두 1kg </t>
    <phoneticPr fontId="2" type="noConversion"/>
  </si>
  <si>
    <t>밭에서따온 딸기하트빵생지(40g*30입)</t>
  </si>
  <si>
    <t>제조일로부터 12개월</t>
  </si>
  <si>
    <t>24년 2월부 중단</t>
    <phoneticPr fontId="2" type="noConversion"/>
  </si>
  <si>
    <t>1.2kg(40g*30ea)</t>
    <phoneticPr fontId="9" type="noConversion"/>
  </si>
  <si>
    <r>
      <t xml:space="preserve">리얼딸기잼68H 9.8 %,백년초분말 0.2 % 함유
※ 생지에 흰색 가루 및 붉은색 반점은 백년초가루입니다. (하트모양 몰드에서 생지를 떼어내기 위한 덧가루용도) 
</t>
    </r>
    <r>
      <rPr>
        <b/>
        <sz val="12"/>
        <color rgb="FF0000FF"/>
        <rFont val="맑은 고딕"/>
        <family val="3"/>
        <charset val="129"/>
        <scheme val="minor"/>
      </rPr>
      <t>1. 실온기준 10분 해동
2. 컨벡션오븐 190도 12분 내외 소성</t>
    </r>
    <phoneticPr fontId="9" type="noConversion"/>
  </si>
  <si>
    <t>콕찍어돈까스(100g*10입 기획_ 1Kg/EA)</t>
  </si>
  <si>
    <t>돼지고기{(등심/국내산)70.83%,(후지/국내산)29.16%}60.62%</t>
    <phoneticPr fontId="9" type="noConversion"/>
  </si>
  <si>
    <t>바바리안듬뿍츄러스(30g*30입 900g/EA)</t>
  </si>
  <si>
    <t>제조일로부터 12개월</t>
    <phoneticPr fontId="9" type="noConversion"/>
  </si>
  <si>
    <r>
      <t>밀가루, 기타가공품[설탕, 물엿, 카놀라유, 변성전분, 유청분말],
 곡류가공품[옥수수], 설탕, 마가린</t>
    </r>
    <r>
      <rPr>
        <b/>
        <sz val="12"/>
        <color rgb="FFFF0000"/>
        <rFont val="맑은 고딕"/>
        <family val="3"/>
        <charset val="129"/>
        <scheme val="minor"/>
      </rPr>
      <t xml:space="preserve"> 11.5cm 내외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0000FF"/>
        <rFont val="맑은 고딕"/>
        <family val="3"/>
        <charset val="129"/>
        <scheme val="minor"/>
      </rPr>
      <t>1) 오븐 : 200도예열, 200도 8분
2) 재유탕 : 170도 2분
3) 에어프라이기 : 200도예열, 190도 5분</t>
    </r>
    <phoneticPr fontId="9" type="noConversion"/>
  </si>
  <si>
    <t>900g(30g*30ea)</t>
    <phoneticPr fontId="9" type="noConversion"/>
  </si>
  <si>
    <t>빵류[밀가루(밀(캐나다산/미국산).(마가린1(가공유지,식물성유지)),유화제,레시틴,효모,마가린2,혼합제제,덱스트린,포도당,바닐린],설탕,정제소금</t>
    <phoneticPr fontId="9" type="noConversion"/>
  </si>
  <si>
    <t>480g(16g*30ea)</t>
    <phoneticPr fontId="9" type="noConversion"/>
  </si>
  <si>
    <t>돼지고기96.21%(앞다리살/미국산),정제수,정제소금(국산),백설탕,혼합제제(폴리인산나트륨,피로인산나트륨,메타인산나트륨),
L-글루탐산나트륨제제,L-글루탐산나트륨(향미증진제),아질산나트륨(발색제) 등</t>
    <phoneticPr fontId="9" type="noConversion"/>
  </si>
  <si>
    <t>돼지고기 함유</t>
    <phoneticPr fontId="9" type="noConversion"/>
  </si>
  <si>
    <t>마요네즈 37.1%,[식물성유지(외국산),난황액{난황(계란:국산)},발효식초,설탕,정제소금],정제수,설탕,혼합간장{탈지대두(외국산),기타과당,
천일염(호주산),소맥,효서처리스테비아},토마토페이스트(중국산/토마토),양파,토마토케찹,마늘,절임식품1.9%,(할라피노페퍼59%),
복합조미식품0.1%(할라페뇨페퍼29.5%) 등</t>
    <phoneticPr fontId="9" type="noConversion"/>
  </si>
  <si>
    <t>계란,우유,대두,밀,토마토 함유</t>
    <phoneticPr fontId="9" type="noConversion"/>
  </si>
  <si>
    <t>★비건인증 취득★</t>
    <phoneticPr fontId="2" type="noConversion"/>
  </si>
  <si>
    <t>300g(30g*10ea)</t>
  </si>
  <si>
    <t>가공치즈(프랑스산/자연치즈,유크림,유단백질,소금,폴리인산나트륨),설탕,아몬드분말(미국산),슈가파우더(설탕,옥수수전분),계란(국산),
가공버터(유지방,코코넛유,무지유고형분),쿠키크럼8.9%[홀쿠키{밀가루(밀:미국산,호주산),설탕,식물성유지{팜유(말레이시아산),
혼합제제(해바라기유,글리세린지방산에스테르,차카테킨),혼합제제(올레오레진로즈메리,올레오레진세이지)},코코아분말,물엿}],
정제수,혼합제제(덱스트린,DL-주석산나트륨,황산알루미늄칼륨,탄산나트륨,코치닐추출색소)</t>
    <phoneticPr fontId="9" type="noConversion"/>
  </si>
  <si>
    <t>약과 28%(국산), 가공버터(호주산)16.52%, 설탕(국산) 13.44%, 계란 (국산)11.68%, 아몬드분말(미국산) 8.88%</t>
    <phoneticPr fontId="2" type="noConversion"/>
  </si>
  <si>
    <t>가공버터(호주산) 20.98%, 과*채가공품(딸기퓨레 -칠레산) 15.58% , 아몬드분말 (미국산) 12.33%, 설탕 (국산) 14.87%</t>
    <phoneticPr fontId="2" type="noConversion"/>
  </si>
  <si>
    <t>멥쌀(국내산) 47.28%, 조림류{팥앙금(팥/중국산)} 28.37%</t>
    <phoneticPr fontId="9" type="noConversion"/>
  </si>
  <si>
    <t>멥쌀(국내산) 66.44%, 천일염(국내산) 1.07%</t>
    <phoneticPr fontId="9" type="noConversion"/>
  </si>
  <si>
    <t>멥쌀(국내산) 46.06%, 조림류{(팥앙금(팥/국내산)} 27.63%, 과채가공품{쑥(국내산)} 2.02%, 기타가공품{(쑥분말(국내산)} 0.58%</t>
    <phoneticPr fontId="9" type="noConversion"/>
  </si>
  <si>
    <t>멥쌀(국내산) 64.05%, 과채가공품{쑥(국내산)} 2.8%, 기타가공품{(쑥분말(국내산) 0.8%</t>
    <phoneticPr fontId="9" type="noConversion"/>
  </si>
  <si>
    <t>②,⑤,⑥</t>
    <phoneticPr fontId="9" type="noConversion"/>
  </si>
  <si>
    <t>②,⑤</t>
    <phoneticPr fontId="9" type="noConversion"/>
  </si>
  <si>
    <t>굿딜 바삭한통등심돈까스(100g*10입 1kg/EA)</t>
    <phoneticPr fontId="9" type="noConversion"/>
  </si>
  <si>
    <t>(100g*10입 1kg/EA)</t>
    <phoneticPr fontId="9" type="noConversion"/>
  </si>
  <si>
    <t>돼지고기(국내산, 등심) 54%</t>
    <phoneticPr fontId="9" type="noConversion"/>
  </si>
  <si>
    <t>굿딜 바삭한순살등심돈까스(100g*10입 1Kg/EA)</t>
    <phoneticPr fontId="9" type="noConversion"/>
  </si>
  <si>
    <t>100g*10입 1Kg/EA)</t>
    <phoneticPr fontId="9" type="noConversion"/>
  </si>
  <si>
    <t xml:space="preserve">돼지고기(국내산) 57% (등심 56.14%,뒷다리살43.86%) </t>
    <phoneticPr fontId="9" type="noConversion"/>
  </si>
  <si>
    <t xml:space="preserve">굿딜 알찬통김말이튀김(40*25±3입 1Kg/EA) </t>
    <phoneticPr fontId="9" type="noConversion"/>
  </si>
  <si>
    <t>40*25±3입 1Kg/EA</t>
    <phoneticPr fontId="9" type="noConversion"/>
  </si>
  <si>
    <t>당면54.837%(중국산), 김 4.015%(국산)</t>
    <phoneticPr fontId="9" type="noConversion"/>
  </si>
  <si>
    <t>굿딜 쫄깃 치즈떡(1Kg/EA)</t>
    <phoneticPr fontId="9" type="noConversion"/>
  </si>
  <si>
    <t>1Kg</t>
    <phoneticPr fontId="9" type="noConversion"/>
  </si>
  <si>
    <t>쌀 77.45%, 가공치즈 21.55%(모짜렐라 49.5%)</t>
    <phoneticPr fontId="9" type="noConversion"/>
  </si>
  <si>
    <t>굿딜 피자치즈(모짜렐라99%_냉장 2.5Kg/EA)</t>
    <phoneticPr fontId="9" type="noConversion"/>
  </si>
  <si>
    <t>2.5kg</t>
    <phoneticPr fontId="9" type="noConversion"/>
  </si>
  <si>
    <t xml:space="preserve">우유 함유 </t>
    <phoneticPr fontId="9" type="noConversion"/>
  </si>
  <si>
    <t>냉장 90일</t>
    <phoneticPr fontId="9" type="noConversion"/>
  </si>
  <si>
    <t>모짜렐라치즈[외국산(덴마크, 미국, 벨기에 등))/살균우유, 정제소금, 젖산배양액, 렌넷], 분말셀룰로스</t>
    <phoneticPr fontId="9" type="noConversion"/>
  </si>
  <si>
    <t>굿딜 눈꽃치즈(모짜렐라100% 1Kg/EA)</t>
    <phoneticPr fontId="9" type="noConversion"/>
  </si>
  <si>
    <t>굿딜 피자치즈(모짜렐라99%_냉장 1Kg/EA)</t>
    <phoneticPr fontId="9" type="noConversion"/>
  </si>
  <si>
    <t>굿딜 맛있는 체다 슬라이스 치즈(슬라이스_멀티팩 100매 1.8Kg/EA)</t>
    <phoneticPr fontId="9" type="noConversion"/>
  </si>
  <si>
    <t>1.8Kg(100매, 25매*4입)</t>
    <phoneticPr fontId="9" type="noConversion"/>
  </si>
  <si>
    <t>치즈 50%, 코코넛오일[야자경화유] 7%, 카제인나트륨 1.75%, 유함유가공품[엠피씨85] 1.75%, 
 가공치즈[치즈파우더270203] 1%, 혼합분유 3.5%, 유청분말 1%, 폴리덱스트로스 1.5%, 
 혼합제제[Joha C-S] 1.71%, 제삼인산나트륨[Joha T neu] 0.34%, 구연산삼나트륨 0.5%, 구아검 0.2%, 분말셀룰로스 0.75%, 파프리카추출색소[카로티날 혼합제제] 0.03%, 정제수 28.97%</t>
    <phoneticPr fontId="9" type="noConversion"/>
  </si>
  <si>
    <t>고메 소바바치킨(소이허니_순살 1Kg/EA)</t>
  </si>
  <si>
    <t>CJ제일제당 맛밤(80g/EA)</t>
  </si>
  <si>
    <t>유기농당근농축과즙12%, 유기농사과쥬스농축액9% 등</t>
    <phoneticPr fontId="9" type="noConversion"/>
  </si>
  <si>
    <t>크레잇 꿀조합주먹밥(매콤치밥 1Kg/EA)</t>
  </si>
  <si>
    <t>브루스터스 미니컵(바닐라)</t>
    <phoneticPr fontId="9" type="noConversion"/>
  </si>
  <si>
    <t>브루스터스 미니컵(초코)</t>
    <phoneticPr fontId="9" type="noConversion"/>
  </si>
  <si>
    <t>브루스터스 미니컵(민트초코)</t>
    <phoneticPr fontId="9" type="noConversion"/>
  </si>
  <si>
    <t>브루스터스 미니컵(망고)</t>
    <phoneticPr fontId="9" type="noConversion"/>
  </si>
  <si>
    <t>브루스터스 미니컵(타로)</t>
    <phoneticPr fontId="9" type="noConversion"/>
  </si>
  <si>
    <t>멥반아 (멥쌀에 반한 아이스떡) 크림</t>
    <phoneticPr fontId="9" type="noConversion"/>
  </si>
  <si>
    <t>멥반아 (멥쌀에 반한 아이스떡) 쿠앤크</t>
    <phoneticPr fontId="9" type="noConversion"/>
  </si>
  <si>
    <t>멥반아 (멥쌀에 반한 아이스떡) 딸기</t>
    <phoneticPr fontId="9" type="noConversion"/>
  </si>
  <si>
    <t>700G(35g×20ea)</t>
    <phoneticPr fontId="9" type="noConversion"/>
  </si>
  <si>
    <t>유빛 해동하여 바로쓰는 컷팅모닝빵 (30g*20입   600g/EA)</t>
    <phoneticPr fontId="9" type="noConversion"/>
  </si>
  <si>
    <t>돼지고기92.38%(전지/외국산:스페인산,아일랜드산,프랑스산 등)</t>
    <phoneticPr fontId="9" type="noConversion"/>
  </si>
  <si>
    <t>1kg(18.5g×50±4ea)</t>
    <phoneticPr fontId="9" type="noConversion"/>
  </si>
  <si>
    <t>중단</t>
    <phoneticPr fontId="9" type="noConversion"/>
  </si>
  <si>
    <t>멸치(국내산), 식염(국내산)</t>
  </si>
  <si>
    <t>미역(국내산), 식염(국내산)</t>
  </si>
  <si>
    <t>다시마(국내산) 100%</t>
  </si>
  <si>
    <t>수협XCJFW 오징어채(품질인증_다리포함 1Kg/EA)</t>
  </si>
  <si>
    <t>오징어(국산) 100%</t>
  </si>
  <si>
    <t>⑰오징어</t>
  </si>
  <si>
    <t>수협XCJFW 미니오징어채(품질인증_다리포함_1*2cm내외 1Kg/EA)</t>
  </si>
  <si>
    <t>수협XCJFW 오징어채(다리포함 500g/EA)</t>
  </si>
  <si>
    <t>수협XCJFW 미니오징어채(다리포함_1*2cm내외 500g/EA)</t>
  </si>
  <si>
    <t>수협XCJFW 다진오징어(다리포함 500g/EA)</t>
  </si>
  <si>
    <t>수협XCJFW 네모오징어채(다리포함_1*1cm내외 500g/EA)</t>
  </si>
  <si>
    <t>수협XCJFW 오징어채(칼집_다리포함 500g/EA)</t>
  </si>
  <si>
    <t>튼튼스쿨 전통그대로고추장(전통식품인증 10Kg/EA)</t>
  </si>
  <si>
    <t>정제수, 찹쌀20%(국산), 고춧가루17%(국산), 엿기름[겉보리(국산)],
천일염(국산), 조청(국산), 메주가루[대두(국산),쌀(국산)]</t>
  </si>
  <si>
    <t>상온1년</t>
  </si>
  <si>
    <t>대두 78 %(국산), 천일염(국산), 정제수</t>
  </si>
  <si>
    <t>정제수, 대두 28 %(국산), 천일염(국산)</t>
  </si>
  <si>
    <t>굿딜 오징어까스(60g*20입 1.2Kg/EA)</t>
  </si>
  <si>
    <t>1.2kg(60g*20ea)</t>
    <phoneticPr fontId="9" type="noConversion"/>
  </si>
  <si>
    <t>오징어(외국산:칠레산,페루산,중국산 등) 40.08% (국내제조)</t>
    <phoneticPr fontId="9" type="noConversion"/>
  </si>
  <si>
    <t>오징어,밀,대두,우유,토마토,닭고기,쇠고기,돼지고기 함유</t>
    <phoneticPr fontId="9" type="noConversion"/>
  </si>
  <si>
    <r>
      <t xml:space="preserve">현미유 100% (베트남산)
</t>
    </r>
    <r>
      <rPr>
        <b/>
        <sz val="12"/>
        <color rgb="FFFF0000"/>
        <rFont val="맑은 고딕"/>
        <family val="3"/>
        <charset val="129"/>
        <scheme val="minor"/>
      </rPr>
      <t>★non-GMO, 비건인증 취득★</t>
    </r>
    <phoneticPr fontId="2" type="noConversion"/>
  </si>
  <si>
    <t>중단</t>
    <phoneticPr fontId="2" type="noConversion"/>
  </si>
  <si>
    <t>연세유업×CJ프레시웨이
콜라보</t>
    <phoneticPr fontId="9" type="noConversion"/>
  </si>
  <si>
    <r>
      <t xml:space="preserve">정제수,감귤농축액3.75%(배합함량:감귤100%,국산),
설탕,한라봉농축액1.5%(배합함량한라봉100%,국산)
</t>
    </r>
    <r>
      <rPr>
        <b/>
        <sz val="12"/>
        <color rgb="FF0000FF"/>
        <rFont val="맑은 고딕"/>
        <family val="3"/>
        <charset val="129"/>
        <scheme val="major"/>
      </rPr>
      <t>*리패키징 상품 재고 소진 후 기존상품 출고 됩니다.</t>
    </r>
    <phoneticPr fontId="2" type="noConversion"/>
  </si>
  <si>
    <t>아이누리 딸기카스테라(개별포장_35g*30입 1.05Kg/BOX)</t>
    <phoneticPr fontId="2" type="noConversion"/>
  </si>
  <si>
    <t>2월부 중단</t>
  </si>
  <si>
    <t>주니어쿱 마요네즈(자연드림 1Kg/EA)</t>
  </si>
  <si>
    <t>대두유[외국산(네덜란드,러시아,태국 등)], 유정란(국산), 발효식초[주정,포도당,엿기름(국산)], 정제수, 유기농설탕 2 %, 소금, 레몬농축액, 토코페롤(혼합형)</t>
  </si>
  <si>
    <t>냉장 120일</t>
  </si>
  <si>
    <t>이츠웰 콘소메시즈닝(1Kg/EA)</t>
  </si>
  <si>
    <t>이츠웰 깔끔한아이올리소스(2Kg/EA)</t>
  </si>
  <si>
    <t>자연드림 Real마요네즈(1Kg/EA)</t>
  </si>
  <si>
    <t>자연드림 Real토마토케찹(1Kg/EA)</t>
  </si>
  <si>
    <t>자연드림 Real허니머스타드소스(1Kg/EA)</t>
  </si>
  <si>
    <t>자연드림 애간장양조간장(15Kg/EA)</t>
  </si>
  <si>
    <r>
      <t xml:space="preserve">제주산방식당 비빔밀냉면세트(돈사태수육0.75kg+밀면2.8kg+비빔장1kg 4.55Kg/BOX)
</t>
    </r>
    <r>
      <rPr>
        <b/>
        <sz val="14"/>
        <color rgb="FF0000FF"/>
        <rFont val="맑은 고딕"/>
        <family val="3"/>
        <charset val="129"/>
        <scheme val="minor"/>
      </rPr>
      <t>*초등40인분, 중고등 30인분</t>
    </r>
    <phoneticPr fontId="2" type="noConversion"/>
  </si>
  <si>
    <t>튼튼스쿨 마시는귤귤이한라봉(신학기100ml_어린이기호인증 100g/EA)</t>
    <phoneticPr fontId="2" type="noConversion"/>
  </si>
  <si>
    <t>시즌오프 
재고소진 중단결정</t>
    <phoneticPr fontId="2" type="noConversion"/>
  </si>
  <si>
    <t xml:space="preserve"> 자연드림 간장마늘치킨소스(2Kg/EA)</t>
  </si>
  <si>
    <t>양조간장[대두(국산),소맥(우리밀:국산),천일염(국산),종국],유기농황설탕24.96%,배퓨레(배:국산),마늘(국산),고추숙성물,후추</t>
  </si>
  <si>
    <t>밀,대두</t>
  </si>
  <si>
    <t>냉장 180일</t>
  </si>
  <si>
    <t>단종</t>
    <phoneticPr fontId="2" type="noConversion"/>
  </si>
  <si>
    <t>자연드림XCJ프레시웨이 계란과자(20g/EA)</t>
    <phoneticPr fontId="2" type="noConversion"/>
  </si>
  <si>
    <t>500g(20g*25ea)</t>
    <phoneticPr fontId="2" type="noConversion"/>
  </si>
  <si>
    <t>중단</t>
    <phoneticPr fontId="2" type="noConversion"/>
  </si>
  <si>
    <t>명랑시대 쫠깃소떡핫도그(80g*10입 800g/EA)</t>
  </si>
  <si>
    <t>크레잇 사과넣은촉촉함박(1Kg/EA)</t>
  </si>
  <si>
    <t>이츠웰 포켓팝콘_인절미뻥(20g*30입 20g/EA)</t>
  </si>
  <si>
    <t>880g{22g내외*2개입}×20봉</t>
    <phoneticPr fontId="9" type="noConversion"/>
  </si>
  <si>
    <t>4kg(고등어3kg+간장소스1kg)/Box
- 약 75토막(30~50g)</t>
    <phoneticPr fontId="9" type="noConversion"/>
  </si>
  <si>
    <t>4kg(고등어3kg+고추장소스1kg)/Box
- 약 75토막(30~50g)</t>
    <phoneticPr fontId="9" type="noConversion"/>
  </si>
  <si>
    <t>4kg(삼치3kg+간장소스1kg)/Box
- 약 60토막(40~60g)</t>
    <phoneticPr fontId="9" type="noConversion"/>
  </si>
  <si>
    <t>4kg(삼치3kg+고추장소스1kg)/Box
- 약 60토막(40~60g)</t>
    <phoneticPr fontId="9" type="noConversion"/>
  </si>
  <si>
    <t>아이누리 유기농ABC주스(100ml 100g/EA)</t>
  </si>
  <si>
    <t>수협XCJFW 국물용멸치(육수용 1Kg/BOX)</t>
  </si>
  <si>
    <t>면세</t>
    <phoneticPr fontId="9" type="noConversion"/>
  </si>
  <si>
    <t>냉장 365일</t>
    <phoneticPr fontId="9" type="noConversion"/>
  </si>
  <si>
    <t>수협XCJFW 국물용멸치(육수용 500g/EA)</t>
  </si>
  <si>
    <t>500g</t>
    <phoneticPr fontId="9" type="noConversion"/>
  </si>
  <si>
    <t>수협XCJFW 세멸치(지리 1Kg/EA)</t>
  </si>
  <si>
    <t>수협XCJFW 세멸치(지리 500g/EA)</t>
  </si>
  <si>
    <t>수협XCJFW 두절건새우(500g/EA)</t>
  </si>
  <si>
    <t>새우(국내산)100%</t>
    <phoneticPr fontId="9" type="noConversion"/>
  </si>
  <si>
    <t>새우</t>
    <phoneticPr fontId="9" type="noConversion"/>
  </si>
  <si>
    <t>수협XCJFW 커트미역(1Kg/EA)</t>
  </si>
  <si>
    <t>수협XCJFW 커트미역(500g/EA)</t>
  </si>
  <si>
    <t>수협XCJFW 건다시마(상품_절단 500g/EA)</t>
  </si>
  <si>
    <t>수협XCJFW 건다시마(상품 1Kg/EA)</t>
  </si>
  <si>
    <t>15L</t>
    <phoneticPr fontId="9" type="noConversion"/>
  </si>
  <si>
    <t>먹는해양심층수54.6%,소금(국산)15.39%,대두(국산)13.48%,소맥(국산),주정,종국</t>
    <phoneticPr fontId="9" type="noConversion"/>
  </si>
  <si>
    <t>대두,밀</t>
    <phoneticPr fontId="9" type="noConversion"/>
  </si>
  <si>
    <t>마요네즈[식물성유지(외국산),난황액(국산),발효식초,설탕,정제소금],혼합식용유(이탈리아산),마늘(중국산),가공유크림,마늘농축액,가공치즈,백후추</t>
    <phoneticPr fontId="9" type="noConversion"/>
  </si>
  <si>
    <t>우유,계란,대두</t>
    <phoneticPr fontId="9" type="noConversion"/>
  </si>
  <si>
    <t>가루찹쌀{찹쌀(국산), 딸기앙금45H42.1%[백물앙금{흰강낭콩외국산)]},
딸기가당다이스{딸기(국산)}</t>
    <phoneticPr fontId="9" type="noConversion"/>
  </si>
  <si>
    <t>가루찹쌀{찹쌀(국산),상상초월찐감자{감자(국산)}20.2%</t>
    <phoneticPr fontId="9" type="noConversion"/>
  </si>
  <si>
    <t>가루찹쌀{찹쌀(국산),고구마홀{고구마(국산)}28.2%</t>
    <phoneticPr fontId="9" type="noConversion"/>
  </si>
  <si>
    <t>이츠웰 쌈무(새콤달콤_국산무60% 3Kg/PAC)</t>
  </si>
  <si>
    <t>무 60%(국내산), 정제수, 빙초산, 정제소금(국내산),구연산,나트륨(감미료),비타민c  / 고형량 1.8kg</t>
    <phoneticPr fontId="9" type="noConversion"/>
  </si>
  <si>
    <t>이츠웰 쌈무(프리미엄_새콤달콤_국산무60% 3Kg/EA)</t>
  </si>
  <si>
    <t>무 60%(국내산), 정제수, 발효식초(주정,발효영양원), 정제소금(국내산), 비타젠b,비타민c/ 고형량 1.8kg</t>
    <phoneticPr fontId="9" type="noConversion"/>
  </si>
  <si>
    <t>헬씨누리 유자오렌지드레싱(소단량)</t>
    <phoneticPr fontId="9" type="noConversion"/>
  </si>
  <si>
    <t>실온 180일</t>
    <phoneticPr fontId="9" type="noConversion"/>
  </si>
  <si>
    <t>냉동 180일</t>
    <phoneticPr fontId="9" type="noConversion"/>
  </si>
  <si>
    <t>HACCP
유기가공식품</t>
    <phoneticPr fontId="2" type="noConversion"/>
  </si>
  <si>
    <t>중단</t>
    <phoneticPr fontId="2" type="noConversion"/>
  </si>
  <si>
    <t>랜시푸드 야채춘권(15g*60입 900g/EA)</t>
  </si>
  <si>
    <t>과세</t>
    <phoneticPr fontId="2" type="noConversion"/>
  </si>
  <si>
    <t>감자,소맥분(밀),정제수,양배추,양파,당면(녹두전분,완두전분),당근,팜유,느타리버섯,정제소금,L-글루타민산나트륨(향미증진제),
설탕,참기름,후추분말,산도조절제,에리쏘르빈산나트륨(산화방지제) 등</t>
    <phoneticPr fontId="2" type="noConversion"/>
  </si>
  <si>
    <t>굿딜 페퍼로니(1Kg/EA)</t>
  </si>
  <si>
    <t>1kg(3.8g±0.2g*265±15개)</t>
    <phoneticPr fontId="2" type="noConversion"/>
  </si>
  <si>
    <t>과세</t>
    <phoneticPr fontId="2" type="noConversion"/>
  </si>
  <si>
    <t>돼지고기(국내산/지방일부포함) 78.77%
(직경) 48mm±2mm
(두께) 2.0mm±0.2mm</t>
    <phoneticPr fontId="2" type="noConversion"/>
  </si>
  <si>
    <t>돼지고기, 대두 함유</t>
    <phoneticPr fontId="2" type="noConversion"/>
  </si>
  <si>
    <t>정제수, 자일로스설탕 8%, 납작복숭아과즙 5.4%</t>
    <phoneticPr fontId="2" type="noConversion"/>
  </si>
  <si>
    <t>튼튼스쿨 너를위한납작복숭아(자일로스를넣은 100ml 100g/EA)</t>
  </si>
  <si>
    <t>튼튼스쿨 너를위한블랙사파이어(자일로스를넣은 100ml 100g/EA)</t>
  </si>
  <si>
    <t>튼튼스쿨 너를위한파인애플오렌지(자일로스를넣은 100ml 100g/EA)</t>
  </si>
  <si>
    <t>자연드림XCJFW 한모금사과(스승의날_팩_종이빨대_120ml*24입 120g/EA)</t>
  </si>
  <si>
    <t>정제수, 자일로스설탕 8.3%, 파인애플주스농축액 2%, 오렌지농축액 1%</t>
  </si>
  <si>
    <t>정제수, 자일로스설탕 8%, 블랙사파이어농축액 0.4%</t>
  </si>
  <si>
    <t>정제수, 자일로스설탕 9%, 망고퓨레농축 8%, 망고농축액 2.8%</t>
  </si>
  <si>
    <t>계란,우유,대두,쇠고기 함유</t>
    <phoneticPr fontId="2" type="noConversion"/>
  </si>
  <si>
    <t>리얼소안심큐브스테이크</t>
    <phoneticPr fontId="2" type="noConversion"/>
  </si>
  <si>
    <t>3/12부 중단</t>
    <phoneticPr fontId="2" type="noConversion"/>
  </si>
  <si>
    <t>고메 디트로이트피자(바질페스토치즈 285g/EA)</t>
  </si>
  <si>
    <t>고메 디트로이트피자(트리플미트콤보 320g/EA)</t>
  </si>
  <si>
    <t>고메 스윗치즈피자 325g</t>
  </si>
  <si>
    <t>고메 페퍼로니토마토 시카고피자 390g</t>
  </si>
  <si>
    <t>비비고 통새우만두 200g(40g*5ea)</t>
  </si>
  <si>
    <t>3/20부 중단</t>
    <phoneticPr fontId="2" type="noConversion"/>
  </si>
  <si>
    <t>뚜레쥬르 더블치즈브레드(88g/EA)</t>
  </si>
  <si>
    <t>밀가루(밀:미국산, 캐나다산), 치즈 25%</t>
    <phoneticPr fontId="2" type="noConversion"/>
  </si>
  <si>
    <t>뚜레쥬르 햄포테이토브레드(88g/EA)</t>
    <phoneticPr fontId="2" type="noConversion"/>
  </si>
  <si>
    <t>밀가루(밀:미국산, 캐나다산),  증숙감자[감자(국산)], 치즈, 프레스햄</t>
    <phoneticPr fontId="2" type="noConversion"/>
  </si>
  <si>
    <t>밀, 계란, 우유, 대두, 돼지고기 함유</t>
    <phoneticPr fontId="2" type="noConversion"/>
  </si>
  <si>
    <t>88g</t>
    <phoneticPr fontId="2" type="noConversion"/>
  </si>
  <si>
    <t>FSSC22000</t>
    <phoneticPr fontId="2" type="noConversion"/>
  </si>
  <si>
    <t>4/1부 중단</t>
    <phoneticPr fontId="2" type="noConversion"/>
  </si>
  <si>
    <t>자연드림 핫도그(개별포장_65g*10입 650g/EA)</t>
  </si>
  <si>
    <t>650g(65g*10ea)</t>
    <phoneticPr fontId="2" type="noConversion"/>
  </si>
  <si>
    <t>소시지{돼지고기(국산/무항생제)90.8%,감자전분(감자:국산),유기농설탕2.5%,소금(국산)1.3%,난백분말}48.8%,
박력밀가루 핫도그용{밀가루(우리밀:국산),소맥전분(우리밀:국산)}19.4%,살균전란액(달걀:국산/무항생제),12%,
유채유9.8%,유기농설탕8%,소맥전분(우리밀:국산),소금,L-주석산수소칼륨,옥수수전분,탄산수소나트륨,팽창제</t>
    <phoneticPr fontId="2" type="noConversion"/>
  </si>
  <si>
    <t>돼지고기,밀,달걀 함유</t>
    <phoneticPr fontId="2" type="noConversion"/>
  </si>
  <si>
    <t>냉동 270일</t>
    <phoneticPr fontId="2" type="noConversion"/>
  </si>
  <si>
    <t>자연드림 굴소스(300g/EA)</t>
    <phoneticPr fontId="2" type="noConversion"/>
  </si>
  <si>
    <t>자연드림 스테이크소스(280g/EA)</t>
    <phoneticPr fontId="2" type="noConversion"/>
  </si>
  <si>
    <t>이츠웰 초고추장(NEW 14Kg/EA)</t>
    <phoneticPr fontId="2" type="noConversion"/>
  </si>
  <si>
    <t>마라크림파스탕세트(소스3kg+피쉬볼1kg+스파게티면4.25kg 8.25Kg/BOX)</t>
    <phoneticPr fontId="2" type="noConversion"/>
  </si>
  <si>
    <t>8.25kg
(소스3kg+피쉬볼1kg+스파게티면4.2kg)</t>
    <phoneticPr fontId="2" type="noConversion"/>
  </si>
  <si>
    <t>튼튼스쿨 튼튼대두유(18L 16.5Kg/EA)</t>
  </si>
  <si>
    <r>
      <t xml:space="preserve">대두유[외국산:네덜란드,러시아,태국 등] 100%
</t>
    </r>
    <r>
      <rPr>
        <sz val="12"/>
        <color rgb="FFFF0000"/>
        <rFont val="맑은 고딕"/>
        <family val="3"/>
        <charset val="129"/>
        <scheme val="minor"/>
      </rPr>
      <t>★non-GMO/무소포제★</t>
    </r>
    <phoneticPr fontId="2" type="noConversion"/>
  </si>
  <si>
    <t>유기농현미(국산)100%</t>
    <phoneticPr fontId="9" type="noConversion"/>
  </si>
  <si>
    <r>
      <t xml:space="preserve">무항생제오리고기 96.9%(국산),블루베리과즙액 0.2%/1kg
</t>
    </r>
    <r>
      <rPr>
        <b/>
        <sz val="12"/>
        <color rgb="FF0000FF"/>
        <rFont val="맑은 고딕"/>
        <family val="3"/>
        <charset val="129"/>
        <scheme val="minor"/>
      </rPr>
      <t xml:space="preserve">/냉장 슬라이스 두께 3.5mm(기존 4.5~5.5mm)
</t>
    </r>
    <r>
      <rPr>
        <b/>
        <sz val="12"/>
        <color rgb="FFFF0000"/>
        <rFont val="맑은 고딕"/>
        <family val="3"/>
        <charset val="129"/>
        <scheme val="minor"/>
      </rPr>
      <t>1등급, 무항생제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0000FF"/>
        <rFont val="맑은 고딕"/>
        <family val="3"/>
        <charset val="129"/>
        <scheme val="minor"/>
      </rPr>
      <t>*증정상품 이슈에 따라 브랜드 변경 될 수 있습니다.</t>
    </r>
    <phoneticPr fontId="9" type="noConversion"/>
  </si>
  <si>
    <t>플랜테이블 너겟</t>
    <phoneticPr fontId="2" type="noConversion"/>
  </si>
  <si>
    <t>450g(18g*24±1ea)</t>
    <phoneticPr fontId="2" type="noConversion"/>
  </si>
  <si>
    <t>정제수,곡류가공품1[밀가루(밀:미국산),옥수수전분(옥수수:외국산),옥수수가루,하얀설탕,정제소금],두류가공품1(중국산),두류가공품2(중국산),양파,해바라기유(해바라기유,규소수지),하얀설탕,콩기름,옥수수전분,메틸셀룰로스,마늘,곡류가공품2,미림,복합조미식품1,복합조미식품2,비건시즈닝,효모추출물,안데스소금,서류가공품,L-글루탐산나트륨(향미증진제),후춧가루</t>
    <phoneticPr fontId="2" type="noConversion"/>
  </si>
  <si>
    <r>
      <t xml:space="preserve">돼지고기(후지/국내산)32.1%, 돼지고기 (지방/국내산)19.4%, 양파 33.3%
</t>
    </r>
    <r>
      <rPr>
        <b/>
        <sz val="12"/>
        <color rgb="FF0000FF"/>
        <rFont val="맑은 고딕"/>
        <family val="3"/>
        <charset val="129"/>
        <scheme val="minor"/>
      </rPr>
      <t>*164도 약 8분 튀김조리/ 조리후 약 10cm</t>
    </r>
    <phoneticPr fontId="2" type="noConversion"/>
  </si>
  <si>
    <t>우리밀로만든코코아와플
(자연드림_개별포장_18g*20개입 360g/EA)</t>
    <phoneticPr fontId="2" type="noConversion"/>
  </si>
  <si>
    <t>밀가루(우리밀:국산)37.32%, 유기농설탕 31.78%, 유기팜유(팜유:콜롬비아산)15.47%, 버터(우유:국산), 코코아파우더(네덜란드산)5.48%, 전란액(달걀:국산), 소금, 레시틴, 탄산수소나트륨</t>
    <phoneticPr fontId="2" type="noConversion"/>
  </si>
  <si>
    <t>달걀,우유,대두,밀 함유</t>
    <phoneticPr fontId="2" type="noConversion"/>
  </si>
  <si>
    <t>크림쏙딸기찰떡
(CJ프레시웨이전용 개별포장_40g*30입 1.2Kg/EA)</t>
    <phoneticPr fontId="9" type="noConversion"/>
  </si>
  <si>
    <t>밭에서온리얼감자찰떡
(CJ프레시웨이전용 개별포장_40g*30입 1.2Kg/EA)</t>
    <phoneticPr fontId="2" type="noConversion"/>
  </si>
  <si>
    <t>밭에서온리얼고구마찰떡
(CJ프레시웨이전용 개별포장_40g*30입 1.2Kg/EA)</t>
    <phoneticPr fontId="2" type="noConversion"/>
  </si>
  <si>
    <t>200G(40G*5EA)</t>
    <phoneticPr fontId="2" type="noConversion"/>
  </si>
  <si>
    <t>흰다리새우,만두피프리믹스(밀가루,타피오카전분),양파,콩기름,베르미첼리(녹두전분,감자전분,천일염),
부추,옥수수전분,설탕,비타셀(밀식이섬유),참기름,정제소금,L-글루탐산나크륨(향미증진제),메틸셀루로스,
변성전분,향미증진제,새우분말,펄앤97(구연산삼나트륨,구연산,정제소금),후춧가루</t>
    <phoneticPr fontId="2" type="noConversion"/>
  </si>
  <si>
    <t>285G</t>
    <phoneticPr fontId="2" type="noConversion"/>
  </si>
  <si>
    <t>320G</t>
    <phoneticPr fontId="2" type="noConversion"/>
  </si>
  <si>
    <t>325G</t>
    <phoneticPr fontId="2" type="noConversion"/>
  </si>
  <si>
    <t>390G</t>
    <phoneticPr fontId="2" type="noConversion"/>
  </si>
  <si>
    <r>
      <t xml:space="preserve">안심(미국산), 6:4(안심:소스) 
</t>
    </r>
    <r>
      <rPr>
        <b/>
        <sz val="12"/>
        <color rgb="FF0000FF"/>
        <rFont val="맑은 고딕"/>
        <family val="3"/>
        <charset val="129"/>
        <scheme val="minor"/>
      </rPr>
      <t xml:space="preserve">냉장해동(72시간이내) or 유수해동(2시간이내) 해동합니다.
오븐조리시 170 ℃ 예열하여  해동된 안심, 기호에 따라 당근, 양파, 대파를 넣고 9~11분 가열한 후 제공한다 
  (야채는 안심과 어울리게 큐브 형태로 슬라이스 한다)    </t>
    </r>
    <phoneticPr fontId="2" type="noConversion"/>
  </si>
  <si>
    <t>CJ프레시웨이 기사식당돼지불고기(불향첨가 1Kg/EA)</t>
    <phoneticPr fontId="2" type="noConversion"/>
  </si>
  <si>
    <t>돼지고기 70%(국내산), 7:3(돈: 소스)</t>
    <phoneticPr fontId="2" type="noConversion"/>
  </si>
  <si>
    <t>CK 쭈꾸미볶음(NEW_R 1Kg/EA)</t>
    <phoneticPr fontId="2" type="noConversion"/>
  </si>
  <si>
    <t>절단주꾸미70.4%(베트남산),  고추장
추천인분 : 14인분 (1인당 70g)</t>
    <phoneticPr fontId="2" type="noConversion"/>
  </si>
  <si>
    <t>CJ프레시웨이 야채탕베이스(1:3희석 1Kg/EA)</t>
    <phoneticPr fontId="2" type="noConversion"/>
  </si>
  <si>
    <t>주안푸드 소고기편채(1Kg/EA)</t>
    <phoneticPr fontId="2" type="noConversion"/>
  </si>
  <si>
    <t>이츠웰 돼지고기장조림(돼지고기75% 1Kg/EA)</t>
    <phoneticPr fontId="2" type="noConversion"/>
  </si>
  <si>
    <t>이츠웰 소고기장조림(소정육54% 1Kg/EA)</t>
  </si>
  <si>
    <t> 일미농수산 쫄깃무말랭이(압착무 57% 1Kg/EA)</t>
  </si>
  <si>
    <t> 일미농수산 깻잎무침(깻잎 70% 1Kg/EA)</t>
  </si>
  <si>
    <t> 일미농수산 오복채(압착무 45% 1Kg/EA)</t>
  </si>
  <si>
    <t> 일미농수산 비타장아찌(무 62% 1Kg/EA)</t>
  </si>
  <si>
    <t>실온</t>
    <phoneticPr fontId="2" type="noConversion"/>
  </si>
  <si>
    <t>압착무57%(절임무 국내산)</t>
  </si>
  <si>
    <t>조미깻잎70%(국내산)</t>
  </si>
  <si>
    <t>압착무45%(절임무 국내산)</t>
  </si>
  <si>
    <t>무62%(국내산), 오이12%(국내산)</t>
  </si>
  <si>
    <t>⑤⑥⑬</t>
    <phoneticPr fontId="2" type="noConversion"/>
  </si>
  <si>
    <r>
      <t xml:space="preserve">소고기(호주산,미국, 뉴질랜드 등 외국산) 50%
</t>
    </r>
    <r>
      <rPr>
        <b/>
        <sz val="12"/>
        <color rgb="FF0000FF"/>
        <rFont val="맑은 고딕"/>
        <family val="3"/>
        <charset val="129"/>
        <scheme val="major"/>
      </rPr>
      <t>*육개장 고명용</t>
    </r>
    <phoneticPr fontId="2" type="noConversion"/>
  </si>
  <si>
    <t>돼지고기(국내산), 정제수, 설탕, 혼합간장Ⅰ, 혼합간장Ⅱ, 소스Ⅰ, 
마늘, 소스Ⅱ, 복합조미식품, 천일염, 향미증진제, 흑후추분말</t>
    <phoneticPr fontId="2" type="noConversion"/>
  </si>
  <si>
    <t>소고기(호주산), 정제수, 설탕, 혼합간장Ⅰ, 혼합간장Ⅱ, 소스Ⅰ, 
마늘, 소스Ⅱ, 복합조미식품, 천일염, 향미증진제, 흑후추분말</t>
    <phoneticPr fontId="2" type="noConversion"/>
  </si>
  <si>
    <t>밀가루(밀:미국산),가공유크림(독일),당류가공품 등</t>
    <phoneticPr fontId="2" type="noConversion"/>
  </si>
  <si>
    <t>밀가루(밀:미국산),준초콜릿9.6%,코코아분말3.4% 등</t>
    <phoneticPr fontId="2" type="noConversion"/>
  </si>
  <si>
    <t>연돈 볼카츠세트(볼카츠3.2kg(80g*10입_4입)+소스1kg 4.2Kg/BOX)</t>
    <phoneticPr fontId="2" type="noConversion"/>
  </si>
  <si>
    <t>연돈 치즈볼카츠세트(볼카츠3.2kg(80g*10입_4입)+소스1kg 4.2Kg/BOX)</t>
    <phoneticPr fontId="2" type="noConversion"/>
  </si>
  <si>
    <t xml:space="preserve">꿀팁!
뚜레쥬르 아몬드크림과
함께 사용해보세요! </t>
    <phoneticPr fontId="2" type="noConversion"/>
  </si>
  <si>
    <t>뚜레쥬르 아몬드크림(토핑_필링 황금파이만주생지용 500g/EA)</t>
  </si>
  <si>
    <t>마가린(가공유지팜스테아린에스테르화유/말레이시아산,대두에스테르화유/외국산:아르헨티나산,미국산,브라질산, 팜올레인에스테르와유,
채종경화에스테르화유),식물성유지(대두유/외국산:아르헨티나산,미국산,브라질산등,팜유/말레이시아산,야자유),정제수 등</t>
    <phoneticPr fontId="2" type="noConversion"/>
  </si>
  <si>
    <t>우유,대두,계란, 밀 함유</t>
    <phoneticPr fontId="2" type="noConversion"/>
  </si>
  <si>
    <t>냉장10일</t>
    <phoneticPr fontId="2" type="noConversion"/>
  </si>
  <si>
    <t>아이누리 가시없는 임연수살(순살_가시제거율99.9%_X-Ray_40~60g/토막 500g/EA)</t>
  </si>
  <si>
    <t>아이누리 가시없는 코다리살(순살_가시제거율99.9%_X-Ray_20~40g/토막 500g/EA)</t>
  </si>
  <si>
    <t>아이누리 가시없는 장문볼락살(순살_가시제거율99.9%_X-Ray_40~60g/토막 500g/EA)</t>
  </si>
  <si>
    <t>아이누리 가시없는 노르웨이 고등어살(순살_가시제거율99.9%_X-Ray_40~60g/토막 500g/EA)</t>
    <phoneticPr fontId="2" type="noConversion"/>
  </si>
  <si>
    <t>원산지:노르웨이</t>
    <phoneticPr fontId="2" type="noConversion"/>
  </si>
  <si>
    <t>원산지:미국산</t>
    <phoneticPr fontId="2" type="noConversion"/>
  </si>
  <si>
    <t>원산지:러시아산</t>
    <phoneticPr fontId="2" type="noConversion"/>
  </si>
  <si>
    <t>굴엑기스[굴(국산),효모추출물(중국산)].올리고당,유기농설탕9.69%,소금(국산),
양조간장[대두(국산),소맥(우리밀:국산),소그므종국],진한멸치액젓[멸치액젓,설탕,효모식품],양파즙[양파,효모],마늘즙,혼합제제(변성전분,말토덱스트린),발효감칠맛분말,5-리보뉴클레오티드이나트륨,먹는해양심층수,흑후루가루</t>
    <phoneticPr fontId="2" type="noConversion"/>
  </si>
  <si>
    <t>냉장365일</t>
    <phoneticPr fontId="2" type="noConversion"/>
  </si>
  <si>
    <t>다진양파(양파:국산),J4(토마토:국산),유기농설탕14%,外</t>
    <phoneticPr fontId="2" type="noConversion"/>
  </si>
  <si>
    <t>280G</t>
    <phoneticPr fontId="2" type="noConversion"/>
  </si>
  <si>
    <t>밀,대두,우유,토마토,이산화황 함유</t>
    <phoneticPr fontId="2" type="noConversion"/>
  </si>
  <si>
    <t>고추장75.99%[물엿,밀가루(밀:미국산,호주산),혼합양념(중국산/고춧가루6%),정제소금,밀쌀, L-글루탐산나트륨(향미증진제),설탕, 발효식품8.5%,(주정,발효영양원),정제수,구연산,볶음참깨(참깨:외국산),마늘농축액(마늘:국산),생강농축액,잔탐검</t>
    <phoneticPr fontId="2" type="noConversion"/>
  </si>
  <si>
    <t>한강 충진식염지순살(60계용_급식용 690g*10입 6.9Kg/BOX)</t>
  </si>
  <si>
    <t>호랑이치킨소스(60계용_급식용 2Kg/EA)</t>
  </si>
  <si>
    <t>간지치킨용소스(60계용_급식용 NEW 2Kg/EA)</t>
  </si>
  <si>
    <t>호랑이치킨시즈닝(60계용_급식용 1.6Kg/EA)</t>
  </si>
  <si>
    <t>누룽지가루(60계용_급식용 1Kg/EA)</t>
  </si>
  <si>
    <t>밀떡볶이떡(신전떡볶이용 1.7Kg/EA)</t>
  </si>
  <si>
    <t>아이누리 마시는귤귤이한라봉(100ml_어린이기호인증 100g/EA)</t>
  </si>
  <si>
    <t>자연드림 상큼딸기파이생지(37개내외 1.6Kg/EA)</t>
  </si>
  <si>
    <t>오튀봉 나비오징어꼬치(70g*10입 700g/EA)</t>
  </si>
  <si>
    <t>오튀봉 통오징어바이트튀김</t>
  </si>
  <si>
    <t>우리쌀 누룽지 옷 입은 통한마리 장어튀김</t>
  </si>
  <si>
    <t>자연드림 우리밀단팥빵(75g/EA)</t>
  </si>
  <si>
    <t>놀부 베이키드빈스(425g/EA)</t>
  </si>
  <si>
    <t>평창한끼시래기200g</t>
  </si>
  <si>
    <t>백설 프리믹스파우더(60계용 학교_저장품 1Kg/EA)</t>
  </si>
  <si>
    <r>
      <t xml:space="preserve">국내산 등뼈 살코기
</t>
    </r>
    <r>
      <rPr>
        <b/>
        <sz val="12"/>
        <color rgb="FFFF0000"/>
        <rFont val="맑은 고딕"/>
        <family val="3"/>
        <charset val="129"/>
        <scheme val="minor"/>
      </rPr>
      <t>*주문시, 순살3:1베이스분말</t>
    </r>
    <phoneticPr fontId="2" type="noConversion"/>
  </si>
  <si>
    <r>
      <t xml:space="preserve">쇠고기조미분(쇠고기맛본다시,정제소금(국내산),옥수수전분,비프맛분,간장분말,마늘분말(건마늘,중국산),된장분말,고춧가루(고추,중국산)
</t>
    </r>
    <r>
      <rPr>
        <b/>
        <sz val="12"/>
        <color rgb="FFFF0000"/>
        <rFont val="맑은 고딕"/>
        <family val="3"/>
        <charset val="129"/>
        <scheme val="minor"/>
      </rPr>
      <t>*주문시, 순살3:1베이스분말</t>
    </r>
    <phoneticPr fontId="2" type="noConversion"/>
  </si>
  <si>
    <r>
      <t xml:space="preserve">정제수, 정백당, 유산균배양액 3%[혼합탈지분유(네덜란드산)], 젖산칼슘 0.38%, 비타민혼합제제 0.05%
</t>
    </r>
    <r>
      <rPr>
        <b/>
        <sz val="12"/>
        <color rgb="FF0000FF"/>
        <rFont val="맑은 고딕"/>
        <family val="3"/>
        <charset val="129"/>
        <scheme val="minor"/>
      </rPr>
      <t>*리패키징 상품 재고 소진 후 기존상품 출고 됩니다.</t>
    </r>
    <phoneticPr fontId="2" type="noConversion"/>
  </si>
  <si>
    <t>담양한과이장님xCJ프레시웨이 너의꽃길을응원해봄(15g*30입 450g/BOX)</t>
    <phoneticPr fontId="9" type="noConversion"/>
  </si>
  <si>
    <t xml:space="preserve">병천식버섯순대곱창전골세트
(순대3kg+돈곱창1kg+양념장1kg+육수1kg 6Kg/BOX)
</t>
    <phoneticPr fontId="9" type="noConversion"/>
  </si>
  <si>
    <t>2.88kg(80g×36ea)</t>
  </si>
  <si>
    <t>밤 100%(중국산)</t>
  </si>
  <si>
    <t>실온 213일</t>
  </si>
  <si>
    <t>CJ제일제당 맛밤(80g*54개입 80g/EA)</t>
  </si>
  <si>
    <t>4.32kg(80g×54ea)</t>
    <phoneticPr fontId="2" type="noConversion"/>
  </si>
  <si>
    <t xml:space="preserve"> 크레잇 쏙빠지는바비큐폭립(1Kg/EA)</t>
    <phoneticPr fontId="2" type="noConversion"/>
  </si>
  <si>
    <r>
      <t xml:space="preserve">등갈비 (스페인,네덜란드산) 65%/ </t>
    </r>
    <r>
      <rPr>
        <b/>
        <sz val="12"/>
        <color rgb="FFFF0000"/>
        <rFont val="맑은 고딕"/>
        <family val="3"/>
        <charset val="129"/>
        <scheme val="major"/>
      </rPr>
      <t>중탕조리가능!!</t>
    </r>
    <phoneticPr fontId="2" type="noConversion"/>
  </si>
  <si>
    <t>튼튼플러스_요거얌얌_플레인 125g/EA_</t>
    <phoneticPr fontId="2" type="noConversion"/>
  </si>
  <si>
    <t>상품명</t>
    <phoneticPr fontId="2" type="noConversion"/>
  </si>
  <si>
    <t>하이디라오 마라샹궈소스(대용량 1Kg/EA)</t>
  </si>
  <si>
    <t>하이디라오 마라탕소스(대용량 1Kg/EA)</t>
  </si>
  <si>
    <t>하이디라오 마라소스(NEW_분쇄버전 1Kg/EA)</t>
  </si>
  <si>
    <t>아이누리×뚜레쥬르 제주듬뿍담은감귤머핀(55g/EA)</t>
    <phoneticPr fontId="2" type="noConversion"/>
  </si>
  <si>
    <t>실온 6일</t>
    <phoneticPr fontId="2" type="noConversion"/>
  </si>
  <si>
    <t>엠즈베이커스 미니초당옥수수소금롤케익(29g*36조각 1.044kg/EA)</t>
    <phoneticPr fontId="2" type="noConversion"/>
  </si>
  <si>
    <t>1.044kg
(29g*36ea)</t>
    <phoneticPr fontId="2" type="noConversion"/>
  </si>
  <si>
    <t>난백액(달걀:국산), 옥수수농축액, 천일염(프랑스산)</t>
    <phoneticPr fontId="2" type="noConversion"/>
  </si>
  <si>
    <t>유빛 감사해요선생님 꽃케익</t>
  </si>
  <si>
    <t>480g(30g*16ea)</t>
  </si>
  <si>
    <t>정제수,식물성크림, 준초콜릿, 기타가공품(크림믹스), 백설탕, 전란, 중력분, 젤라틴, 마가린, 콩기름(대두유), 딸기레진, 웰가에스피, 쌀가루(국내산), 베이킹파우더, 색소</t>
  </si>
  <si>
    <t>계란,우유,대두,밀,돼지고기 함유</t>
  </si>
  <si>
    <t>제조일로부터9개월</t>
  </si>
  <si>
    <t>120ml*24ea</t>
  </si>
  <si>
    <t>사과농축과즙 10%[배합함량 사과(국산)99.9%, 비타민C 0.1%] 
*리패키징 상품 재고 소진시 기존 상품 출고됩니다.</t>
  </si>
  <si>
    <t>4kg
(100ml*40ea)</t>
    <phoneticPr fontId="9" type="noConversion"/>
  </si>
  <si>
    <t>리뉴얼 중단</t>
    <phoneticPr fontId="9" type="noConversion"/>
  </si>
  <si>
    <t>자연드림X아이누리 젤로스윗포도젤리스틱(23g*8입 184g/EA) </t>
  </si>
  <si>
    <t>184g(23g*8ea)</t>
    <phoneticPr fontId="2" type="noConversion"/>
  </si>
  <si>
    <t>정제수,유기황설탕(유기사탕수수100%),18%,망고농축액(이스라엘산/망고100%),유기농프락토올리고당(유기농설탕100%),6.8%,파인애플농축액[파인애플농축액(태국산/파인애플 100%)],
분말한천[한천(우뭇가사리:국산)100%],혼합제제1(로커스트콩검,덱스트린),무수구연산,비타민C,수용성유청칼슘분말,혼합제제2(잔탄검.덱스트린)</t>
    <phoneticPr fontId="2" type="noConversion"/>
  </si>
  <si>
    <t>우유 함유</t>
    <phoneticPr fontId="2" type="noConversion"/>
  </si>
  <si>
    <t>정제수,유기황설탕(유기사탕수수100%)13%,포도농축과즙[포도농축과즙(국산)100%],덱스트린,유기농프락토올리고당(유기농설탕100%)6.5%,분말한천[한천(우뭇가사리:국산)100%],
혼합제제1(로커스트콩검,덱스트린),무수구연산,비타민C,혼합제제2(잔탄검,덱스트린)</t>
    <phoneticPr fontId="2" type="noConversion"/>
  </si>
  <si>
    <t>크노르 치킨파우더(NEW 1Kg/EA)</t>
    <phoneticPr fontId="2" type="noConversion"/>
  </si>
  <si>
    <t>가공고슴(정제소금,페로시안화칼륨),말토덱스트린,L-글루탐산남트륨(향미증진제),옥수수전분,닭고기분말,설탕,
식물성유지(팜유),효모추출분말,달고기유지,닭고기향분말,5-리보뉴콜레오티드이나트륨,5-이노신산이나트륨,후추,대두소스분말</t>
    <phoneticPr fontId="2" type="noConversion"/>
  </si>
  <si>
    <t>닭고기,대두,밀,계란 함유</t>
    <phoneticPr fontId="2" type="noConversion"/>
  </si>
  <si>
    <t>치킨 튀김용 ×
치킨스톡 ○
원산지변경/리뉴얼</t>
    <phoneticPr fontId="2" type="noConversion"/>
  </si>
  <si>
    <t>24년 3월부
재고소진 후 중단
대체상품 133616</t>
    <phoneticPr fontId="2" type="noConversion"/>
  </si>
  <si>
    <t>크레잇 냉장베이컨(B2B 1Kg/EA)</t>
    <phoneticPr fontId="2" type="noConversion"/>
  </si>
  <si>
    <t>시즌종료
5월 한정 후식</t>
    <phoneticPr fontId="9" type="noConversion"/>
  </si>
  <si>
    <t>나라의 영웅들 감사합니다케익</t>
    <phoneticPr fontId="2" type="noConversion"/>
  </si>
  <si>
    <t>22g내외*30입 
660g/EA</t>
    <phoneticPr fontId="2" type="noConversion"/>
  </si>
  <si>
    <t>전란액(국산/전란액100%),식물성크림[D-소비톨액,팜핵경화유(말레이시아산),쇼트닝(대두경화유(대두:아르헨티나산)),유화제,카제인나트륨],설탕,밀가루(미국산),기타코코아가공품[설탕,가공유지(말레이시아산/팜핵경화유,소르비탄트리스테아레이트,레시틴),혼합전지분유(네덜란드산),혼합탈지분유,유청],코코아분말,혼합제제(과당, 글리세린지방산에스테르, 프로필렌글리콜, 자당지방산에스테르, 소르비탄지방산에스테르,주정, 폴리솔베이트60),콩기름,마가린,우유,당류가공품,식품첨가물(탄산수소나트륨),일반증류주</t>
    <phoneticPr fontId="2" type="noConversion"/>
  </si>
  <si>
    <t>우유, 밀, 대두, 계란 함유</t>
    <phoneticPr fontId="2" type="noConversion"/>
  </si>
  <si>
    <t>1kg(약12.8g*78±10ea)</t>
    <phoneticPr fontId="2" type="noConversion"/>
  </si>
  <si>
    <t>난백액(달걀:국산), 잼5.3%(딸기50%),매일바이오플레인요거트2.2%,딸기레진0.5%(딸기농축액 5%)</t>
    <phoneticPr fontId="2" type="noConversion"/>
  </si>
  <si>
    <t>6월부 중단</t>
  </si>
  <si>
    <t>1.6kg(40g*37개내외)</t>
  </si>
  <si>
    <t>내열성딸기잼31.7 %[설탕,가당딸기퓨레(딸기:국산),물엿,딸기농축액(이스라엘산)(고형분60%),아미드펙틴],밀가루(밀:국산)</t>
  </si>
  <si>
    <t>냉동 180일</t>
  </si>
  <si>
    <t>내열성사과다이스잼31.7 %[설탕,가당사과다이스(사과:
국산),사과퓨레(사과:국산),물엿,사과농축과즙액],밀가
루(밀:국산)</t>
  </si>
  <si>
    <t>[밀키트] 반미핫도그세트
연탄불고기1kg+핫도그번1.5kg+칠리마요소스0.6kg 3.1Kg/BOX)</t>
  </si>
  <si>
    <t>핫도그빵1.5KG+연탄불고기1KG+쓰리라차마요소스0.6KG</t>
  </si>
  <si>
    <t xml:space="preserve">핫도그빵1.5KG(50G*6EA/*5EA)+연탄불고기 1KG + 칠리마요소스0.6KG
핫도그빵 : 밀가루[밀/미국산, 캐나다산], 콩기름(대두유/외국산), 유청[유청/미국산 97%, 국산2%]
연탄불고기 : 돼지고기(국산), 소스1[간장{산분해간장{탈지대두(외국산: 인도,미국,중국 등)}], 배퓌레(국산)
칠리마요소스 : 마요네즈[식물성유지(외국산), 난황액{난황(계란:국산)], 소스(태국산/빨강고추)
</t>
  </si>
  <si>
    <t>유로골드 냉동감자(크링클컷 2Kg/EA)</t>
  </si>
  <si>
    <t>(유럽산) 감자97.4%,</t>
    <phoneticPr fontId="2" type="noConversion"/>
  </si>
  <si>
    <t>자연드림 한우불고기피자(미컷팅 445g/EA)</t>
    <phoneticPr fontId="2" type="noConversion"/>
  </si>
  <si>
    <t>455g</t>
    <phoneticPr fontId="2" type="noConversion"/>
  </si>
  <si>
    <t>4/1부 중단</t>
  </si>
  <si>
    <t>던킨 레드쿠키링도넛
(CJ프레시웨이전용 56g*30입_박스발주 56g/EA)</t>
  </si>
  <si>
    <t>1.68KG(56gX30ea)box</t>
  </si>
  <si>
    <t>강력분(밀/미국산,밀가루/프랑스산),
당류가공품,쇼트닝(팜유/말레이시아산),
박력분(밀/미국산),과자,콩기름,효모</t>
  </si>
  <si>
    <t>밀,우유,대두</t>
  </si>
  <si>
    <t>밀,돼지고기,토마토,우유,달걀 함유</t>
    <phoneticPr fontId="2" type="noConversion"/>
  </si>
  <si>
    <t>밀가루(우리밀:국산),치츠{모짜렐라치즈(원유:국산),분말셀룰로스},무항생제돼지고기(국산)9.3%,정제수,과채가공품(토마토100%),토마토케찹(토마토퓨레,설탕,식초,소금,잔탐검),양배추(국산),양파(국산),프레스햄,곡류가공품,피망,소스,전분1,전분2,소금,유기농설탕0.3%,감미유,흑후루가루,생강분말(생강:국산),천연향신료</t>
    <phoneticPr fontId="2" type="noConversion"/>
  </si>
  <si>
    <t>일시중단
재출시 미정</t>
    <phoneticPr fontId="2" type="noConversion"/>
  </si>
  <si>
    <t>1KG(약83G * 12EA)</t>
  </si>
  <si>
    <t>붕장어(국내산) 78%, 튀김쌀(국내산), 베타믹스[밀가루(밀:미국산)]
오븐 : 예열 후 170도 12~15분 조리 (습X)/ 
유탕 : 170~175도 1분 30초~2분</t>
  </si>
  <si>
    <t>리뉴얼출시
기존코드 중단</t>
    <phoneticPr fontId="9" type="noConversion"/>
  </si>
  <si>
    <t>4kg
[장어튀김 3kg(36미)
+유자타르타르소스 1kg</t>
    <phoneticPr fontId="2" type="noConversion"/>
  </si>
  <si>
    <t>*당근번:밀가루(밀:미국산, 캐나다산), 전란액(국산), 당근분말4.01%[당근(중국산)] /빵 약 8.5CM
*소고기패티:소고기(호주산)38.46%, 돼지고기(국내산)34.97%, 우지방(국내산)17.49% /조리 후 약 9CM
*사과홀그레인:홀그레인머스타드 3%, 사과다이스 2.5%</t>
    <phoneticPr fontId="2" type="noConversion"/>
  </si>
  <si>
    <t>*당근번:밀,우유,계란,대두
*소고기패티:소고기,돼지고기,대두,밀,난류,닭고기
*사과홀그레인: 토마토, 대두, 계란, 쇠고기</t>
    <phoneticPr fontId="2" type="noConversion"/>
  </si>
  <si>
    <t>*당근번 6개월
*소고기패티 9개월
*사과홀그레인 12개월</t>
    <phoneticPr fontId="2" type="noConversion"/>
  </si>
  <si>
    <t>중단</t>
  </si>
  <si>
    <t>425g/EA</t>
  </si>
  <si>
    <t>강낭콩61%, 정제수, 토마토퓨레,설탕, 변성전분
425g,고형량 260g</t>
  </si>
  <si>
    <t>실온 3년</t>
  </si>
  <si>
    <t>5/1부 중단</t>
    <phoneticPr fontId="2" type="noConversion"/>
  </si>
  <si>
    <t>정성담은우리밀건식빵가루(자연드림_건식 1Kg/EA)</t>
    <phoneticPr fontId="2" type="noConversion"/>
  </si>
  <si>
    <t>밀가루(우리밀:국산/무농약) 96.71 %, 효모(생이스트), 재제소금(국산)</t>
    <phoneticPr fontId="2" type="noConversion"/>
  </si>
  <si>
    <t>크레잇 양념갈비만두(36±4입 1.2Kg/EA)</t>
  </si>
  <si>
    <t>돼지고기(국산) 24.3%, 갈비육 3%, 백설갈비양념 0.7%</t>
    <phoneticPr fontId="2" type="noConversion"/>
  </si>
  <si>
    <t>1.2kg(30g*36±4ea)</t>
    <phoneticPr fontId="2" type="noConversion"/>
  </si>
  <si>
    <t>돼지고기 96.21 %(삼겹살/외국산:스페인, 덴마크, 아일랜드 등), 정제소금(국산)
정제수 포함 - 83.33%
(길이 320mm, 두께 1.8mm)</t>
    <phoneticPr fontId="2" type="noConversion"/>
  </si>
  <si>
    <t>6/1부 재고소진 후 
중단
사용 전 문의 필수</t>
    <phoneticPr fontId="2" type="noConversion"/>
  </si>
  <si>
    <r>
      <t xml:space="preserve">밀가루1(밀:미국산,캐나다산),모짜렐라지츠[외국산(독일,미국,영국 등)],소스[켄쿠킹크리미(스페인산),식품성크림(경화팜핵유:인도네시아산),고르곤졸라피칸테]
</t>
    </r>
    <r>
      <rPr>
        <b/>
        <sz val="12"/>
        <color rgb="FF0000FF"/>
        <rFont val="맑은 고딕"/>
        <family val="3"/>
        <charset val="129"/>
        <scheme val="minor"/>
      </rPr>
      <t>지름:  25.4cm (10인치)</t>
    </r>
    <phoneticPr fontId="2" type="noConversion"/>
  </si>
  <si>
    <t>뚜레쥬르 초코찰떡파이(25g*30입 750g/BOX)</t>
    <phoneticPr fontId="2" type="noConversion"/>
  </si>
  <si>
    <t>750g(25g*30ea)</t>
    <phoneticPr fontId="2" type="noConversion"/>
  </si>
  <si>
    <t>올리고당,준초콜릿[설탕,가공유지(말레이시아산),혼합분유(네덜란드산),코코아분말,유당],설탕,말타톨시럽10.3%,전분(미국산),
텍스트린,땅콩버커[땅콩(아르헨티나산),정제야자경화유(외국산:인도네시아,말레이시아,필리핀등)],찹쌀(국산),정제수,쇼트닝,기타설탕,
식물성크림,글리세린,땅콩분말(땅콩/미국산),정제소금,밀가루,주정0.27% 등</t>
    <phoneticPr fontId="2" type="noConversion"/>
  </si>
  <si>
    <t>우유,밀,땅콩,대두 함유</t>
    <phoneticPr fontId="2" type="noConversion"/>
  </si>
  <si>
    <t>수급이슈 중단</t>
    <phoneticPr fontId="2" type="noConversion"/>
  </si>
  <si>
    <t>자연드림 유기농보리차(120ml_팩 120g/EA)</t>
    <phoneticPr fontId="2" type="noConversion"/>
  </si>
  <si>
    <t>1.2ml(120ml*10ea)</t>
    <phoneticPr fontId="2" type="noConversion"/>
  </si>
  <si>
    <t xml:space="preserve"> 과세</t>
    <phoneticPr fontId="2" type="noConversion"/>
  </si>
  <si>
    <t>먹는해양심층수96%,유기농 볶은보리(보리:국산)4%</t>
    <phoneticPr fontId="2" type="noConversion"/>
  </si>
  <si>
    <t>제조일로부터 1년</t>
    <phoneticPr fontId="2" type="noConversion"/>
  </si>
  <si>
    <t>먹는해양심층수96%, 유기농 볶은현미(현미:국산)4%</t>
    <phoneticPr fontId="2" type="noConversion"/>
  </si>
  <si>
    <t>자연드림 유기농현미차(120ml_팩 120g/EA)</t>
  </si>
  <si>
    <t>부산식돼지국밥세트(25인분_수육고기2kg+돈골엑기스1kg 3Kg/BOX)</t>
  </si>
  <si>
    <t>재고소진 후 중단</t>
    <phoneticPr fontId="2" type="noConversion"/>
  </si>
  <si>
    <t>가공버터(호주산/유지방,코코넛유,무지유고형분),설탕,계란(국산),아몬드분말(미국산),슈가파우더(설탕,옥수수전분),분쇄뻥이요7.37%[옥수수튀김콘{옥수수:외국산(호주,브라질,우크라이나 등)},설탕,마가린{동물성유지(우지"호주산등</t>
    <phoneticPr fontId="2" type="noConversion"/>
  </si>
  <si>
    <t>자연드림 건자른당면(1Kg/EA)</t>
  </si>
  <si>
    <t>자연드림 Real마요네즈(240g/EA)</t>
  </si>
  <si>
    <t>대두유,고추,정제소금,장두페이스트(고추,장두,정제소금,밀가루},산초나무열매,더우츠[대두(유전자변형대두포함가능성있음),정제소금,정제수],
혼합향신료(후추,소두구,육두구,회향,스타아니스,계피,정향나무꽃봉오리,감귤껍질,감초),생강,양파,마늘,설탕,5-리보뉴클레오티드이나트륨,
효모추출물(효모,정제수,L-글루탐산나트륨(향미증진제),정제소금,구연산나투륨],산초나무열매추출물</t>
    <phoneticPr fontId="2" type="noConversion"/>
  </si>
  <si>
    <t>실온 450일</t>
    <phoneticPr fontId="2" type="noConversion"/>
  </si>
  <si>
    <t>대두유,L-글루탐진나트륨(향미증진제),장두페이스트(고추,장두,정제소금,밀가루),건고추,고추,정제소금,마늘,생강,더우츠[대두(유전자변형대두포함가능서있음),정제소금,
정제수],산초나무열매,혼합향신료(후추,회향,스타아니스,계피,정향나무꽃봉오리,감귤껍질,감초),대파,백설탕,백주(수수,정제수),후추가루,5-리보뉴클레오티드이나트륨,
에틸말톨(합성향료),산초나무열매추출물,호박산나트륨</t>
    <phoneticPr fontId="2" type="noConversion"/>
  </si>
  <si>
    <t>실온 365일</t>
  </si>
  <si>
    <t>대두유,정제소금,고추,잠두페이스트(고추,잠두,정제소금,밀가루),산초나무열매,혼합향신료(후추,소두구,육두구,회향,스타아니스,계피,정향나무꽃봉오리,감귤껍질,감초),
생강,마늘,설탕,양파,더우츠[대두(유전자변형대두포함가능성있음),정제소금,정제수],효모추출물[효모,정제수,L-글루탐산나트륨(향미증진제),정제소금,구연산나트륨],
산초나무열매추출물,5-리보뉴클레오티드이나트륨</t>
    <phoneticPr fontId="2" type="noConversion"/>
  </si>
  <si>
    <t xml:space="preserve">시즌오프 </t>
    <phoneticPr fontId="2" type="noConversion"/>
  </si>
  <si>
    <t>5/1부 긴급중단</t>
    <phoneticPr fontId="2" type="noConversion"/>
  </si>
  <si>
    <t>델리프랑스 크로넛생지</t>
    <phoneticPr fontId="2" type="noConversion"/>
  </si>
  <si>
    <t>리패키징 소진완료</t>
    <phoneticPr fontId="9" type="noConversion"/>
  </si>
  <si>
    <t>★전남산★
담양한과</t>
    <phoneticPr fontId="9" type="noConversion"/>
  </si>
  <si>
    <t>담양한과 이장님과자점인절미과자(CJ프레시웨이전용 15g/EA)</t>
  </si>
  <si>
    <r>
      <t xml:space="preserve">쌀가루(국내산)52.9%
</t>
    </r>
    <r>
      <rPr>
        <b/>
        <sz val="12"/>
        <color rgb="FF0000FF"/>
        <rFont val="맑은 고딕"/>
        <family val="3"/>
        <charset val="129"/>
        <scheme val="minor"/>
      </rPr>
      <t>*리패키징상품 소진 완료되어 기본 패키징 출고 됩니다.</t>
    </r>
    <phoneticPr fontId="9" type="noConversion"/>
  </si>
  <si>
    <t>5/15부 긴급중단</t>
    <phoneticPr fontId="2" type="noConversion"/>
  </si>
  <si>
    <t>가공버터(호주산/유지방,코코넛유,무지유고형분),딸기퓨레15.57%(딸기90%(칠레산),설탕,아몬드분말(미국산),슈가파우더(설탕,옥수수전분),계란,요거트파우더,딸기다이스1.67%(중국산),식품첨가물혼합제제</t>
  </si>
  <si>
    <t>딤섬 꽃빵(30g*50입_화권 1.5Kg/EA)</t>
  </si>
  <si>
    <t>시즌 중단</t>
    <phoneticPr fontId="2" type="noConversion"/>
  </si>
  <si>
    <r>
      <t xml:space="preserve">해바라기유 100 % (스페인)
</t>
    </r>
    <r>
      <rPr>
        <b/>
        <sz val="12"/>
        <color rgb="FFFF0000"/>
        <rFont val="맑은 고딕"/>
        <family val="3"/>
        <charset val="129"/>
        <scheme val="minor"/>
      </rPr>
      <t xml:space="preserve">★non-GMO★ </t>
    </r>
    <phoneticPr fontId="2" type="noConversion"/>
  </si>
  <si>
    <t>중단/ 수급이슈</t>
    <phoneticPr fontId="9" type="noConversion"/>
  </si>
  <si>
    <t>단종/리뉴얼</t>
    <phoneticPr fontId="2" type="noConversion"/>
  </si>
  <si>
    <t>1.8KG(180g*10ea)</t>
    <phoneticPr fontId="2" type="noConversion"/>
  </si>
  <si>
    <t>돼지고기(국내산-등심) 83%,돼지갈비뼈[국내산]2%,소스15%(사골육수,간장,미림향,참기름)</t>
    <phoneticPr fontId="2" type="noConversion"/>
  </si>
  <si>
    <t>4.05kg(90ml*45입)</t>
    <phoneticPr fontId="2" type="noConversion"/>
  </si>
  <si>
    <t>수박농축액1.5%[미국산/수박100%],배퓨레[배(국산)99.95%,비타민C],프락토올리고당</t>
    <phoneticPr fontId="2" type="noConversion"/>
  </si>
  <si>
    <t>멥쌀33.62%(국산),가공유크림{독일/유크림98%)27.52%(독일),자연치즈(미국),설탕,우유,젤라틴 등</t>
    <phoneticPr fontId="9" type="noConversion"/>
  </si>
  <si>
    <t>멥쌀30.96%(국산),딸기10.19%(국산),가공유크림{독일/유크림98%)),자연치즈(미국),딸기과즙농축액(국산),설탕,우유,젤라틴 등</t>
    <phoneticPr fontId="9" type="noConversion"/>
  </si>
  <si>
    <t>멥쌀(국산)29.87%,가공유크림{독일/유크림98%)24.04%,과자{밀가루(밀:미국산)}11.29%,설탕,우유,젤라틴 등</t>
    <phoneticPr fontId="9" type="noConversion"/>
  </si>
  <si>
    <t>우유,밀,대두</t>
    <phoneticPr fontId="2" type="noConversion"/>
  </si>
  <si>
    <t xml:space="preserve">서울에프엔비 뽀로로딸기바나나우유 </t>
    <phoneticPr fontId="2" type="noConversion"/>
  </si>
  <si>
    <t>3.36kg(140ml*24입)</t>
    <phoneticPr fontId="2" type="noConversion"/>
  </si>
  <si>
    <t>원유(국산)30%,바나나농축액(이스라엘산/고형분 함량65%)0.2%,딸기과즙농축액(국산/고형분 함량60%)0.1%</t>
    <phoneticPr fontId="2" type="noConversion"/>
  </si>
  <si>
    <t>실온 4개월</t>
    <phoneticPr fontId="2" type="noConversion"/>
  </si>
  <si>
    <t>더블스윗 죠리퐁마카롱(30g*10입 300g/BOX)</t>
  </si>
  <si>
    <t>300G(30g×10ea)</t>
    <phoneticPr fontId="9" type="noConversion"/>
  </si>
  <si>
    <t>가공버터(뉴질랜드산),아몬드분말[아몬드(미국산),소맥분,슈가파우더,계란(국산),과자7.37%{밀쌀(미국산),설탕,팜올레인유,설탕,물엿},우유,난백액</t>
    <phoneticPr fontId="2" type="noConversion"/>
  </si>
  <si>
    <t>더블스윗 딸기가나슈마카롱(30g*10입 300g/BOX)</t>
  </si>
  <si>
    <t>딸기리플잼18.7%(중국산/딸기50%,설탕,블랙당근주스농축),아몬드분말[아몬드(미국산)],슈가파우더,초콜릿10.63%(벨기에산/코코아매스81.5%,코코아파우더2%)],가공유크림,난백액,계란</t>
    <phoneticPr fontId="2" type="noConversion"/>
  </si>
  <si>
    <t>아이누리 내가찜한고칼슘딸기치즈케익(개별포장/BOX)</t>
    <phoneticPr fontId="2" type="noConversion"/>
  </si>
  <si>
    <t>1.5KG(50g*30입)</t>
    <phoneticPr fontId="2" type="noConversion"/>
  </si>
  <si>
    <t>전란액(계란:국산), 크림치즈 4.789%, 딸기분말(국산/딸기100%) 0.246%</t>
    <phoneticPr fontId="2" type="noConversion"/>
  </si>
  <si>
    <t>아이누리 내가찜한고칼슘바나나치즈케익(개별포장/BOX)</t>
    <phoneticPr fontId="2" type="noConversion"/>
  </si>
  <si>
    <t>전란액(계란:국산), 크림치즈 4.797%, 바나나추출액(필리핀산/고형분8%) 0.246%</t>
    <phoneticPr fontId="2" type="noConversion"/>
  </si>
  <si>
    <t>우리밀핫도그파우더[밀(미국산),혼합분유(네덜란드산)],소시지24.83%[돼지고기(국산)90.86%,농축대두단백(중국산)],우유(원유:국산)4.86%,난백액
*길이 : 약7cm*4.5cm 내외(꼬치 제외)</t>
    <phoneticPr fontId="2" type="noConversion"/>
  </si>
  <si>
    <t>1.2.5.6.10.12.16</t>
    <phoneticPr fontId="2" type="noConversion"/>
  </si>
  <si>
    <t>냉장 35일</t>
    <phoneticPr fontId="2" type="noConversion"/>
  </si>
  <si>
    <t>튼튼스쿨 계편한도톰동그랑땡(계란옷입혀나와편한 1Kg/EA)</t>
  </si>
  <si>
    <t>돈육(국산)35%,양파8%,당근4%,계란1%,양배추3%,대파3%,부추1%,마늘0.5%,깻잎0.2%</t>
    <phoneticPr fontId="2" type="noConversion"/>
  </si>
  <si>
    <t>파스키에 루바브애플므왈레(25.8g*24입 619g/EA)</t>
  </si>
  <si>
    <t>619g(25.8g*24입)</t>
    <phoneticPr fontId="2" type="noConversion"/>
  </si>
  <si>
    <t>지름: 3.5cm / 루바브 22%, 사과 12%,버터(크림,젖산균),계란,밀가루,포도당시럽,갈색설탕,사과퓌레농축액1%(사과100%),난황,크림</t>
    <phoneticPr fontId="2" type="noConversion"/>
  </si>
  <si>
    <t>파스키에 파인애플므왈레(25.6g*24입 616g/EA)</t>
    <phoneticPr fontId="2" type="noConversion"/>
  </si>
  <si>
    <t>616g(25.6g*24입)</t>
    <phoneticPr fontId="2" type="noConversion"/>
  </si>
  <si>
    <t>지름: 3.5cm / 파인애플 37%,버터,계란,밀가루,탈지우유,포도당시럽,난황 등</t>
    <phoneticPr fontId="2" type="noConversion"/>
  </si>
  <si>
    <t>파스키에 코코넛므왈레(22.2g*24입 532g/EA)</t>
    <phoneticPr fontId="2" type="noConversion"/>
  </si>
  <si>
    <t>532g(22.2g*24입)</t>
    <phoneticPr fontId="2" type="noConversion"/>
  </si>
  <si>
    <t>지름: 3.5cm / 코코넛밀크 37%,설탕,계란,우유,분쇄코코넛9%,전화당시럽,밀가루 등</t>
    <phoneticPr fontId="2" type="noConversion"/>
  </si>
  <si>
    <t>파스키에 크림브륄레타르트(80g*10입 800g/EA)</t>
  </si>
  <si>
    <t>800g(80g*10ea)</t>
    <phoneticPr fontId="9" type="noConversion"/>
  </si>
  <si>
    <t>지름: 9cm/ 버터(우유),밀가루,설탕,우유,난황,포도당시럽,계란,유채유,갈색설탕,카라멜화설탕,아몬드분말,향료(바닐라향),펙틴</t>
    <phoneticPr fontId="2" type="noConversion"/>
  </si>
  <si>
    <t>1kg(22±2g x 43±4ea)</t>
    <phoneticPr fontId="9" type="noConversion"/>
  </si>
  <si>
    <t>더블스윗 하트마카롱(CJ프레시웨이전용 오레오_30g*10입 300g/BOX)</t>
  </si>
  <si>
    <t>더블스윗 수제마카롱
(빅사이즈_딸기_30g*10입 300g/EA)</t>
    <phoneticPr fontId="2" type="noConversion"/>
  </si>
  <si>
    <t>더블스윗 수제마카롱(빅사이즈_바닐라_30g*10입 300g/EA)</t>
  </si>
  <si>
    <t>수협어기여찬 국물용멸치(육수용 1Kg/EA)</t>
    <phoneticPr fontId="2" type="noConversion"/>
  </si>
  <si>
    <t>아이누리 산양유미니돈까스(17±1g*59±3개입 1Kg/EA)</t>
  </si>
  <si>
    <t>돼지고기(국내산) 52.02% (뒷다리살 45.55%, 돼지지방 6.47%), 
산양유분말 0.1%, 발효추출물(테이스트엔리치 하이바인드) 0.1%</t>
    <phoneticPr fontId="2" type="noConversion"/>
  </si>
  <si>
    <t>1kg(17g±1g×59±3ea)</t>
    <phoneticPr fontId="2" type="noConversion"/>
  </si>
  <si>
    <t>돼지고기,밀,대두,우유,조개류(굴)</t>
    <phoneticPr fontId="2" type="noConversion"/>
  </si>
  <si>
    <t>돼지고기,대두,밀,계란</t>
  </si>
  <si>
    <t>1.2.5.6.10.</t>
    <phoneticPr fontId="2" type="noConversion"/>
  </si>
  <si>
    <t>소시지{(돼지고기:국산/무항생제)90.8%, 감자전분(감자:국산). 유기농설탕 2.5%, 소금(국산), 난백분말} 33.4%, 핫도그용{밀가루(우리밀:국산),소맥전분(우리밀:국산)}22.7%, 유기농설탕9.2%,자연드림네이처글루텐(우리밀:국산)</t>
    <phoneticPr fontId="2" type="noConversion"/>
  </si>
  <si>
    <t>뭐든돼지롤(13g*30입내외_CJ프레시웨이독점 390g/EA)</t>
  </si>
  <si>
    <t>자연드림 채소교자(300g/EA)</t>
    <phoneticPr fontId="2" type="noConversion"/>
  </si>
  <si>
    <t>300g(약15.7g*22±2ea)</t>
    <phoneticPr fontId="9" type="noConversion"/>
  </si>
  <si>
    <t>밀가루(우리밀:국산),양배추(국산),숙면{고구마전분(고구마:국산),주정},두부(콩:국산),유채유,부추(국산),양파(국산),양조간장,대파(국산),두류가공품,소맥전분,건무(무:국산),당근(국산),유기농설탕0.6%,복합조미식품,소금,참기름,마늘(국산),메틸셀룰로스,향미증진제,효모식품,감미유,흑후추분말</t>
    <phoneticPr fontId="9" type="noConversion"/>
  </si>
  <si>
    <t>크레잇 허니머스타드드레싱(2Kg/EA)</t>
    <phoneticPr fontId="2" type="noConversion"/>
  </si>
  <si>
    <t>대두,계란</t>
    <phoneticPr fontId="2" type="noConversion"/>
  </si>
  <si>
    <t>마요베이스[대두유(대두:외국산),설탕,발효식초,난황액{난황액(계란:국산)},옥수수알파전분],기타과당,조제겨자(미국산/식초,겨자씨,정제소금,심황,향신료),설탕,대두유(대두:외국산/미국,브라질,파라과이등),사양벌꿀(국산),발효식초(주정),연겨자(겨자분:캐나다산),클래식디종머스타드(미국산)</t>
    <phoneticPr fontId="2" type="noConversion"/>
  </si>
  <si>
    <t>자연드림 콤비네이션피자(미컷팅 500g/EA)</t>
  </si>
  <si>
    <t>자연드림도우{밀가루(우리밀/국산),글루텐(우리밀:국산),설탕,유채유,효모},치즈{모짜렐라치즈(원유:국산),분말셀룰로스},과채가공품기타1(토마토100%:미국산),체다치즈(레드체다,분말셀룰로스),소스,프레스햄,돼지양념쵸핑육,양파(국산),과채가공품2,슬라이스블랙올리브,피망(국산),곡류가공품,유기농설탕1.2%</t>
    <phoneticPr fontId="2" type="noConversion"/>
  </si>
  <si>
    <t>밀,쇠고기,돼지고기,달걀,토마토,우유,대두</t>
    <phoneticPr fontId="2" type="noConversion"/>
  </si>
  <si>
    <t>스트링치즈{치즈(외국산)93%,소금(국산),밀가루(우리밀:국산)35.7%,혼합식용유,전란액(유정란:국산),유기농설탕8.2%,자연드림네이처,글루텐,소금,젖산칼슘</t>
    <phoneticPr fontId="2" type="noConversion"/>
  </si>
  <si>
    <t>밀,우유,달걀,대두</t>
    <phoneticPr fontId="2" type="noConversion"/>
  </si>
  <si>
    <t>튼튼스쿨 너를위한망고(자일로스를넣은 100ml 100g/EA)</t>
    <phoneticPr fontId="2" type="noConversion"/>
  </si>
  <si>
    <t>튼튼스쿨 너를위한망고(호국보훈패키지_자일로스를넣은 100g/EA)</t>
    <phoneticPr fontId="2" type="noConversion"/>
  </si>
  <si>
    <t>CJFWX뚜레쥬르 깨끗한목장우유로만든곰돌이마들렌(초코_35g*20입 700g/EA)</t>
  </si>
  <si>
    <t>우유,달걀,밀</t>
    <phoneticPr fontId="2" type="noConversion"/>
  </si>
  <si>
    <t>가공버터(뉴질랜드산/무수유지방:유크림),설탕,전란액(달걀:국내산),밀가루(밀:미국산,호주산),코코아분말(싱가포르산),사양벌꿀,유기농우유(원유:국산)1.95%</t>
    <phoneticPr fontId="2" type="noConversion"/>
  </si>
  <si>
    <t>켈로그 첵스초코(컵시리얼 40g/EA)</t>
    <phoneticPr fontId="2" type="noConversion"/>
  </si>
  <si>
    <t>켈로그 후르트링(컵시리얼 40g/EA)</t>
    <phoneticPr fontId="2" type="noConversion"/>
  </si>
  <si>
    <t>켈로그 아몬드후레이크(컵시리얼 40g/EA)</t>
    <phoneticPr fontId="2" type="noConversion"/>
  </si>
  <si>
    <t>480g(40g*12ea)</t>
    <phoneticPr fontId="2" type="noConversion"/>
  </si>
  <si>
    <t>옥수수(인도산)68%,설탕,멕아액기스(인도산),정제소금(국내산)</t>
    <phoneticPr fontId="2" type="noConversion"/>
  </si>
  <si>
    <t>옥수수(인도산), 설탕, 아몬드(미국산), 코코넛분말(필리핀산)</t>
    <phoneticPr fontId="2" type="noConversion"/>
  </si>
  <si>
    <t>옥수수(인도산),설탕,밀가루(호주산,미국산),혼합귀리분[호주산:통귀리가루,설탕,밀기울,정제소금,탄산수소나트륨]</t>
    <phoneticPr fontId="2" type="noConversion"/>
  </si>
  <si>
    <t>켈로그 콘푸로스트(컵시리얼 40g/EA)</t>
  </si>
  <si>
    <t>ABC버거세트(사과소스0.7kg+패티2.1kg+당근번1.5kg 4.3Kg/BOX)</t>
  </si>
  <si>
    <t>4.3KG
[*당근번1.5kg[(50g*6ea)*5ea)
*소고기패티2.1kg[(70g*10ea)*3ea]
*사과홀그레인 700g]</t>
    <phoneticPr fontId="2" type="noConversion"/>
  </si>
  <si>
    <t>누룽지통한마리장어튀김세트(통장어튀김36미_3KG+유자타르타르1KG 4Kg/BOX)</t>
  </si>
  <si>
    <t>삼치(국내산)100%</t>
    <phoneticPr fontId="2" type="noConversion"/>
  </si>
  <si>
    <t>수협어기여찬 삼치살(품질인증_가시제거율99%
_40~50g/토막_60~75입 조림/구이용 3Kg/EA)</t>
    <phoneticPr fontId="2" type="noConversion"/>
  </si>
  <si>
    <t>수협어기여찬 삼치살(품질인증_가시제거율99%
_40~50g/토막_20~25입 조림/구이용 1Kg/EA)</t>
    <phoneticPr fontId="2" type="noConversion"/>
  </si>
  <si>
    <t>수협어기여찬 삼치살(품질인증_가시제거율99%
_40~50g/100~125토막 조림/구이용 5Kg/EA)</t>
    <phoneticPr fontId="2" type="noConversion"/>
  </si>
  <si>
    <t>수협어기여찬 고등어살(품질인증_가시제거율99%
_40~50g/토막_60~75입 조림/구이용 3Kg/EA)</t>
    <phoneticPr fontId="2" type="noConversion"/>
  </si>
  <si>
    <t>수협어기여찬 고등어살(품질인증_가시제거율99%
_40~50g/토막_20~25입 조림/구이용 1Kg/EA)</t>
    <phoneticPr fontId="2" type="noConversion"/>
  </si>
  <si>
    <t>수협어기여찬 고등어살(품질인증_가시제거율99%
_40~50g/100~125토막 조림/구이용 5Kg/EA)</t>
    <phoneticPr fontId="2" type="noConversion"/>
  </si>
  <si>
    <t>3kg(40~50g/토막_60~75입)</t>
    <phoneticPr fontId="2" type="noConversion"/>
  </si>
  <si>
    <t>1kg(40~50g/토막_20~25입)</t>
    <phoneticPr fontId="2" type="noConversion"/>
  </si>
  <si>
    <t>5kg(40~50g/100~125토막)</t>
    <phoneticPr fontId="2" type="noConversion"/>
  </si>
  <si>
    <t>멸치(국내산),정제소금(국내산)</t>
    <phoneticPr fontId="2" type="noConversion"/>
  </si>
  <si>
    <t>고등어(국내산)100%</t>
    <phoneticPr fontId="2" type="noConversion"/>
  </si>
  <si>
    <t>국산 유자로 향긋함을 살린 우리바다 고등어조림세트
(간장소스1kg+순살고등어3kg) - 4Kg/BOX</t>
    <phoneticPr fontId="2" type="noConversion"/>
  </si>
  <si>
    <t>국산 무로 시원함을 살린 우리바다 고등어조림세트
(고추장소스1kg+순살고등어3kg) - 4Kg/BOX</t>
    <phoneticPr fontId="2" type="noConversion"/>
  </si>
  <si>
    <t>국산 유자로 향긋함을 살린 우리바다 삼치조림세트
(간장소스1kg+순살삼치3kg) - 4Kg/BOX</t>
    <phoneticPr fontId="2" type="noConversion"/>
  </si>
  <si>
    <t>국산 무로 시원함을 살린 우리바다 삼치조림세트
(고추장소스1kg+순살삼치3kg) - 4Kg/BOX</t>
    <phoneticPr fontId="2" type="noConversion"/>
  </si>
  <si>
    <t>크래프톤 전투소떡소떡(80g*12입 960g/EA)</t>
    <phoneticPr fontId="2" type="noConversion"/>
  </si>
  <si>
    <t>(재고 소진시까지 운영)</t>
    <phoneticPr fontId="2" type="noConversion"/>
  </si>
  <si>
    <t>4kg
달고가바로우3kg+소스1kg
추천인분(60인분- 1인 2개 기준)</t>
    <phoneticPr fontId="9" type="noConversion"/>
  </si>
  <si>
    <t>이츠웰아이누리 짜먹는요거트 딸기</t>
    <phoneticPr fontId="2" type="noConversion"/>
  </si>
  <si>
    <t>이츠웰김 / 포켓몬김</t>
    <phoneticPr fontId="2" type="noConversion"/>
  </si>
  <si>
    <t>치즈 / 버터</t>
    <phoneticPr fontId="2" type="noConversion"/>
  </si>
  <si>
    <t>두부 / 묵류</t>
    <phoneticPr fontId="2" type="noConversion"/>
  </si>
  <si>
    <t>멕시카나 치킨</t>
    <phoneticPr fontId="2" type="noConversion"/>
  </si>
  <si>
    <t>채식 / 비건상품 / 저탄소 급식</t>
    <phoneticPr fontId="2" type="noConversion"/>
  </si>
  <si>
    <t>아이누리 순살아귀(가시제거율99.9%_20g내외/토막 1Kg/EA)</t>
    <phoneticPr fontId="2" type="noConversion"/>
  </si>
  <si>
    <t>리뉴얼/ 중단</t>
    <phoneticPr fontId="2" type="noConversion"/>
  </si>
  <si>
    <t>리뉴얼예정</t>
    <phoneticPr fontId="2" type="noConversion"/>
  </si>
  <si>
    <t>설탕 /  소금 / 밀가루</t>
    <phoneticPr fontId="2" type="noConversion"/>
  </si>
  <si>
    <t>장류(해찬들 / 이츠웰 / 튼튼스쿨)</t>
    <phoneticPr fontId="2" type="noConversion"/>
  </si>
  <si>
    <t>튼튼스쿨 오리훈제(1등급 망고_슬라이스_무항생제 학교용 1Kg/EA)</t>
  </si>
  <si>
    <t>★호국보훈★
6월 한정 후식
(사전연락 ~5/16까지)</t>
    <phoneticPr fontId="2" type="noConversion"/>
  </si>
  <si>
    <t>오븐 가능</t>
    <phoneticPr fontId="2" type="noConversion"/>
  </si>
  <si>
    <t>1.08KG(90g±5g*12EA±1)</t>
  </si>
  <si>
    <t>돼지고기(국산)53.6%,양파다이스(양파:국산),양배추(국산),전란액,부추,마늘,콩기름,콜라겐,참기름,양조간장 등
*사이즈 9cm*8cm*1.6cm </t>
  </si>
  <si>
    <t>중단</t>
    <phoneticPr fontId="2" type="noConversion"/>
  </si>
  <si>
    <t>크레잇 전문점돈카츠(130g*20입2.6Kg/EA)
구)크레잇 진짜통등심돈까스2.6kg</t>
    <phoneticPr fontId="2" type="noConversion"/>
  </si>
  <si>
    <t>마이산 정기담은 깐메추리알(1Kg/EA)</t>
    <phoneticPr fontId="2" type="noConversion"/>
  </si>
  <si>
    <t>메추리알(100%. 국내산) 무항생제</t>
    <phoneticPr fontId="2" type="noConversion"/>
  </si>
  <si>
    <t>이츠웰 육즙가득갈비만두(25g*40입 1Kg/EA)</t>
    <phoneticPr fontId="2" type="noConversion"/>
  </si>
  <si>
    <t>1kg(25g*40ea)</t>
    <phoneticPr fontId="2" type="noConversion"/>
  </si>
  <si>
    <t>돼지고기(국산),밀가루(밀/호주산,미국산),돼지지방(국산),혼합제제1(변성전분,소맥전분),돼지갈비양념장,대두조직단백,양파,부추,건조무,설탕,돼지갈비살(국산),묵류,혼합간장,복합조미식품1,소지방,마늘,음료베이스,혼합제제2(변성전분,타피오카전분조제품,혼합제제3(메타인산나트륨,폴리인산나트륨,제일인산나트륨,피로인산나트륨/산도조절제),복합조미식품2,L-글루탐산나트륨(향미증진제),소스,향미유,참기름,생강,정제소금,기타식용유지가공품,흑후추분말,카라멜소스3,마가린,감가가루</t>
    <phoneticPr fontId="2" type="noConversion"/>
  </si>
  <si>
    <t>돼지고기,밀.대두,쇠고기,우유 함유</t>
    <phoneticPr fontId="2" type="noConversion"/>
  </si>
  <si>
    <t>튼튼스쿨X함소아 고칼슘유기농골든사과주스(120ml 120g/EA)</t>
  </si>
  <si>
    <t>튼튼스쿨X함소아 고칼슘유기농푸룬주스(120ml 120g/EA)</t>
  </si>
  <si>
    <t>120ml*24ea/box</t>
    <phoneticPr fontId="2" type="noConversion"/>
  </si>
  <si>
    <t>1kg(20g±2g×47±2ea)</t>
    <phoneticPr fontId="2" type="noConversion"/>
  </si>
  <si>
    <t>붕붕 팥을품은슈크림붕어빵(65g*20개입 1.3kg/EA)</t>
  </si>
  <si>
    <t>1.3kg(65g*20ea)</t>
    <phoneticPr fontId="2" type="noConversion"/>
  </si>
  <si>
    <t>제조일로부터12개월</t>
    <phoneticPr fontId="2" type="noConversion"/>
  </si>
  <si>
    <t>9월부 중단</t>
    <phoneticPr fontId="2" type="noConversion"/>
  </si>
  <si>
    <r>
      <t>김치{절임배추(배추:국산),김치속,무,CJ김치양념풀,CJ감칠맛액젓,고춧가루(고추:중국산)},밀가루(밀:미국산,호주산),
돼지고기{국산83.33%,외국산(미국,캐나다,스페인등)16.67%}양배추,두류가공품,변성전분,난백액,건면,무말랭이,마늘,
부추,청양고추,소스,고춧가루,곡류가공품1,복합조미식품1,골류가공품2,정제소금,향미증진제,복합조미식품2,콩기름,
설탕,복합조미식품3,참기름,혼합제제(폴리인산나트륨,피로인산나트륨,메타인산나트륨)후춧가루</t>
    </r>
    <r>
      <rPr>
        <sz val="12"/>
        <color indexed="10"/>
        <rFont val="맑은 고딕"/>
        <family val="3"/>
        <charset val="129"/>
      </rPr>
      <t>5無첨가</t>
    </r>
    <phoneticPr fontId="2" type="noConversion"/>
  </si>
  <si>
    <t>크레잇 촉촉한물만두</t>
  </si>
  <si>
    <t>1.35kg(약9gX150±10ea)</t>
  </si>
  <si>
    <t>1kg (31g±5*30±2개입 ) </t>
  </si>
  <si>
    <t xml:space="preserve">1kg(35g±2*28±4개입) </t>
  </si>
  <si>
    <t>800g(80g*10ea)</t>
  </si>
  <si>
    <t>500g(50g*10ea)</t>
  </si>
  <si>
    <t>660g(22g*30ea)</t>
  </si>
  <si>
    <t>돼지고기(국산) 18,97%</t>
  </si>
  <si>
    <t>돼지고기(등심/국내산) 40 %, 대파크림치즈 25.10 %(크림치즈 67.78 %, 대파 1.11 %), 양파, 당근</t>
  </si>
  <si>
    <t>돼지고기(등심/국내산) 44%, 프리미엄 갈비소스</t>
  </si>
  <si>
    <t>돼지고기(국내산) 37% (뒷다리살 20.06%, 돼지고기 12.31%, 돈지방 5.01%),  청양고추(중국산) 8.72 %, 당근, 양파</t>
  </si>
  <si>
    <t>돼지고기(등심/국내산) 60%, 산양단백분말0.1%</t>
  </si>
  <si>
    <t>연어80%(칠레산), 백된장9.5%[된장{대두(외국산:미국,호주,캐나다 등), 소맥분(밀:미국산,호주산), 정제소금, 종국}, 소맥분(밀: 미국산,호주산), 정제수, 탈지대두분(중국산), 정제소금, 주정], 옥수수분말[옥수수: 외국산(호주,브라질,우크라이나 등)], 설탕, 미림, 정종, 산분해간장, 다시다분말</t>
  </si>
  <si>
    <t>연어80%[은연어98.05%(칠레산), 정제수, 정제소금], 마늘데리야끼소스20%[정제수, 혼합간장{탈지대두(외국산), 기타과당, 천일염(호주산), 소맥, 효소처리스테비아}, 설탕, 기타과당, 마늘5%(중국산), 물엿]</t>
  </si>
  <si>
    <t>훈제연어 80%[연어94%(칠레산), 정제수, 정제소금], 파슬리갈릭치즈시즈닝19.8%[유청{유청분말 100%(라트비아, 미국)}, 섩탕, 덱스트린, 마늘분말{마늘100%(국산)}, 컴파운드 치즈파우다{컴파운드 치즈파우다YQ(버터리체다씨즈닝, 화이트체다치즈파우다), 분당, 정제염}, 파슬리 0.3%(독일산), 마늘에센스오일 0.11%(멕시코산)], 파슬리 0.2%(네덜란드산)</t>
  </si>
  <si>
    <t xml:space="preserve">소시지(돼지고기 60.09%, 닭고기 30.05%)31.25%, 밀가루25.83%, 설탕 /핫도그 사이즈 12*5(막대 제외) </t>
  </si>
  <si>
    <t>소시지(돼지고기 87.5%)25%, 치즈21.25%, 밀가루 /핫도그 사이즈 14*4(막대 제외)</t>
  </si>
  <si>
    <t>소시지(돼지고기 87.5%)40%, 밀가루23.36%, 설탕/ 핫도그 사이즈  9*4(막대 제외)</t>
  </si>
  <si>
    <t>유기농골든사과주스 농축액(튀르키에산), 유기농사과주스농축액(튀르키에산), 유기농당근농축액(튀르키에산)</t>
  </si>
  <si>
    <t>유기농푸룬 농축액(미국산), 유기농사과주스농축액(튀르키에산), 유기농적포도농축액(튀르키에산)</t>
  </si>
  <si>
    <t>우리밀 약 33%, 유기농설탕 9.5%, 쌀겨 5.8% , 고칼슘 3.9mg(18g 개별포장 당)</t>
  </si>
  <si>
    <t>전란액(계란/국산), 식물성크림[D-소비톨액,팜핵경화유(인도네시아산,말레이시아산), 쇼트닝{대두경화유(프랑스산)}, 폴리소르베이트60, 스테아릴젖산나트륨], 설탕, 밀가루(밀/국산)</t>
  </si>
  <si>
    <t>물역, 밀가루(밀:국내산)32.9% 등</t>
  </si>
  <si>
    <t>⑥⑤</t>
  </si>
  <si>
    <t>1kg(50g내외*20pcs)+소스</t>
    <phoneticPr fontId="2" type="noConversion"/>
  </si>
  <si>
    <t>400g(40g*10ea)</t>
    <phoneticPr fontId="2" type="noConversion"/>
  </si>
  <si>
    <t>360g(18g*20EA)</t>
    <phoneticPr fontId="2" type="noConversion"/>
  </si>
  <si>
    <t>상온</t>
    <phoneticPr fontId="2" type="noConversion"/>
  </si>
  <si>
    <t>유지류(대두유 참기름)  식초류 마요네즈</t>
    <phoneticPr fontId="2" type="noConversion"/>
  </si>
  <si>
    <t>유탕조리</t>
    <phoneticPr fontId="2" type="noConversion"/>
  </si>
  <si>
    <t>4kg(100ml*40ea)
박스발주</t>
    <phoneticPr fontId="9" type="noConversion"/>
  </si>
  <si>
    <t>이츠웰 The맛있는남산경양식돈까스소스(2Kg/EA)</t>
    <phoneticPr fontId="2" type="noConversion"/>
  </si>
  <si>
    <t>대두, 밀, 토마토, 돼지고기, 쇠고기, 조개류(굴)</t>
    <phoneticPr fontId="2" type="noConversion"/>
  </si>
  <si>
    <t>정제수,기타과당,소스1[설탕,발효식초,정제소금(국산),양조간장{양조간장원액(탈지대두:인도산)},토마토페이스],소스2(뉴질랜드산/토마토페이스트,밀가루,돈지,양고지,양파),설탕,과채가공품(이탈리아산),변성전분,발효식초,정제소금,밀가루,카라멜색소3,비타민B1,라우릴항산염,파라옥시안식향산에틸(보존료),효소처리스테비아</t>
    <phoneticPr fontId="2" type="noConversion"/>
  </si>
  <si>
    <t>6.24부 중단</t>
    <phoneticPr fontId="2" type="noConversion"/>
  </si>
  <si>
    <t>돼지고기(등심:국산) 50%, 정제수, 기타가공품1[밀가루
(밀:미국산, 캐나다산), 식물성유지(팜유:말레이시아산), 포도당, 효모, 옥수수전분], 기타가공품2[곡류가공품{밀가루(밀:미국산, 캐나다산)}, 쇼트닝{식물성유지(팜유:말레이시아산)},
마가린, 옥수수전분, 재제소금], 전분가공품[전분가공품1
{옥수수전분(옥수수:외국산)}, 밀가루(밀:미국산),정제소금,
혼합제제(피로인산나트륨, 산성피로인산나트륨, 메타인산칼륨),
전분가공품2], 기타가공품3, 난백분, 마늘분말, 설탕, 햇방아
쌀가루 100, 정제소금, 흑후추분말</t>
    <phoneticPr fontId="2" type="noConversion"/>
  </si>
  <si>
    <t>돼지고기(등심:국산) 62%, 정제수, 기타가공품1[곡류가공품
{밀가루(밀:미국산, 캐나다산)},쇼트닝{식물성유지
(팜유:말레이시아산), 가공유지
(팜올레인부분경화유:말레이시아산)}, 마가린, 옥수수전분,
재제소금], 기타가공품2[밀가루(밀:미국산, 캐나다산),
식물성유지(팜유:말레이시아산), 포도당, 생이스트, 옥수수전분], 프리미엄배터믹스[전분가공품1, 밀가루, 정제소금, 혼합제제
(피로인산나트륨,산성피로인산나트륨, 메타인산칼륨), 전분가공품2], 기타가공품3, 난백분, 정제소금, 햇방아 쌀가루 100, 하얀설탕,
마늘분말, 흑후추분말</t>
    <phoneticPr fontId="2" type="noConversion"/>
  </si>
  <si>
    <t>닭고기(가슴살:국산) 50.59%, 정제수, 기타가공품1[곡류가공품{밀가루(밀:미국산, 캐나다산)}, 쇼트닝{식물성유지(팜유:말레이시아산)}, 마가린, 옥수수전분, 재제소금], 기타가공품2[밀가루(밀:미국산, 캐나다산), 식물성유지(팜유:말레이시아산), 포도당, 생이스트, 옥수수전분], 전분가공품[전분가공품1, 밀가루, 정제소금, 혼합제제(피로인산나트륨, 산성피로인산나트륨, 메타인산칼륨), 전분가공품2], 분리대두단백, 기타가공품3, 복합조미식품, 혼합제제(폴리인산나트륨, 피로인산나트륨, 메타인산나트륨), 정제소금, 마늘분말, 난백분, 설탕, 햇방아 쌀가루100, 흑후추분말</t>
    <phoneticPr fontId="2" type="noConversion"/>
  </si>
  <si>
    <t>닭고기(가슴살:국산) 53.36% , 정제수, 기타가공품1[밀가루(밀:미국산,캐나다산), 식물성유지(팜유:말레이시아산),
포도당, 생이스트, 옥수수전분], 곡류가공품[밀가루(밀:호주산, 미국산), 옥수수전분(옥수수:외국산), 정제소금, 설탕, 변성전분], 건조감자플레이크(미국산), 기타가공품2, 분리대두단백,복합조미식품, 혼합제제(폴리인산나트륨, 피로인산나트륨,메타인산나트륨), 정제소금, 난백분, 설탕, 햇방아 쌀가루 100,마늘분말, 흑후추분말</t>
    <phoneticPr fontId="2" type="noConversion"/>
  </si>
  <si>
    <r>
      <t xml:space="preserve">돼지고기(등심:국산), 정제수, 기타가공품1[곡류가공품{밀가루(밀:미국산,캐나다산)}, 쇼트닝{식물성유지(팜유:말레이시아산), 가공유지(팜올레인부분경화유:말레이시아산)}, 마가린, 옥수수전분, 재제소금], 기타가공품2[밀가루(밀:미국산,캐나다산), 식물성유지(팜유:말레이시아산), 포도당, 생이스트, 옥수수전분], 프리미엄배터믹스[전분가공품1, 밀가루, 정제소금, 혼합제제(피로인산나트륨, 산성피로인산나트륨, 메타인산칼륨), 전분가공품2],마늘분말
</t>
    </r>
    <r>
      <rPr>
        <b/>
        <sz val="12"/>
        <color rgb="FFFF0000"/>
        <rFont val="맑은 고딕"/>
        <family val="3"/>
        <charset val="129"/>
        <scheme val="minor"/>
      </rPr>
      <t>(구)쉐프솔루션 등심돈까스(경양식_9겹)</t>
    </r>
    <phoneticPr fontId="2" type="noConversion"/>
  </si>
  <si>
    <r>
      <t xml:space="preserve">돼지고기1(등심:국산) 50.66%, 돼지고기2(뒷다리:국산)
49.34%, 정제수, 기타가공품1[밀가루(밀:미국산, 캐나다산), 식물성유지(팜유:말레이시아산), 포도당, 생이스트, 옥수수
전분], 기타가공품2[곡류가공품{밀가루(밀:미국산, 캐나다산)}, 쇼트닝{식물성유지(팜유:말레이시아산)}, 마가린, 옥수수전분, 재제소금], 전분가공품[전분가공품1, 밀가루,정제소금,혼합제제(피로인산나트륨, 산성피로인산나트륨, 메타인산칼륨),전분가공품2],기타가공품3, 분리대두단백, 혼합제제(폴리인산나트륨, 피로인산나트륨, 메타인산나트륨),난백분, 마늘분말,햇방아 쌀가루 100, 정제소금, 설탕, 흑후추분말
</t>
    </r>
    <r>
      <rPr>
        <b/>
        <sz val="12"/>
        <color rgb="FFFF0000"/>
        <rFont val="맑은 고딕"/>
        <family val="3"/>
        <charset val="129"/>
        <scheme val="minor"/>
      </rPr>
      <t>구)크레잇 수제추억의돈까스(150g*10입 1.5Kg/EA)</t>
    </r>
    <phoneticPr fontId="2" type="noConversion"/>
  </si>
  <si>
    <t>돼지고기(등심:국산) 47.7%, 기타가공품1[곡류가공품{밀가루(밀:미국산,캐나다산)}, 쇼트닝{식물성유지(팜유:말레이시아산)}, 마가린, 옥수수전분, 재제소금], 기타가공품2[밀가루(밀:미국산,캐나다산), 식물성유지(팜유:말레이시아산),포도당, 생이스트, 옥수수전분], 모짜렐라치즈(살균우유, 배양액, 정제소금, 우유응고효소) 9%, 냉동고구마페이스트(인도네시아산/고구마 100 %) 8.8%, 정제수, 전분가공품, 기타가공품3, 설탕, 난백분, 정제소금, 햇방아 쌀가루 100, 흑후추분말, 마늘분말, 향료</t>
    <phoneticPr fontId="2" type="noConversion"/>
  </si>
  <si>
    <t xml:space="preserve">실온 36개월 </t>
  </si>
  <si>
    <t>게 함유</t>
    <phoneticPr fontId="2" type="noConversion"/>
  </si>
  <si>
    <t>②④⑤⑥</t>
    <phoneticPr fontId="2" type="noConversion"/>
  </si>
  <si>
    <r>
      <t>②⑥⑪</t>
    </r>
    <r>
      <rPr>
        <sz val="12"/>
        <color rgb="FF000000"/>
        <rFont val="Segoe UI Symbol"/>
        <family val="1"/>
      </rPr>
      <t>⑯</t>
    </r>
    <phoneticPr fontId="9" type="noConversion"/>
  </si>
  <si>
    <r>
      <t>②⑤⑥</t>
    </r>
    <r>
      <rPr>
        <b/>
        <sz val="12"/>
        <color theme="1"/>
        <rFont val="Segoe UI Symbol"/>
        <family val="3"/>
      </rPr>
      <t>⑯</t>
    </r>
    <phoneticPr fontId="9" type="noConversion"/>
  </si>
  <si>
    <t>⑥⑫,닭고기</t>
    <phoneticPr fontId="2" type="noConversion"/>
  </si>
  <si>
    <t>⑤⑥⑫,닭고기</t>
    <phoneticPr fontId="2" type="noConversion"/>
  </si>
  <si>
    <t>②⑤⑥⑫,닭고기</t>
    <phoneticPr fontId="2" type="noConversion"/>
  </si>
  <si>
    <t>돼지고기,닭고기,대두 함유</t>
    <phoneticPr fontId="2" type="noConversion"/>
  </si>
  <si>
    <t>④⑤⑥</t>
    <phoneticPr fontId="2" type="noConversion"/>
  </si>
  <si>
    <t>우유,대두,밀힘유</t>
    <phoneticPr fontId="9" type="noConversion"/>
  </si>
  <si>
    <t>오징어,새우,조개류(굴,홍합), 달걀, 대두, 밀</t>
    <phoneticPr fontId="2" type="noConversion"/>
  </si>
  <si>
    <t>⑱</t>
    <phoneticPr fontId="2" type="noConversion"/>
  </si>
  <si>
    <t>밀,대두,굴
함유</t>
    <phoneticPr fontId="2" type="noConversion"/>
  </si>
  <si>
    <t>대두,밀,땅콩,소고기,닭고기,조개루(굴포함)함유</t>
    <phoneticPr fontId="2" type="noConversion"/>
  </si>
  <si>
    <t>우유,대두,밀,쇠고기,돼지고기,토마토,조개류(굴포함)함유</t>
    <phoneticPr fontId="2" type="noConversion"/>
  </si>
  <si>
    <t>③, ⑤, ⑩</t>
    <phoneticPr fontId="2" type="noConversion"/>
  </si>
  <si>
    <t>②⑤⑨</t>
    <phoneticPr fontId="2" type="noConversion"/>
  </si>
  <si>
    <t>밀,대두,게,계란,새우,쇠고기,조개류(굴) 함유</t>
    <phoneticPr fontId="2" type="noConversion"/>
  </si>
  <si>
    <t>도노 리얼모짜렐라치즈(100매 카프레제용 1Kg/EA)</t>
    <phoneticPr fontId="2" type="noConversion"/>
  </si>
  <si>
    <t>270일</t>
    <phoneticPr fontId="2" type="noConversion"/>
  </si>
  <si>
    <t>365일</t>
    <phoneticPr fontId="2" type="noConversion"/>
  </si>
  <si>
    <t>고등어
소스: 밀, 대두, 우유,쇠고기</t>
    <phoneticPr fontId="2" type="noConversion"/>
  </si>
  <si>
    <t>고등어
소스: 밀, 대두, 쇠고기</t>
    <phoneticPr fontId="2" type="noConversion"/>
  </si>
  <si>
    <t xml:space="preserve">소스: 밀, 대두, 우유, 쇠고기 </t>
    <phoneticPr fontId="2" type="noConversion"/>
  </si>
  <si>
    <t>소스: 밀, 대두, 쇠고기</t>
    <phoneticPr fontId="2" type="noConversion"/>
  </si>
  <si>
    <t xml:space="preserve">
고피자 도우: 밀, 우유, 대두
옥수수 소스: 계란, 우유, 대두, 밀, 쇠고기
피자치즈: 우유</t>
    <phoneticPr fontId="2" type="noConversion"/>
  </si>
  <si>
    <t>-마라탕소스: 계란, 우유, 땅콩, 대두, 밀, 돼지고기, 닭고기, 쇠고기
-오징어피쉬볼: 오징어, 대두
-문어모양비엔나: 대두, 밀, 돼지고기, 닭고기, 쇠고기
-새우살: 새우</t>
    <phoneticPr fontId="2" type="noConversion"/>
  </si>
  <si>
    <t>우유,밀,대두,돼지고기</t>
    <phoneticPr fontId="2" type="noConversion"/>
  </si>
  <si>
    <t>⑦</t>
  </si>
  <si>
    <t>⑱</t>
  </si>
  <si>
    <r>
      <rPr>
        <b/>
        <sz val="12"/>
        <rFont val="맑은 고딕"/>
        <family val="3"/>
        <charset val="129"/>
        <scheme val="minor"/>
      </rPr>
      <t>양념장</t>
    </r>
    <r>
      <rPr>
        <sz val="12"/>
        <rFont val="맑은 고딕"/>
        <family val="3"/>
        <charset val="129"/>
        <scheme val="minor"/>
      </rPr>
      <t xml:space="preserve">: 우유, 대두, 밀, 새우, 쇠고기 
</t>
    </r>
    <r>
      <rPr>
        <b/>
        <sz val="12"/>
        <rFont val="맑은 고딕"/>
        <family val="3"/>
        <charset val="129"/>
        <scheme val="minor"/>
      </rPr>
      <t>곱창</t>
    </r>
    <r>
      <rPr>
        <sz val="12"/>
        <rFont val="맑은 고딕"/>
        <family val="3"/>
        <charset val="129"/>
        <scheme val="minor"/>
      </rPr>
      <t xml:space="preserve">: 돼지고기 
</t>
    </r>
    <r>
      <rPr>
        <b/>
        <sz val="12"/>
        <rFont val="맑은 고딕"/>
        <family val="3"/>
        <charset val="129"/>
        <scheme val="minor"/>
      </rPr>
      <t>순대</t>
    </r>
    <r>
      <rPr>
        <sz val="12"/>
        <rFont val="맑은 고딕"/>
        <family val="3"/>
        <charset val="129"/>
        <scheme val="minor"/>
      </rPr>
      <t xml:space="preserve">:돼지고기, 대두, 밀, 쇠고기
</t>
    </r>
    <r>
      <rPr>
        <b/>
        <sz val="12"/>
        <rFont val="맑은 고딕"/>
        <family val="3"/>
        <charset val="129"/>
        <scheme val="minor"/>
      </rPr>
      <t>육수</t>
    </r>
    <r>
      <rPr>
        <sz val="12"/>
        <rFont val="맑은 고딕"/>
        <family val="3"/>
        <charset val="129"/>
        <scheme val="minor"/>
      </rPr>
      <t>:돼지고기</t>
    </r>
    <phoneticPr fontId="9" type="noConversion"/>
  </si>
  <si>
    <t>장어튀김:밀 ,대두 함유
소스:대두,계란,쇠고기 함유</t>
    <phoneticPr fontId="2" type="noConversion"/>
  </si>
  <si>
    <r>
      <t>②⑤⑥⑫⑮</t>
    </r>
    <r>
      <rPr>
        <b/>
        <sz val="12"/>
        <rFont val="맑은 고딕"/>
        <family val="3"/>
        <charset val="128"/>
        <scheme val="minor"/>
      </rPr>
      <t>⑯⑱</t>
    </r>
    <r>
      <rPr>
        <b/>
        <sz val="12"/>
        <rFont val="맑은 고딕"/>
        <family val="3"/>
        <charset val="129"/>
        <scheme val="minor"/>
      </rPr>
      <t>①⑩</t>
    </r>
    <r>
      <rPr>
        <b/>
        <sz val="12"/>
        <rFont val="맑은 고딕"/>
        <family val="3"/>
        <charset val="128"/>
        <scheme val="minor"/>
      </rPr>
      <t>⑱</t>
    </r>
    <phoneticPr fontId="2" type="noConversion"/>
  </si>
  <si>
    <t>x</t>
    <phoneticPr fontId="2" type="noConversion"/>
  </si>
  <si>
    <t>⑤⑥⑮확인필요</t>
    <phoneticPr fontId="2" type="noConversion"/>
  </si>
  <si>
    <t>냉동183일</t>
    <phoneticPr fontId="2" type="noConversion"/>
  </si>
  <si>
    <t>대두,밀,쇠고기,돼지고기,우유</t>
    <phoneticPr fontId="2" type="noConversion"/>
  </si>
  <si>
    <t>밀,대두,돼지고기,쇠고기</t>
    <phoneticPr fontId="2" type="noConversion"/>
  </si>
  <si>
    <r>
      <t xml:space="preserve">②우유 ⑤대두 ⑥밀 ①알류 </t>
    </r>
    <r>
      <rPr>
        <b/>
        <sz val="12"/>
        <rFont val="Segoe UI Symbol"/>
        <family val="3"/>
      </rPr>
      <t>⑯</t>
    </r>
    <r>
      <rPr>
        <b/>
        <sz val="12"/>
        <rFont val="맑은 고딕"/>
        <family val="3"/>
        <charset val="129"/>
        <scheme val="minor"/>
      </rPr>
      <t>쇠고기</t>
    </r>
    <phoneticPr fontId="2" type="noConversion"/>
  </si>
  <si>
    <r>
      <t>①②⑤⑥⑩⑫⑮</t>
    </r>
    <r>
      <rPr>
        <b/>
        <sz val="12"/>
        <rFont val="Segoe UI Symbol"/>
        <family val="1"/>
      </rPr>
      <t>⑱</t>
    </r>
    <phoneticPr fontId="2" type="noConversion"/>
  </si>
  <si>
    <r>
      <t>⑤⑥⑩⑬</t>
    </r>
    <r>
      <rPr>
        <b/>
        <sz val="12"/>
        <rFont val="Segoe UI Symbol"/>
        <family val="1"/>
      </rPr>
      <t>⑯</t>
    </r>
    <phoneticPr fontId="2" type="noConversion"/>
  </si>
  <si>
    <r>
      <t>⑤⑥⑩</t>
    </r>
    <r>
      <rPr>
        <b/>
        <sz val="12"/>
        <rFont val="Segoe UI Symbol"/>
        <family val="1"/>
      </rPr>
      <t>⑱</t>
    </r>
    <phoneticPr fontId="2" type="noConversion"/>
  </si>
  <si>
    <r>
      <t>①⑤⑥⑩⑮</t>
    </r>
    <r>
      <rPr>
        <b/>
        <sz val="12"/>
        <rFont val="Segoe UI Symbol"/>
        <family val="1"/>
      </rPr>
      <t>⑯</t>
    </r>
    <phoneticPr fontId="2" type="noConversion"/>
  </si>
  <si>
    <r>
      <t>①②⑤⑥⑩</t>
    </r>
    <r>
      <rPr>
        <b/>
        <sz val="12"/>
        <rFont val="Segoe UI Symbol"/>
        <family val="1"/>
      </rPr>
      <t>⑯⑱</t>
    </r>
    <phoneticPr fontId="2" type="noConversion"/>
  </si>
  <si>
    <r>
      <t xml:space="preserve"> ①②⑤⑥</t>
    </r>
    <r>
      <rPr>
        <b/>
        <sz val="12"/>
        <rFont val="Segoe UI Symbol"/>
        <family val="1"/>
      </rPr>
      <t>⑯</t>
    </r>
    <phoneticPr fontId="9" type="noConversion"/>
  </si>
  <si>
    <r>
      <t>토종순대</t>
    </r>
    <r>
      <rPr>
        <sz val="12"/>
        <rFont val="맑은 고딕"/>
        <family val="3"/>
        <charset val="129"/>
        <scheme val="minor"/>
      </rPr>
      <t xml:space="preserve">
닭고기,돼지고기,대두,밀,새우,아황산류 함유
</t>
    </r>
    <r>
      <rPr>
        <b/>
        <sz val="12"/>
        <rFont val="맑은 고딕"/>
        <family val="3"/>
        <charset val="129"/>
        <scheme val="minor"/>
      </rPr>
      <t>육수</t>
    </r>
    <r>
      <rPr>
        <sz val="12"/>
        <rFont val="맑은 고딕"/>
        <family val="3"/>
        <charset val="129"/>
        <scheme val="minor"/>
      </rPr>
      <t xml:space="preserve">
돼지고기 함유
</t>
    </r>
    <r>
      <rPr>
        <b/>
        <sz val="12"/>
        <rFont val="맑은 고딕"/>
        <family val="3"/>
        <charset val="129"/>
        <scheme val="minor"/>
      </rPr>
      <t xml:space="preserve">찰순대
</t>
    </r>
    <r>
      <rPr>
        <sz val="12"/>
        <rFont val="맑은 고딕"/>
        <family val="3"/>
        <charset val="129"/>
        <scheme val="minor"/>
      </rPr>
      <t xml:space="preserve">돼지고기,대두,밀,쇠고기,우유,토마토 함유
</t>
    </r>
    <r>
      <rPr>
        <b/>
        <sz val="12"/>
        <rFont val="맑은 고딕"/>
        <family val="3"/>
        <charset val="129"/>
        <scheme val="minor"/>
      </rPr>
      <t>내장</t>
    </r>
    <r>
      <rPr>
        <sz val="12"/>
        <rFont val="맑은 고딕"/>
        <family val="3"/>
        <charset val="129"/>
        <scheme val="minor"/>
      </rPr>
      <t xml:space="preserve">
돼지고기 함유</t>
    </r>
    <phoneticPr fontId="2" type="noConversion"/>
  </si>
  <si>
    <r>
      <t>①②⑤⑥</t>
    </r>
    <r>
      <rPr>
        <b/>
        <sz val="12"/>
        <rFont val="Segoe UI Symbol"/>
        <family val="3"/>
      </rPr>
      <t>⑰</t>
    </r>
    <phoneticPr fontId="9" type="noConversion"/>
  </si>
  <si>
    <t>대두,밀,쇠고기</t>
    <phoneticPr fontId="2" type="noConversion"/>
  </si>
  <si>
    <t>조개류(굴,홍합),오징어,밀,대두</t>
    <phoneticPr fontId="2" type="noConversion"/>
  </si>
  <si>
    <t>⑩</t>
    <phoneticPr fontId="9" type="noConversion"/>
  </si>
  <si>
    <t>①②⑤⑩</t>
    <phoneticPr fontId="2" type="noConversion"/>
  </si>
  <si>
    <t>우유,대두,밀,돼지고기,닭고기</t>
    <phoneticPr fontId="9" type="noConversion"/>
  </si>
  <si>
    <t>①②⑤⑥⑮</t>
    <phoneticPr fontId="2" type="noConversion"/>
  </si>
  <si>
    <t>①②④⑤⑥⑮</t>
    <phoneticPr fontId="2" type="noConversion"/>
  </si>
  <si>
    <r>
      <t>①⑤⑥</t>
    </r>
    <r>
      <rPr>
        <sz val="12"/>
        <rFont val="Segoe UI Symbol"/>
        <family val="1"/>
      </rPr>
      <t>⑰</t>
    </r>
    <phoneticPr fontId="2" type="noConversion"/>
  </si>
  <si>
    <r>
      <t>①⑤⑥</t>
    </r>
    <r>
      <rPr>
        <sz val="12"/>
        <rFont val="Segoe UI Symbol"/>
        <family val="1"/>
      </rPr>
      <t>⑰</t>
    </r>
    <phoneticPr fontId="9" type="noConversion"/>
  </si>
  <si>
    <r>
      <t>②⑤⑥⑫</t>
    </r>
    <r>
      <rPr>
        <b/>
        <sz val="12"/>
        <rFont val="Segoe UI Symbol"/>
        <family val="3"/>
      </rPr>
      <t>⑯⑱</t>
    </r>
    <phoneticPr fontId="2" type="noConversion"/>
  </si>
  <si>
    <r>
      <t>①②⑤⑥</t>
    </r>
    <r>
      <rPr>
        <sz val="12"/>
        <rFont val="맑은 고딕"/>
        <family val="3"/>
        <charset val="129"/>
      </rPr>
      <t>⑰</t>
    </r>
    <phoneticPr fontId="2" type="noConversion"/>
  </si>
  <si>
    <r>
      <t>②⑤⑥⑩⑮</t>
    </r>
    <r>
      <rPr>
        <b/>
        <sz val="12"/>
        <rFont val="Segoe UI Symbol"/>
        <family val="1"/>
      </rPr>
      <t>⑯⑱</t>
    </r>
    <phoneticPr fontId="2" type="noConversion"/>
  </si>
  <si>
    <r>
      <t xml:space="preserve">② ⑤ ⑥ ⑮ </t>
    </r>
    <r>
      <rPr>
        <sz val="12"/>
        <rFont val="맑은 고딕"/>
        <family val="3"/>
        <charset val="129"/>
      </rPr>
      <t>⑯</t>
    </r>
    <phoneticPr fontId="9" type="noConversion"/>
  </si>
  <si>
    <r>
      <t>②⑤⑥⑮</t>
    </r>
    <r>
      <rPr>
        <sz val="12"/>
        <rFont val="맑은 고딕"/>
        <family val="3"/>
        <charset val="129"/>
      </rPr>
      <t>⑯</t>
    </r>
    <phoneticPr fontId="2" type="noConversion"/>
  </si>
  <si>
    <r>
      <t>②⑤⑥⑮</t>
    </r>
    <r>
      <rPr>
        <sz val="12"/>
        <rFont val="맑은 고딕"/>
        <family val="3"/>
        <charset val="129"/>
      </rPr>
      <t>⑯</t>
    </r>
    <phoneticPr fontId="9" type="noConversion"/>
  </si>
  <si>
    <r>
      <t>②⑤⑥⑩</t>
    </r>
    <r>
      <rPr>
        <b/>
        <sz val="12"/>
        <rFont val="Segoe UI Symbol"/>
        <family val="1"/>
      </rPr>
      <t>⑯</t>
    </r>
    <phoneticPr fontId="2" type="noConversion"/>
  </si>
  <si>
    <r>
      <t>②⑤⑥</t>
    </r>
    <r>
      <rPr>
        <b/>
        <sz val="12"/>
        <rFont val="Segoe UI Symbol"/>
        <family val="1"/>
      </rPr>
      <t>⑯</t>
    </r>
    <phoneticPr fontId="2" type="noConversion"/>
  </si>
  <si>
    <r>
      <t>⑤⑥</t>
    </r>
    <r>
      <rPr>
        <b/>
        <sz val="12"/>
        <rFont val="Segoe UI Symbol"/>
        <family val="1"/>
      </rPr>
      <t>⑱</t>
    </r>
    <phoneticPr fontId="2" type="noConversion"/>
  </si>
  <si>
    <r>
      <t>①②⑤⑥⑩</t>
    </r>
    <r>
      <rPr>
        <sz val="12"/>
        <rFont val="맑은 고딕"/>
        <family val="3"/>
        <charset val="129"/>
      </rPr>
      <t>⑱</t>
    </r>
    <phoneticPr fontId="2" type="noConversion"/>
  </si>
  <si>
    <r>
      <t>①②⑤⑥⑩</t>
    </r>
    <r>
      <rPr>
        <sz val="12"/>
        <rFont val="맑은 고딕"/>
        <family val="3"/>
        <charset val="129"/>
      </rPr>
      <t>⑱</t>
    </r>
    <phoneticPr fontId="9" type="noConversion"/>
  </si>
  <si>
    <r>
      <t>②⑤⑥⑩</t>
    </r>
    <r>
      <rPr>
        <sz val="12"/>
        <rFont val="맑은 고딕"/>
        <family val="3"/>
        <charset val="129"/>
        <scheme val="minor"/>
      </rPr>
      <t xml:space="preserve">        </t>
    </r>
    <phoneticPr fontId="2" type="noConversion"/>
  </si>
  <si>
    <r>
      <t>⑤⑩</t>
    </r>
    <r>
      <rPr>
        <b/>
        <sz val="12"/>
        <rFont val="Segoe UI Symbol"/>
        <family val="3"/>
      </rPr>
      <t>⑯</t>
    </r>
    <phoneticPr fontId="9" type="noConversion"/>
  </si>
  <si>
    <r>
      <t>①⑤⑥⑩</t>
    </r>
    <r>
      <rPr>
        <b/>
        <sz val="12"/>
        <rFont val="Segoe UI Symbol"/>
        <family val="3"/>
      </rPr>
      <t>⑯</t>
    </r>
    <phoneticPr fontId="9" type="noConversion"/>
  </si>
  <si>
    <r>
      <t>①⑤⑥⑩</t>
    </r>
    <r>
      <rPr>
        <b/>
        <sz val="12"/>
        <rFont val="Segoe UI Symbol"/>
        <family val="3"/>
      </rPr>
      <t>⑯</t>
    </r>
    <phoneticPr fontId="2" type="noConversion"/>
  </si>
  <si>
    <r>
      <t>⑤⑥⑩⑮</t>
    </r>
    <r>
      <rPr>
        <b/>
        <sz val="12"/>
        <rFont val="Segoe UI Symbol"/>
        <family val="3"/>
      </rPr>
      <t>⑯</t>
    </r>
    <phoneticPr fontId="2" type="noConversion"/>
  </si>
  <si>
    <r>
      <t>⑤⑩</t>
    </r>
    <r>
      <rPr>
        <b/>
        <sz val="12"/>
        <rFont val="Segoe UI Symbol"/>
        <family val="3"/>
      </rPr>
      <t>⑯</t>
    </r>
    <phoneticPr fontId="2" type="noConversion"/>
  </si>
  <si>
    <r>
      <t>①②⑤⑥⑩⑫</t>
    </r>
    <r>
      <rPr>
        <b/>
        <sz val="12"/>
        <rFont val="Segoe UI Symbol"/>
        <family val="3"/>
      </rPr>
      <t>⑯</t>
    </r>
    <phoneticPr fontId="9" type="noConversion"/>
  </si>
  <si>
    <r>
      <t>⑤⑥⑩⑮</t>
    </r>
    <r>
      <rPr>
        <sz val="12"/>
        <rFont val="Segoe UI Symbol"/>
        <family val="1"/>
      </rPr>
      <t>⑯⑱</t>
    </r>
    <phoneticPr fontId="2" type="noConversion"/>
  </si>
  <si>
    <r>
      <t>①②⑤⑥⑩</t>
    </r>
    <r>
      <rPr>
        <b/>
        <sz val="12"/>
        <rFont val="Segoe UI Symbol"/>
        <family val="3"/>
      </rPr>
      <t>⑯⑱</t>
    </r>
    <phoneticPr fontId="2" type="noConversion"/>
  </si>
  <si>
    <r>
      <t>①②⑤⑥⑩</t>
    </r>
    <r>
      <rPr>
        <sz val="12"/>
        <rFont val="맑은 고딕"/>
        <family val="3"/>
        <charset val="129"/>
      </rPr>
      <t>⑱</t>
    </r>
  </si>
  <si>
    <t>달걀,우유,대두,밀,돼지고기 함유</t>
    <phoneticPr fontId="2" type="noConversion"/>
  </si>
  <si>
    <t>달걀,우유,대두,밀,돼지고기,닭고기</t>
    <phoneticPr fontId="2" type="noConversion"/>
  </si>
  <si>
    <t xml:space="preserve"> ①②⑤⑥</t>
    <phoneticPr fontId="2" type="noConversion"/>
  </si>
  <si>
    <t>밀, 계란, 우유, 대두, 아황산류</t>
    <phoneticPr fontId="9" type="noConversion"/>
  </si>
  <si>
    <t>①⑥</t>
    <phoneticPr fontId="2" type="noConversion"/>
  </si>
  <si>
    <t>①②⑥⑬</t>
    <phoneticPr fontId="9" type="noConversion"/>
  </si>
  <si>
    <t xml:space="preserve">②③④⑤⑥ </t>
    <phoneticPr fontId="2" type="noConversion"/>
  </si>
  <si>
    <t>②⑤⑭</t>
    <phoneticPr fontId="2" type="noConversion"/>
  </si>
  <si>
    <t>③,⑪,⑫</t>
    <phoneticPr fontId="2" type="noConversion"/>
  </si>
  <si>
    <t>⑪,⑫</t>
  </si>
  <si>
    <t>② ⑤</t>
  </si>
  <si>
    <t>②⑤⑥⑬</t>
    <phoneticPr fontId="2" type="noConversion"/>
  </si>
  <si>
    <t>우유,대두,밀,아황산류,돼지고기</t>
    <phoneticPr fontId="2" type="noConversion"/>
  </si>
  <si>
    <t>⑥①⑤</t>
    <phoneticPr fontId="2" type="noConversion"/>
  </si>
  <si>
    <t>①②⑥,견과류</t>
    <phoneticPr fontId="2" type="noConversion"/>
  </si>
  <si>
    <t>①②③⑤</t>
    <phoneticPr fontId="2" type="noConversion"/>
  </si>
  <si>
    <t>① ② ⑤ ⑥
⑬ ⑭</t>
    <phoneticPr fontId="2" type="noConversion"/>
  </si>
  <si>
    <t>① ② ⑤ ⑥</t>
    <phoneticPr fontId="2" type="noConversion"/>
  </si>
  <si>
    <t>① ② ⑤ ⑥
⑬</t>
    <phoneticPr fontId="2" type="noConversion"/>
  </si>
  <si>
    <t>① ② ⑤ ⑥ ⑬</t>
    <phoneticPr fontId="2" type="noConversion"/>
  </si>
  <si>
    <t>① ② ⑥</t>
    <phoneticPr fontId="2" type="noConversion"/>
  </si>
  <si>
    <t>① ② ⑤ ⑥
⑩</t>
    <phoneticPr fontId="2" type="noConversion"/>
  </si>
  <si>
    <t>① ② ⑤ ⑥ ⑭</t>
    <phoneticPr fontId="2" type="noConversion"/>
  </si>
  <si>
    <t>①,⑥,⑤</t>
    <phoneticPr fontId="2" type="noConversion"/>
  </si>
  <si>
    <r>
      <t>①②⑤</t>
    </r>
    <r>
      <rPr>
        <sz val="12"/>
        <rFont val="맑은 고딕"/>
        <family val="3"/>
        <charset val="128"/>
        <scheme val="major"/>
      </rPr>
      <t>⑯</t>
    </r>
    <r>
      <rPr>
        <sz val="12"/>
        <rFont val="맑은 고딕"/>
        <family val="3"/>
        <charset val="129"/>
        <scheme val="major"/>
      </rPr>
      <t>⑥</t>
    </r>
    <phoneticPr fontId="2" type="noConversion"/>
  </si>
  <si>
    <r>
      <t>①②⑤</t>
    </r>
    <r>
      <rPr>
        <sz val="12"/>
        <rFont val="Segoe UI Symbol"/>
        <family val="1"/>
      </rPr>
      <t>⑯</t>
    </r>
    <r>
      <rPr>
        <sz val="12"/>
        <rFont val="Segoe UI Symbol"/>
        <family val="3"/>
      </rPr>
      <t>⑥</t>
    </r>
    <phoneticPr fontId="2" type="noConversion"/>
  </si>
  <si>
    <r>
      <t>⑥①②</t>
    </r>
    <r>
      <rPr>
        <sz val="12"/>
        <rFont val="맑은 고딕"/>
        <family val="3"/>
        <charset val="128"/>
        <scheme val="major"/>
      </rPr>
      <t xml:space="preserve">⑰
</t>
    </r>
    <phoneticPr fontId="2" type="noConversion"/>
  </si>
  <si>
    <t>①②⑤⑥⑬</t>
    <phoneticPr fontId="20" type="noConversion"/>
  </si>
  <si>
    <r>
      <t xml:space="preserve">① ② ④ ⑤ </t>
    </r>
    <r>
      <rPr>
        <b/>
        <sz val="12"/>
        <color theme="1"/>
        <rFont val="Segoe UI Symbol"/>
        <family val="3"/>
      </rPr>
      <t>⑰</t>
    </r>
    <phoneticPr fontId="2" type="noConversion"/>
  </si>
  <si>
    <r>
      <t>①②⑤⑥⑩</t>
    </r>
    <r>
      <rPr>
        <b/>
        <sz val="12"/>
        <rFont val="Segoe UI Symbol"/>
        <family val="1"/>
      </rPr>
      <t>⑯</t>
    </r>
    <phoneticPr fontId="2" type="noConversion"/>
  </si>
  <si>
    <r>
      <t>①⑤⑥⑩</t>
    </r>
    <r>
      <rPr>
        <b/>
        <sz val="12"/>
        <rFont val="Segoe UI Symbol"/>
        <family val="1"/>
      </rPr>
      <t>⑯</t>
    </r>
    <phoneticPr fontId="2" type="noConversion"/>
  </si>
  <si>
    <r>
      <t>⑤⑥⑩⑫⑮</t>
    </r>
    <r>
      <rPr>
        <b/>
        <sz val="12"/>
        <rFont val="Segoe UI Symbol"/>
        <family val="3"/>
      </rPr>
      <t>⑯</t>
    </r>
    <phoneticPr fontId="2" type="noConversion"/>
  </si>
  <si>
    <t>⑤ ⑥ ⑩</t>
    <phoneticPr fontId="2" type="noConversion"/>
  </si>
  <si>
    <t>① ⑤ ⑥ ⑩ ⑮</t>
    <phoneticPr fontId="2" type="noConversion"/>
  </si>
  <si>
    <r>
      <t>⑤⑥⑩</t>
    </r>
    <r>
      <rPr>
        <b/>
        <sz val="12"/>
        <rFont val="Segoe UI Symbol"/>
        <family val="3"/>
      </rPr>
      <t>⑯⑫</t>
    </r>
    <phoneticPr fontId="2" type="noConversion"/>
  </si>
  <si>
    <r>
      <t>⑤⑥⑩⑫</t>
    </r>
    <r>
      <rPr>
        <b/>
        <sz val="12"/>
        <rFont val="Segoe UI Symbol"/>
        <family val="3"/>
      </rPr>
      <t>⑯</t>
    </r>
    <phoneticPr fontId="2" type="noConversion"/>
  </si>
  <si>
    <r>
      <t>②⑤⑥⑩⑫⑮</t>
    </r>
    <r>
      <rPr>
        <sz val="12"/>
        <rFont val="MS Gothic"/>
        <family val="3"/>
      </rPr>
      <t>⑯⑱</t>
    </r>
    <phoneticPr fontId="9" type="noConversion"/>
  </si>
  <si>
    <r>
      <t>⑤⑥⑩</t>
    </r>
    <r>
      <rPr>
        <sz val="12"/>
        <rFont val="맑은 고딕"/>
        <family val="3"/>
        <charset val="129"/>
      </rPr>
      <t>⑯</t>
    </r>
    <phoneticPr fontId="2" type="noConversion"/>
  </si>
  <si>
    <r>
      <t xml:space="preserve">⑤ ⑥ ⑮ </t>
    </r>
    <r>
      <rPr>
        <b/>
        <sz val="12"/>
        <rFont val="Segoe UI Symbol"/>
        <family val="3"/>
      </rPr>
      <t>⑯</t>
    </r>
    <phoneticPr fontId="2" type="noConversion"/>
  </si>
  <si>
    <r>
      <t>②⑤⑥⑨</t>
    </r>
    <r>
      <rPr>
        <sz val="12"/>
        <rFont val="Segoe UI Symbol"/>
        <family val="1"/>
      </rPr>
      <t>⑯⑰⑱</t>
    </r>
    <phoneticPr fontId="9" type="noConversion"/>
  </si>
  <si>
    <t>⑩⑥①⑤</t>
    <phoneticPr fontId="2" type="noConversion"/>
  </si>
  <si>
    <r>
      <t>⑤⑥⑩</t>
    </r>
    <r>
      <rPr>
        <b/>
        <sz val="12"/>
        <rFont val="Segoe UI Symbol"/>
        <family val="3"/>
      </rPr>
      <t>⑯</t>
    </r>
    <phoneticPr fontId="2" type="noConversion"/>
  </si>
  <si>
    <r>
      <t>②⑤⑥⑩⑫⑮</t>
    </r>
    <r>
      <rPr>
        <sz val="12"/>
        <rFont val="Segoe UI Symbol"/>
        <family val="1"/>
      </rPr>
      <t>⑯</t>
    </r>
    <phoneticPr fontId="9" type="noConversion"/>
  </si>
  <si>
    <r>
      <t>②⑤⑥⑩</t>
    </r>
    <r>
      <rPr>
        <b/>
        <sz val="12"/>
        <rFont val="Segoe UI Symbol"/>
        <family val="3"/>
      </rPr>
      <t>⑯</t>
    </r>
    <phoneticPr fontId="2" type="noConversion"/>
  </si>
  <si>
    <r>
      <t>⑩⑥</t>
    </r>
    <r>
      <rPr>
        <b/>
        <sz val="12"/>
        <rFont val="Segoe UI Symbol"/>
        <family val="3"/>
      </rPr>
      <t>⑯⑮⑤⑱⑨</t>
    </r>
    <phoneticPr fontId="2" type="noConversion"/>
  </si>
  <si>
    <r>
      <t>⑥①⑤⑩</t>
    </r>
    <r>
      <rPr>
        <b/>
        <sz val="12"/>
        <rFont val="Segoe UI Symbol"/>
        <family val="3"/>
      </rPr>
      <t>⑯②⑫⑱</t>
    </r>
    <phoneticPr fontId="2" type="noConversion"/>
  </si>
  <si>
    <r>
      <t>⑩⑥⑤⑨</t>
    </r>
    <r>
      <rPr>
        <b/>
        <sz val="12"/>
        <rFont val="Segoe UI Symbol"/>
        <family val="3"/>
      </rPr>
      <t>⑱</t>
    </r>
    <phoneticPr fontId="2" type="noConversion"/>
  </si>
  <si>
    <r>
      <t>①②⑥⑤⑩</t>
    </r>
    <r>
      <rPr>
        <b/>
        <sz val="12"/>
        <rFont val="Segoe UI Symbol"/>
        <family val="3"/>
      </rPr>
      <t>⑯</t>
    </r>
    <phoneticPr fontId="2" type="noConversion"/>
  </si>
  <si>
    <t>① ⑤ ⑥ ⑩</t>
    <phoneticPr fontId="2" type="noConversion"/>
  </si>
  <si>
    <t>① ⑤ ⑥ ⑩ ⑮</t>
  </si>
  <si>
    <t>① ⑤ ⑥</t>
    <phoneticPr fontId="2" type="noConversion"/>
  </si>
  <si>
    <r>
      <t>①②⑮⑩⑥⑤</t>
    </r>
    <r>
      <rPr>
        <b/>
        <sz val="12"/>
        <rFont val="Segoe UI Symbol"/>
        <family val="3"/>
      </rPr>
      <t>⑱⑯④</t>
    </r>
    <phoneticPr fontId="2" type="noConversion"/>
  </si>
  <si>
    <r>
      <t>⑥⑤⑨⑮⑤</t>
    </r>
    <r>
      <rPr>
        <b/>
        <sz val="12"/>
        <rFont val="Segoe UI Symbol"/>
        <family val="3"/>
      </rPr>
      <t>⑱</t>
    </r>
    <phoneticPr fontId="2" type="noConversion"/>
  </si>
  <si>
    <r>
      <t>⑥⑤⑩</t>
    </r>
    <r>
      <rPr>
        <b/>
        <sz val="12"/>
        <rFont val="Segoe UI Symbol"/>
        <family val="1"/>
      </rPr>
      <t>⑯</t>
    </r>
    <r>
      <rPr>
        <b/>
        <sz val="12"/>
        <rFont val="Segoe UI Symbol"/>
        <family val="3"/>
      </rPr>
      <t>②</t>
    </r>
    <phoneticPr fontId="2" type="noConversion"/>
  </si>
  <si>
    <r>
      <t xml:space="preserve">⑤ ⑥ ⑨ ⑩ </t>
    </r>
    <r>
      <rPr>
        <b/>
        <sz val="12"/>
        <rFont val="Segoe UI Symbol"/>
        <family val="3"/>
      </rPr>
      <t>⑯</t>
    </r>
    <r>
      <rPr>
        <b/>
        <sz val="12"/>
        <rFont val="맑은 고딕"/>
        <family val="3"/>
        <charset val="129"/>
        <scheme val="minor"/>
      </rPr>
      <t xml:space="preserve"> </t>
    </r>
    <r>
      <rPr>
        <b/>
        <sz val="12"/>
        <rFont val="Segoe UI Symbol"/>
        <family val="3"/>
      </rPr>
      <t>⑱</t>
    </r>
    <phoneticPr fontId="2" type="noConversion"/>
  </si>
  <si>
    <r>
      <t>⑤⑥⑩</t>
    </r>
    <r>
      <rPr>
        <b/>
        <sz val="12"/>
        <rFont val="맑은 고딕"/>
        <family val="3"/>
        <charset val="129"/>
      </rPr>
      <t>⑨</t>
    </r>
    <phoneticPr fontId="2" type="noConversion"/>
  </si>
  <si>
    <r>
      <t xml:space="preserve">⑤ ⑥ ⑩ </t>
    </r>
    <r>
      <rPr>
        <b/>
        <sz val="12"/>
        <rFont val="Segoe UI Symbol"/>
        <family val="3"/>
      </rPr>
      <t>⑯</t>
    </r>
    <r>
      <rPr>
        <b/>
        <sz val="12"/>
        <rFont val="맑은 고딕"/>
        <family val="3"/>
        <charset val="129"/>
        <scheme val="minor"/>
      </rPr>
      <t xml:space="preserve"> </t>
    </r>
    <r>
      <rPr>
        <b/>
        <sz val="12"/>
        <rFont val="Segoe UI Symbol"/>
        <family val="3"/>
      </rPr>
      <t>⑱</t>
    </r>
    <phoneticPr fontId="2" type="noConversion"/>
  </si>
  <si>
    <r>
      <t xml:space="preserve">① ⑤ ⑥ ⑩ </t>
    </r>
    <r>
      <rPr>
        <b/>
        <sz val="12"/>
        <rFont val="Segoe UI Symbol"/>
        <family val="3"/>
      </rPr>
      <t>⑯</t>
    </r>
    <r>
      <rPr>
        <b/>
        <sz val="12"/>
        <rFont val="맑은 고딕"/>
        <family val="3"/>
        <charset val="129"/>
        <scheme val="minor"/>
      </rPr>
      <t xml:space="preserve"> </t>
    </r>
    <r>
      <rPr>
        <b/>
        <sz val="12"/>
        <rFont val="Segoe UI Symbol"/>
        <family val="3"/>
      </rPr>
      <t>⑱</t>
    </r>
    <phoneticPr fontId="2" type="noConversion"/>
  </si>
  <si>
    <r>
      <t xml:space="preserve">① ② ⑤ ⑥ ⑩ </t>
    </r>
    <r>
      <rPr>
        <b/>
        <sz val="12"/>
        <rFont val="Segoe UI Symbol"/>
        <family val="3"/>
      </rPr>
      <t>⑯</t>
    </r>
    <phoneticPr fontId="2" type="noConversion"/>
  </si>
  <si>
    <r>
      <t>⑤⑥⑩⑮</t>
    </r>
    <r>
      <rPr>
        <b/>
        <sz val="12"/>
        <rFont val="Segoe UI Symbol"/>
        <family val="3"/>
      </rPr>
      <t>⑯⑱</t>
    </r>
    <phoneticPr fontId="2" type="noConversion"/>
  </si>
  <si>
    <r>
      <t>⑤⑥⑨⑩</t>
    </r>
    <r>
      <rPr>
        <b/>
        <sz val="12"/>
        <rFont val="Segoe UI Symbol"/>
        <family val="3"/>
      </rPr>
      <t>⑱</t>
    </r>
    <phoneticPr fontId="2" type="noConversion"/>
  </si>
  <si>
    <r>
      <t xml:space="preserve">⑤ ⑥ ⑩ </t>
    </r>
    <r>
      <rPr>
        <b/>
        <sz val="12"/>
        <rFont val="Segoe UI Symbol"/>
        <family val="3"/>
      </rPr>
      <t>⑯</t>
    </r>
    <phoneticPr fontId="2" type="noConversion"/>
  </si>
  <si>
    <r>
      <t xml:space="preserve">⑤⑥⑨⑩
 </t>
    </r>
    <r>
      <rPr>
        <sz val="12"/>
        <rFont val="Segoe UI Symbol"/>
        <family val="1"/>
      </rPr>
      <t>⑯⑰⑱</t>
    </r>
    <phoneticPr fontId="2" type="noConversion"/>
  </si>
  <si>
    <r>
      <t>①②⑤ 
⑥</t>
    </r>
    <r>
      <rPr>
        <sz val="12"/>
        <rFont val="Segoe UI Symbol"/>
        <family val="1"/>
      </rPr>
      <t>⑯⑱</t>
    </r>
    <phoneticPr fontId="2" type="noConversion"/>
  </si>
  <si>
    <r>
      <t>②⑤⑥</t>
    </r>
    <r>
      <rPr>
        <sz val="12"/>
        <rFont val="맑은 고딕"/>
        <family val="3"/>
        <charset val="129"/>
      </rPr>
      <t>⑯</t>
    </r>
  </si>
  <si>
    <t>식물성 얼티브 초코 120ml</t>
  </si>
  <si>
    <t>식물성 얼티브 바나나 120ml</t>
  </si>
  <si>
    <t>얼티브 프로틴 밤맛 250ML/냉장</t>
  </si>
  <si>
    <t>얼티브 프로틴 쌀밥맛 250ML/냉장</t>
  </si>
  <si>
    <t>비비고 BASIC 포기배추김치, 10kg</t>
  </si>
  <si>
    <t>봄날엔 여수언니우리밀약과(40g*10개입 400g/EA)</t>
  </si>
  <si>
    <t>②⑤⑪⑯</t>
  </si>
  <si>
    <t xml:space="preserve"> ⑤⑥⑫⑯⑱</t>
  </si>
  <si>
    <t>밀,대두,쇠고기,우유,고등어</t>
    <phoneticPr fontId="2" type="noConversion"/>
  </si>
  <si>
    <t>대두,밀,조개류(굴)</t>
  </si>
  <si>
    <t>대두,밀,토마토,쇠고기,조개류(굴)</t>
  </si>
  <si>
    <t>②⑤⑥⑫⑯⑰</t>
  </si>
  <si>
    <t>⑤⑥⑬</t>
  </si>
  <si>
    <t>①②⑤⑫</t>
  </si>
  <si>
    <t>우유,대두,밀,
닭고기,난류</t>
    <phoneticPr fontId="2" type="noConversion"/>
  </si>
  <si>
    <t>⑤⑥⑨⑱</t>
  </si>
  <si>
    <t>우유,대두,밀,
닭고기,쇠고기</t>
    <phoneticPr fontId="2" type="noConversion"/>
  </si>
  <si>
    <r>
      <t>①⑤⑥⑩⑮</t>
    </r>
    <r>
      <rPr>
        <sz val="12"/>
        <rFont val="Segoe UI Symbol"/>
        <family val="1"/>
      </rPr>
      <t>⑯</t>
    </r>
    <phoneticPr fontId="9" type="noConversion"/>
  </si>
  <si>
    <t>대두,밀,토마토</t>
    <phoneticPr fontId="2" type="noConversion"/>
  </si>
  <si>
    <r>
      <t>①⑤</t>
    </r>
    <r>
      <rPr>
        <sz val="12"/>
        <rFont val="맑은 고딕"/>
        <family val="3"/>
        <charset val="129"/>
      </rPr>
      <t>⑯</t>
    </r>
    <phoneticPr fontId="2" type="noConversion"/>
  </si>
  <si>
    <r>
      <t>①④⑤</t>
    </r>
    <r>
      <rPr>
        <sz val="12"/>
        <rFont val="맑은 고딕"/>
        <family val="3"/>
        <charset val="129"/>
      </rPr>
      <t>⑯</t>
    </r>
  </si>
  <si>
    <r>
      <t>②⑤⑥⑫</t>
    </r>
    <r>
      <rPr>
        <sz val="12"/>
        <rFont val="MS Gothic"/>
        <family val="3"/>
        <charset val="128"/>
      </rPr>
      <t>⑯⑱</t>
    </r>
    <phoneticPr fontId="9" type="noConversion"/>
  </si>
  <si>
    <r>
      <t>⑤⑥</t>
    </r>
    <r>
      <rPr>
        <sz val="12"/>
        <rFont val="맑은 고딕"/>
        <family val="3"/>
        <charset val="129"/>
      </rPr>
      <t>⑱</t>
    </r>
    <phoneticPr fontId="9" type="noConversion"/>
  </si>
  <si>
    <r>
      <t>⑤⑥⑩⑫⑮</t>
    </r>
    <r>
      <rPr>
        <sz val="12"/>
        <rFont val="맑은 고딕"/>
        <family val="3"/>
        <charset val="129"/>
      </rPr>
      <t>⑯</t>
    </r>
    <phoneticPr fontId="9" type="noConversion"/>
  </si>
  <si>
    <r>
      <t>②⑤⑥⑫</t>
    </r>
    <r>
      <rPr>
        <sz val="12"/>
        <rFont val="맑은 고딕"/>
        <family val="3"/>
        <charset val="129"/>
      </rPr>
      <t>⑯</t>
    </r>
  </si>
  <si>
    <r>
      <t>②⑤⑥⑩⑫⑮</t>
    </r>
    <r>
      <rPr>
        <sz val="12"/>
        <rFont val="맑은 고딕"/>
        <family val="3"/>
        <charset val="129"/>
      </rPr>
      <t>⑯</t>
    </r>
    <phoneticPr fontId="9" type="noConversion"/>
  </si>
  <si>
    <r>
      <t>②⑤⑥⑩⑮</t>
    </r>
    <r>
      <rPr>
        <sz val="12"/>
        <rFont val="Segoe UI Symbol"/>
        <family val="1"/>
      </rPr>
      <t>⑯⑱</t>
    </r>
    <phoneticPr fontId="9" type="noConversion"/>
  </si>
  <si>
    <r>
      <t>⑤⑥⑬,</t>
    </r>
    <r>
      <rPr>
        <sz val="12"/>
        <rFont val="맑은 고딕"/>
        <family val="3"/>
        <charset val="129"/>
      </rPr>
      <t>⑱</t>
    </r>
    <phoneticPr fontId="2" type="noConversion"/>
  </si>
  <si>
    <r>
      <t>②⑤⑥</t>
    </r>
    <r>
      <rPr>
        <sz val="12"/>
        <rFont val="맑은 고딕"/>
        <family val="3"/>
        <charset val="129"/>
      </rPr>
      <t>⑯</t>
    </r>
    <phoneticPr fontId="2" type="noConversion"/>
  </si>
  <si>
    <r>
      <t>②⑤⑥⑫</t>
    </r>
    <r>
      <rPr>
        <sz val="12"/>
        <rFont val="맑은 고딕"/>
        <family val="3"/>
        <charset val="129"/>
      </rPr>
      <t>⑯⑰⑱</t>
    </r>
    <phoneticPr fontId="2" type="noConversion"/>
  </si>
  <si>
    <r>
      <t>⑤⑥⑫</t>
    </r>
    <r>
      <rPr>
        <sz val="12"/>
        <rFont val="맑은 고딕"/>
        <family val="3"/>
        <charset val="129"/>
      </rPr>
      <t>⑯</t>
    </r>
    <phoneticPr fontId="9" type="noConversion"/>
  </si>
  <si>
    <t>크레잇 전문점김치왕교자(1.05Kg/EA)</t>
    <phoneticPr fontId="2" type="noConversion"/>
  </si>
  <si>
    <t>우유, 밀 함유</t>
  </si>
  <si>
    <t>①②③⑥</t>
  </si>
  <si>
    <t>밀,대두,쇠고기 함유</t>
  </si>
  <si>
    <t>우유,대두,밀,돼지고기,쇠고기,새우,메밀 함유</t>
  </si>
  <si>
    <t>냉동 24개월</t>
  </si>
  <si>
    <t>냉동 365일</t>
  </si>
  <si>
    <t>냉장 60일</t>
  </si>
  <si>
    <t>냉장 40일</t>
  </si>
  <si>
    <t>냉장 30일</t>
  </si>
  <si>
    <t>냉장 8일</t>
  </si>
  <si>
    <t>상온 7일</t>
  </si>
  <si>
    <t>상온 2개월</t>
  </si>
  <si>
    <t>상온 10일</t>
  </si>
  <si>
    <t>냉동 50일</t>
  </si>
  <si>
    <t>상온 50일</t>
  </si>
  <si>
    <t>상온 5일</t>
  </si>
  <si>
    <t>냉동 18개월</t>
  </si>
  <si>
    <t>①⑤⑥</t>
  </si>
  <si>
    <t>냉동540일</t>
  </si>
  <si>
    <t>소규모 HACCP</t>
  </si>
  <si>
    <t>밀</t>
  </si>
  <si>
    <t>①②⑤⑥⑩⑫⑮⑯⑱</t>
  </si>
  <si>
    <t>②⑤⑥⑨⑯⑱</t>
  </si>
  <si>
    <t>냉동 274일</t>
  </si>
  <si>
    <t>①②⑤⑥⑩⑯⑱</t>
  </si>
  <si>
    <t>①②⑤⑥⑩⑮⑯⑱</t>
  </si>
  <si>
    <t>해당사항 없음</t>
  </si>
  <si>
    <t>⑤⑰</t>
  </si>
  <si>
    <t>냉동2년</t>
  </si>
  <si>
    <t>실온 3개월</t>
  </si>
  <si>
    <t>② ⑤ ⑥ ⑨ ⑯ ⑱</t>
  </si>
  <si>
    <t>우유,대두,밀,됒고기,닭고기,쇠고기,조개류(굴)</t>
  </si>
  <si>
    <t>계란,우유,대두,밀,쇠고기,조개류(굴),아황산류</t>
  </si>
  <si>
    <t>계란,우유,대두,밀,닭고기,쇠고기,조개류(굴),아황산류</t>
  </si>
  <si>
    <t>계란,우유,대두,밀,아황산류,닭고기,조개류(굴)</t>
  </si>
  <si>
    <t>대두,밀,우유,계란 함유</t>
  </si>
  <si>
    <t>대두,땅콩,호두,밀,함유</t>
  </si>
  <si>
    <t>대두,호두,밀 함유</t>
  </si>
  <si>
    <t>냉동365일</t>
  </si>
  <si>
    <t>대두,밀 함유</t>
  </si>
  <si>
    <t>우유,대두,밀</t>
  </si>
  <si>
    <t>돼지고기,밀,대두,우유,계란함유</t>
  </si>
  <si>
    <t>우유, 대두, 밀</t>
  </si>
  <si>
    <t>우유, 대두, 밀 함유</t>
  </si>
  <si>
    <t>새우,밀 함유</t>
  </si>
  <si>
    <t>냉동 36개월</t>
  </si>
  <si>
    <t>새우,밀,계란 함유</t>
  </si>
  <si>
    <t>냉동545일</t>
  </si>
  <si>
    <t>우유,대두,밀,돼지고기,쇠고기 함유</t>
  </si>
  <si>
    <t>소규모 HACCP 인증</t>
  </si>
  <si>
    <t>냉장5일</t>
  </si>
  <si>
    <t>냉장 4일</t>
  </si>
  <si>
    <t>냉장30일</t>
  </si>
  <si>
    <t>③⑤</t>
  </si>
  <si>
    <t>대두,밀,우유함유</t>
  </si>
  <si>
    <t>①②④⑤⑥</t>
  </si>
  <si>
    <t>실온 6개월</t>
  </si>
  <si>
    <t>⑤⑫</t>
  </si>
  <si>
    <t>냉장 6개월</t>
  </si>
  <si>
    <t>밀, 대두</t>
  </si>
  <si>
    <t xml:space="preserve">
밀, 대두
 </t>
  </si>
  <si>
    <t>난류,밀, 오징어</t>
  </si>
  <si>
    <t>난류,대두</t>
  </si>
  <si>
    <t>우유,대두함유</t>
  </si>
  <si>
    <t>냉장 330일</t>
  </si>
  <si>
    <t>밀, 대두, 소고기, 토마토, 우유, 조개류(굴)</t>
  </si>
  <si>
    <t>⑤⑧⑨</t>
  </si>
  <si>
    <t>⑥⑨</t>
  </si>
  <si>
    <t>②⑤⑥⑮16</t>
  </si>
  <si>
    <t>④⑩⑱</t>
  </si>
  <si>
    <t>실온 24개월</t>
  </si>
  <si>
    <t>①②⑩16</t>
  </si>
  <si>
    <t>②⑤⑥⑮</t>
  </si>
  <si>
    <t>①⑤⑥16</t>
  </si>
  <si>
    <t>냉장8개월</t>
  </si>
  <si>
    <t>②⑤⑥⑫⑬16</t>
  </si>
  <si>
    <t>냉장3개월</t>
  </si>
  <si>
    <t>냉장4개월</t>
  </si>
  <si>
    <t>돼지고기, 쇠고기,밀,우유,
대두,토마토,알류(계란) 함유</t>
  </si>
  <si>
    <t xml:space="preserve"> ①,②,⑤,⑥,⑩⑯</t>
  </si>
  <si>
    <t>①②⑤⑥⑩⑯</t>
  </si>
  <si>
    <t>밀,대두,우유 함유</t>
  </si>
  <si>
    <t>밀, 우유, 대두</t>
  </si>
  <si>
    <t>700G(35g×20ea)
개별포장/박스발주</t>
    <phoneticPr fontId="9" type="noConversion"/>
  </si>
  <si>
    <t>700g(35g *20입)
개별포장/박스발주</t>
    <phoneticPr fontId="2" type="noConversion"/>
  </si>
  <si>
    <t>제조일로부터1년</t>
    <phoneticPr fontId="2" type="noConversion"/>
  </si>
  <si>
    <r>
      <t xml:space="preserve">밀가루(우리밀:국산), 적팥앙금{설탕, 팥앙금(팥:외국산),
강낭콩앙금(강낭콩:외국산), 변성전분, 소금}, 유기농설탕
</t>
    </r>
    <r>
      <rPr>
        <b/>
        <sz val="12"/>
        <color rgb="FF0000FF"/>
        <rFont val="맑은 고딕"/>
        <family val="3"/>
        <charset val="129"/>
        <scheme val="minor"/>
      </rPr>
      <t>찜통: 찐빵끼리 겹치치 않게 펼쳐 상온30분 해동 후, 약 8분
스팀오븐: 해동없이 100도 스팀 오븐 20분
7cm*3.8cm 내외</t>
    </r>
    <phoneticPr fontId="2" type="noConversion"/>
  </si>
  <si>
    <t>⑥밀</t>
    <phoneticPr fontId="2" type="noConversion"/>
  </si>
  <si>
    <t>아이누리X자연드림 단팥듬뿍우리밀찐빵(50g*20입 1Kg/EA)</t>
    <phoneticPr fontId="2" type="noConversion"/>
  </si>
  <si>
    <t>멕시카나 치토스치킨(순살세트)</t>
    <phoneticPr fontId="2" type="noConversion"/>
  </si>
  <si>
    <t>멕시카나 치토스치킨(북채세트)</t>
    <phoneticPr fontId="2" type="noConversion"/>
  </si>
  <si>
    <t>돼지고기,쇠고기,밀,대두</t>
  </si>
  <si>
    <t>돼지고기,대두,밀,알류,우유,쇠고기,토마토,아황산류</t>
  </si>
  <si>
    <t>돼지고기,밀,대두</t>
  </si>
  <si>
    <t>돼지고기,밀,우유</t>
  </si>
  <si>
    <t>돼지고기,닭고기,밀,대두,우유,쇠고기</t>
  </si>
  <si>
    <t>돼지고기,밀, 대두,계란,우유</t>
  </si>
  <si>
    <t>돼지고기.밀</t>
  </si>
  <si>
    <t>돼지고기.밀.대두.쇠고기</t>
  </si>
  <si>
    <t>닭고기,밀,대두,계란</t>
  </si>
  <si>
    <t>돼지고기,밀,대두,우유</t>
  </si>
  <si>
    <t>대두,밀,우유,돼지고기,쇠고기</t>
  </si>
  <si>
    <t>냉동9개월</t>
  </si>
  <si>
    <t>돼지고기,밀,대두,우유,계란,쇠고기</t>
  </si>
  <si>
    <t>밀,대두,우유,돼지고기,달걀</t>
  </si>
  <si>
    <t>돼지고기,밀,대두,우유,쇠고기</t>
  </si>
  <si>
    <t>김이경님</t>
  </si>
  <si>
    <t>돼지고기,우유,대두,밀</t>
  </si>
  <si>
    <t>돼지고기,밀,대두,우유,달걀</t>
  </si>
  <si>
    <t>돼지고기,밀,대두,우유,계란</t>
  </si>
  <si>
    <t>돼지고기.밀,대두,우유,쇠고기</t>
  </si>
  <si>
    <t>돼지고기,밀,대두,우유,달걀,쇠고기</t>
  </si>
  <si>
    <t>대두,밀,돼지고기,우유,계란,쇠고기</t>
  </si>
  <si>
    <t>대두,밀,돼지고기,계란,쇠고기,우유</t>
  </si>
  <si>
    <t>대두,밀,계란,쇠고기,돼지고기,우유</t>
  </si>
  <si>
    <t>달걀,우유,대두,밀,돼지고기,토마토,쇠고기,조개류(굴)</t>
  </si>
  <si>
    <t>돼지고기,밀,대두,쇠고기,우유</t>
  </si>
  <si>
    <t>돼지고기,닭고기,밀,대두,쇠고기</t>
  </si>
  <si>
    <t>대두,밀,돼지고기,쇠고기</t>
  </si>
  <si>
    <t>냉동274일</t>
  </si>
  <si>
    <t>돼지고기,쇠고기,닭고기,대두,밀</t>
  </si>
  <si>
    <t>계란,우유,대두,밀,돼지고기,쇠고기</t>
  </si>
  <si>
    <t>대두,밀,돼지고기</t>
  </si>
  <si>
    <t>돼지고기,대두,밀,토마토,닭고기,쇠고기</t>
  </si>
  <si>
    <t>돼지고기,대두,밀</t>
  </si>
  <si>
    <t>쇠고기,대두,밀,돼지고기</t>
  </si>
  <si>
    <t>대두,밀,쇠고기</t>
  </si>
  <si>
    <t>대두,밀,쇠고기,돼지고기,우유</t>
  </si>
  <si>
    <t>돼지고기,쇠고기,대두,밀,토마토,조개류(굴),우유,이산화황,달고기</t>
  </si>
  <si>
    <t>냉동183일</t>
  </si>
  <si>
    <t>돼지고기,쇠고기,대두,밀,토마토,조개류(굴)</t>
  </si>
  <si>
    <t>계란,대두,밀,돼지고기,쇠고기</t>
  </si>
  <si>
    <t>돼지고기,쇠고기,대두,계란,밀</t>
  </si>
  <si>
    <t>돼지고기,닭고기,밀,대두</t>
  </si>
  <si>
    <t>계란,우유,대두,밀,돼지고기,닭고기,소고기</t>
  </si>
  <si>
    <t>돼지고기,닭고기,대두,밀</t>
  </si>
  <si>
    <t>돼지고기,대두,밀,조개류(굴),우유,쇠고기</t>
  </si>
  <si>
    <t>돼지고기,우유,대두,밀,토마토,닭고기,쇠고기,조개류(굴)</t>
  </si>
  <si>
    <t>계란,대두,돼지고기,쇠고기</t>
  </si>
  <si>
    <t>대두,밀,돼지고기,닭고기,쇠고기,조개류(굴)</t>
  </si>
  <si>
    <t>대두,밀,돼지고기,닭고기</t>
  </si>
  <si>
    <t>새우,대두 함유</t>
    <phoneticPr fontId="2" type="noConversion"/>
  </si>
  <si>
    <t>크레잇 96칼집비엔나(1Kg/EA)</t>
    <phoneticPr fontId="2" type="noConversion"/>
  </si>
  <si>
    <t>대두 함유</t>
    <phoneticPr fontId="2" type="noConversion"/>
  </si>
  <si>
    <t>얼티브K믹스[분리대두단백A(중국산),캐슈넛페이스트(케슈넛:베트남산),코코넛크림,쌀분말],정제수,설탕,덱스트린,백설해바라기유(해바라기유:스페인산),코코아분말(스페인산),혼합제제1(탄산칼슘,프로필렌글리콜),정제소금,혼합제제2(결정셀룰로스,카복시메틸셀룰로스나트륨),향료1(초코향),향료2(초콜렛향),자당지방산에스테르,혼합제제3(잔탄검,덱스트린),기타가공품1,향료(우유향),탄산수소나트륨,향료4(얼티브향),구아검,산화아연,기타가공품2</t>
    <phoneticPr fontId="2" type="noConversion"/>
  </si>
  <si>
    <t>얼티브K믹스[분리대두단백A(중국산),캐슈넛페이스트(케슈넛:베트남산),코코넛크림,쌀분말],정제수,설탕,덱스트린,바나나농축퓨레(인도산),백설해바라기유(해바라기유:스페인산),혼합제제1(탄산칼슘,프로필렌글리콜),혼합제제2(결정셀룰로스,카복시메틸셀룰로스나트륨),제이인산칼륨,정제소금,향료1(바나나향),자당지방산에스테르,향료2(바나나향),향료3(우유향),혼합제제3(잔탄검,덱스트린),향료4(얼티브량),탄산수소나트륨,구아검,산화아연,기타가공품</t>
    <phoneticPr fontId="2" type="noConversion"/>
  </si>
  <si>
    <t>실온보관</t>
    <phoneticPr fontId="2" type="noConversion"/>
  </si>
  <si>
    <t>②④⑤⑥⑫⑮⑯⑱</t>
  </si>
  <si>
    <t>①②④⑤⑥⑫⑮⑯</t>
  </si>
  <si>
    <t>①②④⑤⑥⑨⑫⑮⑯</t>
  </si>
  <si>
    <t>②④⑤⑥⑮</t>
  </si>
  <si>
    <t>①④⑤⑥⑮⑯</t>
  </si>
  <si>
    <r>
      <t xml:space="preserve">정제수,유기농설탕7.99%,포도농축과즙6.77%(배합함량 포도100%, 국산), 구연산, 비타민C
</t>
    </r>
    <r>
      <rPr>
        <b/>
        <sz val="12"/>
        <color rgb="FFFF0000"/>
        <rFont val="맑은 고딕"/>
        <family val="3"/>
        <charset val="129"/>
        <scheme val="minor"/>
      </rPr>
      <t>함량변경 : 해양심층수 → 정제수</t>
    </r>
    <phoneticPr fontId="2" type="noConversion"/>
  </si>
  <si>
    <r>
      <t xml:space="preserve">정제수,사과농축과집10%[배합함량 사과(국산)99.9%,비타민C 0.1%],유기농설탕6.59%,구연산,비타민C
</t>
    </r>
    <r>
      <rPr>
        <b/>
        <sz val="12"/>
        <color rgb="FFFF0000"/>
        <rFont val="맑은 고딕"/>
        <family val="3"/>
        <charset val="129"/>
        <scheme val="minor"/>
      </rPr>
      <t>함량변경 : 해양심층수 → 정제수</t>
    </r>
    <phoneticPr fontId="2" type="noConversion"/>
  </si>
  <si>
    <t>소비기한 30일</t>
    <phoneticPr fontId="2" type="noConversion"/>
  </si>
  <si>
    <r>
      <t xml:space="preserve">정제수,흰쌀베이스[쌀분말(쌀:국내산)],분리대두단백(싱가포르산),현미단백분말(미국산),미강유-에스[미강유(태국산),혼합제제1(탄산Ca,프로필렌글리콜),향료1,향료2,향료3,L-아르지닌,정제소금,탄산수소나트륨,혼합제제2(결정셀룰로스.CMC),기타가공품,아세설팜칼륨(감미료),수크랄로스(감미료),혼합제제3(규소수지,소르비탄에스테르,정제수,CMC글리세신에스테르) </t>
    </r>
    <r>
      <rPr>
        <b/>
        <sz val="12"/>
        <color rgb="FFFF0000"/>
        <rFont val="맑은 고딕"/>
        <family val="3"/>
        <charset val="129"/>
        <scheme val="major"/>
      </rPr>
      <t>비건프로틴</t>
    </r>
    <phoneticPr fontId="2" type="noConversion"/>
  </si>
  <si>
    <t>10월부 중단</t>
    <phoneticPr fontId="2" type="noConversion"/>
  </si>
  <si>
    <t>이츠웰 해물모둠(주꾸미+농조개살+갑오징어+한치+새우살 500g/EA)</t>
    <phoneticPr fontId="2" type="noConversion"/>
  </si>
  <si>
    <t>농개살20%(자숙,베트남산),쭈꾸미20%(자숙,베트남산),갑오징어20%(자숙,베트남산),한치20%(자숙,베트남산),
새우살20%(자숙,베트남산)</t>
    <phoneticPr fontId="2" type="noConversion"/>
  </si>
  <si>
    <t>조개류(농조개살),오징어(갑오징어,한치),새우 함유</t>
    <phoneticPr fontId="2" type="noConversion"/>
  </si>
  <si>
    <t>신영 양꼬치시즈닝(500g/EA)</t>
    <phoneticPr fontId="2" type="noConversion"/>
  </si>
  <si>
    <t>고춧가루(중국산),L-글루탐산나트륨(향미증진제),볶음참깨(외국산:인도,나이지리아,파키스탄 등),
큐민분말,흑루추,정제소금,덱스트린,향미증진제</t>
    <phoneticPr fontId="2" type="noConversion"/>
  </si>
  <si>
    <t>더블스윗 크루키(우리쌀쿠키 CJFW전용 35g/EA)</t>
  </si>
  <si>
    <t>크로아상, 박력쌀가루(국산), 가공버터, 준초콜릿</t>
    <phoneticPr fontId="2" type="noConversion"/>
  </si>
  <si>
    <t>계란, 우유,
대두, 밀</t>
    <phoneticPr fontId="2" type="noConversion"/>
  </si>
  <si>
    <t>700G(35G*20EA)</t>
    <phoneticPr fontId="2" type="noConversion"/>
  </si>
  <si>
    <t>달광상회 스마일 우리밀 파이(스우파)</t>
    <phoneticPr fontId="2" type="noConversion"/>
  </si>
  <si>
    <r>
      <t xml:space="preserve">망고 100% 
 (베트남, 원물에 따라 수량의 오차가 있습니다)
</t>
    </r>
    <r>
      <rPr>
        <b/>
        <sz val="12"/>
        <color rgb="FFFF0000"/>
        <rFont val="맑은 고딕"/>
        <family val="3"/>
        <charset val="129"/>
        <scheme val="minor"/>
      </rPr>
      <t>8월부 수입원,제조사,포장패키징 변경됨을 알려드립니다.</t>
    </r>
    <phoneticPr fontId="9" type="noConversion"/>
  </si>
  <si>
    <r>
      <t xml:space="preserve">정제수,밤베이스[밤페이스트C(밤:국내산)],분리대두단백(중국산),현미단백분말(미국산),미강유-에스,혼합제제1(탄산칼슘,프로필렌글리콜),향료1,향료2,향료3,L-아르지닌,아세설팜칼륨(감미료),수크랄로스(감미료),탄산수소나트륨,기타가공품,정제소금,혼합제제2(규소수지,소르비탄지방산에스테르,정제수,CMC-Na,글리세린지방산에스테르) </t>
    </r>
    <r>
      <rPr>
        <b/>
        <sz val="12"/>
        <color rgb="FFFF0000"/>
        <rFont val="맑은 고딕"/>
        <family val="3"/>
        <charset val="129"/>
        <scheme val="major"/>
      </rPr>
      <t>비건프로틴</t>
    </r>
    <phoneticPr fontId="2" type="noConversion"/>
  </si>
  <si>
    <r>
      <t>회오리(스프링)감자 200개 당 500G 1봉 시즈닝 추천
(사용 2주전 사전연락부탁드립니다)_</t>
    </r>
    <r>
      <rPr>
        <b/>
        <sz val="12"/>
        <color rgb="FFFF0000"/>
        <rFont val="맑은 고딕"/>
        <family val="3"/>
        <charset val="129"/>
        <scheme val="minor"/>
      </rPr>
      <t>사전연락필수</t>
    </r>
    <phoneticPr fontId="2" type="noConversion"/>
  </si>
  <si>
    <t>이츠웰 메추리알장조림(메추리알50%_무항생제 1Kg/EA)</t>
    <phoneticPr fontId="2" type="noConversion"/>
  </si>
  <si>
    <t>냉장 120일</t>
    <phoneticPr fontId="2" type="noConversion"/>
  </si>
  <si>
    <t>메추리알50%(국산),정제수,혼합간장[탈지대두(인도산),천일염(호주산),기타과당,소맥,주정],설탕,소스1[소고기추출베이스-1(소고기추출베이스(소고기:호주산)},정제소금(중국산)],소스2
 4 無 첨가 (카라멜색소, 말티톨시럽, 사카린나트륨, 아스파탐)</t>
    <phoneticPr fontId="2" type="noConversion"/>
  </si>
  <si>
    <t>알류(메추리알),쇠고기,닭고기,대두,밀 함유</t>
    <phoneticPr fontId="2" type="noConversion"/>
  </si>
  <si>
    <t>1KG(8.5g*118±5ea)</t>
    <phoneticPr fontId="2" type="noConversion"/>
  </si>
  <si>
    <t>닭고기,돼지고기,밀,우유,대두,쇠고기 함유</t>
    <phoneticPr fontId="2" type="noConversion"/>
  </si>
  <si>
    <t>냉장35일</t>
    <phoneticPr fontId="2" type="noConversion"/>
  </si>
  <si>
    <t>대두,밀,닭고기 함유</t>
    <phoneticPr fontId="2" type="noConversion"/>
  </si>
  <si>
    <t>대두,밀,토마토,닭고기,쇠고기,조개류(가리비) 함유</t>
    <phoneticPr fontId="2" type="noConversion"/>
  </si>
  <si>
    <r>
      <t xml:space="preserve">정제수, 유기농설탕8%, 엿기름(보리:국산) 2.5%, 유기농쌀(국산) 2.5%, 생강농축액(생강:국산)
</t>
    </r>
    <r>
      <rPr>
        <b/>
        <sz val="12"/>
        <color rgb="FFFF0000"/>
        <rFont val="맑은 고딕"/>
        <family val="3"/>
        <charset val="129"/>
        <scheme val="minor"/>
      </rPr>
      <t>함량변경 : 해양심층수 → 정제수</t>
    </r>
    <phoneticPr fontId="2" type="noConversion"/>
  </si>
  <si>
    <t>크레잇 96후랑크(720g/EA)</t>
    <phoneticPr fontId="2" type="noConversion"/>
  </si>
  <si>
    <t>720g(38g*19ea)</t>
    <phoneticPr fontId="2" type="noConversion"/>
  </si>
  <si>
    <t>차이웰 짜차이(1Kg/EA)</t>
    <phoneticPr fontId="2" type="noConversion"/>
  </si>
  <si>
    <t>중국 무(짜차이)88%, 정제소금</t>
    <phoneticPr fontId="2" type="noConversion"/>
  </si>
  <si>
    <t>이츠웰 상큼한요구르트드레싱(24년리뉴얼 2Kg/EA)</t>
    <phoneticPr fontId="2" type="noConversion"/>
  </si>
  <si>
    <t>정제수,마요네즈[식물성유지(외국산),난황액{난황액(계란:국산)},발효식초,설탕,정제소금],기타과당,설탕,변성전분,요거트파우터{탈지혼합분유(네덜란드산),요구르트분말(프랑스산)},
발효식초,정제소금(중국산),유산균음료,대두유,가공유림,DL-사과산,잔탄검,효소처리스테비아,구연산,혼합제제(프로필렌글리콜,주정,합성향료,트리아세틴),향료제제{덱스트린,변성전분,식물설오일(팜유,코코넛오일,유채유),아세트알데히드,초산}</t>
    <phoneticPr fontId="2" type="noConversion"/>
  </si>
  <si>
    <t>튼튼스쿨 연두부(국산</t>
    <phoneticPr fontId="2" type="noConversion"/>
  </si>
  <si>
    <t>애니쿡 바삭한야채튀김(60g*25±2입 1.5Kg/EA)</t>
  </si>
  <si>
    <t>기존상품 리뉴얼</t>
    <phoneticPr fontId="2" type="noConversion"/>
  </si>
  <si>
    <t xml:space="preserve">고구마37.50%,당근22.50%,양파11.25%,튀김가루[밀가루,옥수수전분(유전자변형옥수수 포함 가능성 있음),백설탕,옥수수가루(유전자변경 옥수수 포함 가능성 있음),정제염,
L-글루탐산나트륨(향미증진제),마늘분말,양파분말,베이킹파우더,정제수,팜유,밀가루,정제염,L-글루탐산나트륨(향미증진제),마늘분말
</t>
    <phoneticPr fontId="2" type="noConversion"/>
  </si>
  <si>
    <t>떡류55%쌀(국내산),소시지45%[돼지고기(국산) 84.31%] 등</t>
    <phoneticPr fontId="2" type="noConversion"/>
  </si>
  <si>
    <t>땅스부대찌개세트(35인분_모듬햄2kg+찌개소스1kg)</t>
    <phoneticPr fontId="2" type="noConversion"/>
  </si>
  <si>
    <t>3KG(모듬햄2KG+찌개소스1KG)</t>
    <phoneticPr fontId="2" type="noConversion"/>
  </si>
  <si>
    <t>산채가 감자만치즈볼(약30g*20~22입 600g/EA)</t>
    <phoneticPr fontId="2" type="noConversion"/>
  </si>
  <si>
    <t>2.1KG</t>
    <phoneticPr fontId="2" type="noConversion"/>
  </si>
  <si>
    <t>아이누리 알파벳치킨너겟(LOVE하트_20g*50개입±3개입 1Kg/EA)</t>
  </si>
  <si>
    <t>닭고기, 밀, 대두, 우유 함유</t>
    <phoneticPr fontId="2" type="noConversion"/>
  </si>
  <si>
    <t>20G내외*50±3EA
(모양별 수량 상이할 수 있음)</t>
    <phoneticPr fontId="2" type="noConversion"/>
  </si>
  <si>
    <t xml:space="preserve"> 닭고기(가슴살,국산)62.6%, 양배추0.63%, 양파0.31%, 당근0.31%, 파슬리0.03%
알파벳(L, O, V, E)과 하트 모양(♥)</t>
    <phoneticPr fontId="2" type="noConversion"/>
  </si>
  <si>
    <t>돼지고기(국내산) 23.85%, 토마토페이스트(미국산) 12.71%, 모짜렐라치즈(독일산) 7.63%, 스위트콘(태국산) 6.35%, 블랙올리브슬라이스(스페인) 2.97%</t>
    <phoneticPr fontId="2" type="noConversion"/>
  </si>
  <si>
    <t>돼지고기 밀 대두 토마토 우유 함유</t>
    <phoneticPr fontId="2" type="noConversion"/>
  </si>
  <si>
    <t>더블스윗 미니르뱅쿠키(CJ프레시웨이전용 오레오크림치즈 25g/EA)</t>
  </si>
  <si>
    <t>더블스윗 미니르뱅쿠키(CJ프레시웨이전용 더블초코크림치즈 25g/EA)</t>
  </si>
  <si>
    <t>더블스윗 미니르뱅쿠키(CJ프레시웨이전용 레드벨벳크림치즈 25g/EA)</t>
  </si>
  <si>
    <t>계란, 우유, 대두, 밀</t>
    <phoneticPr fontId="2" type="noConversion"/>
  </si>
  <si>
    <t xml:space="preserve">계란, 우유, 대두, 밀, 호두	</t>
    <phoneticPr fontId="2" type="noConversion"/>
  </si>
  <si>
    <t>계란, 우유, 밀</t>
    <phoneticPr fontId="2" type="noConversion"/>
  </si>
  <si>
    <t>500G(25g×20ea)</t>
    <phoneticPr fontId="2" type="noConversion"/>
  </si>
  <si>
    <t>노티드 우유생크림빵(CJFW전용 시그니처_미니_개별포장 50g/EA)</t>
  </si>
  <si>
    <t xml:space="preserve">밀가루, 가공유크림, 우유 </t>
    <phoneticPr fontId="2" type="noConversion"/>
  </si>
  <si>
    <t>계란, 우유, 밀, 대두</t>
    <phoneticPr fontId="2" type="noConversion"/>
  </si>
  <si>
    <t>50G*30EA/BOX</t>
    <phoneticPr fontId="2" type="noConversion"/>
  </si>
  <si>
    <t>크림치즈 23.4%, 중력분(미국산, 호주산), 기타 코코아 가공품 등</t>
    <phoneticPr fontId="2" type="noConversion"/>
  </si>
  <si>
    <t>크림치즈 23.4%, 중력분(미국산, 호주산), 박력분, 밀크초콜릿 등</t>
    <phoneticPr fontId="2" type="noConversion"/>
  </si>
  <si>
    <t>중력분(미국산, 호주산), 크림치즈 23.4%, 전란액 등</t>
    <phoneticPr fontId="2" type="noConversion"/>
  </si>
  <si>
    <t>연어미소츠케스테이크(소스+연어조각구성_20개입 1Kg/EA)</t>
    <phoneticPr fontId="2" type="noConversion"/>
  </si>
  <si>
    <t>마늘데리야끼수비드연어스테이크(소스+연어조각구성_20개입 1Kg/EA)</t>
    <phoneticPr fontId="2" type="noConversion"/>
  </si>
  <si>
    <t>밀가루(우리밀:국산),먹는해양심층수,토핑용햄{무항생제돼지고기(국산)84%,밀전분(우리밀:국산),유기농설탕1.9%,소금(국산),난백분(달걀/국산)},소스{토마토농축퓨레(토마토:국산),양파(국산),유기농설탕4%,마늘(국산),피망다이스(피망:국산)},양파(국산),유기농설탕4.56%,곡류가공품,등</t>
    <phoneticPr fontId="9" type="noConversion"/>
  </si>
  <si>
    <t>맘으로 매콤양념돼지곱창(1Kg/EA)</t>
  </si>
  <si>
    <r>
      <t xml:space="preserve">돼지곱창(국내산) 68.75%,매운볶음양념 31.3% 등
</t>
    </r>
    <r>
      <rPr>
        <b/>
        <sz val="12"/>
        <color rgb="FFFF0000"/>
        <rFont val="맑은 고딕"/>
        <family val="3"/>
        <charset val="129"/>
        <scheme val="minor"/>
      </rPr>
      <t>기존상품보다 더 매콤해요</t>
    </r>
    <phoneticPr fontId="9" type="noConversion"/>
  </si>
  <si>
    <t>대두,밀,,돼지고기,소고기 함유</t>
    <phoneticPr fontId="2" type="noConversion"/>
  </si>
  <si>
    <t>튼튼스쿨 고추밭에놀러온우리돼지튀김(35g±2*28±4개입 1Kg/EA)</t>
    <phoneticPr fontId="2" type="noConversion"/>
  </si>
  <si>
    <t>튼튼스쿨 대파크림치즈돈카츠(100g*10입 1Kg/EA)</t>
    <phoneticPr fontId="2" type="noConversion"/>
  </si>
  <si>
    <t>튼튼스쿨 the크고the넓은남산식왕돈까스(100g*10입 1Kg/EA)</t>
    <phoneticPr fontId="2" type="noConversion"/>
  </si>
  <si>
    <t>튼튼스쿨 깡통시장식우리돼지후라이(31g±5*30±2개입 1Kg/EA)</t>
    <phoneticPr fontId="2" type="noConversion"/>
  </si>
  <si>
    <t>도톰한생등심IQF돈까스(산양유가함유된_100g*10입 1Kg/EA)</t>
    <phoneticPr fontId="2" type="noConversion"/>
  </si>
  <si>
    <t>3kg(수육고기2kg+돈골엑기스1kg)</t>
    <phoneticPr fontId="2" type="noConversion"/>
  </si>
  <si>
    <r>
      <t xml:space="preserve">*수육고기:수육국밥고기[돼지고기(사태:국산)96%
*돈골엑기스:농축육수[돈골엑기스(국내산)99.9%]
</t>
    </r>
    <r>
      <rPr>
        <b/>
        <sz val="12"/>
        <color rgb="FF0000FF"/>
        <rFont val="맑은 고딕"/>
        <family val="3"/>
        <charset val="129"/>
        <scheme val="minor"/>
      </rPr>
      <t>돈골엑기스:식수 = 1:17  비율 희석</t>
    </r>
    <phoneticPr fontId="2" type="noConversion"/>
  </si>
  <si>
    <t>돼지고기 함유</t>
    <phoneticPr fontId="2" type="noConversion"/>
  </si>
  <si>
    <t>헤이즐넛초콜렛필링(설탕,유채유,헤이즐넛,탈지분유,초콜릿,대두레시틴),설탕,초콜릿조각(설탕,카카오페이스트,코코아버터,대두레시틴),
유채유,밀가루,정제수,계란,난백,코코아분말,변성전분,유청분말,팽창제(산성피로인산나트륨,탄산수소나트륨),글리세린지방에스테르,
정제소금,밀글루텐</t>
    <phoneticPr fontId="2" type="noConversion"/>
  </si>
  <si>
    <t>우유,대두,밀,계란 함유</t>
    <phoneticPr fontId="2" type="noConversion"/>
  </si>
  <si>
    <t>에스에이치에스 미니초코머핀(26g*126입 3.276Kg/EA)</t>
    <phoneticPr fontId="2" type="noConversion"/>
  </si>
  <si>
    <t>3.26kg(26g*126ea)
벌크포장</t>
    <phoneticPr fontId="2" type="noConversion"/>
  </si>
  <si>
    <t>에스에이치에스 미니애플시나몬머핀(26g*126입 3.276Kg/EA)</t>
  </si>
  <si>
    <t>수협XCJFW 순살삼치(가시제거율99.9%_40-60g/토막_20토막이상 1Kg/EA)</t>
  </si>
  <si>
    <t>수협XCJFW 순살고등어(가시제거율99.9%_30-50g/토막_25토막 이상 1Kg/EA)</t>
  </si>
  <si>
    <t>삼치(국내산)100%</t>
  </si>
  <si>
    <t>고등어(국내산)100%</t>
  </si>
  <si>
    <t>고등어 함유</t>
    <phoneticPr fontId="2" type="noConversion"/>
  </si>
  <si>
    <t>풍미가득알리오올리오파스타소스 1kg/EA</t>
    <phoneticPr fontId="2" type="noConversion"/>
  </si>
  <si>
    <t>마늘 6.5%, 파슬리후레이크 등</t>
    <phoneticPr fontId="2" type="noConversion"/>
  </si>
  <si>
    <t>토마토홀 39.4%, 토마토페이스트 8.8% 등</t>
    <phoneticPr fontId="2" type="noConversion"/>
  </si>
  <si>
    <t>풍미가득아라비아따파스타소스 1kg/EA</t>
    <phoneticPr fontId="2" type="noConversion"/>
  </si>
  <si>
    <t>10월부 중단</t>
  </si>
  <si>
    <t>1.7Kg</t>
  </si>
  <si>
    <t>밀가루(호주, 미국산)98%, 정제소금, 주정, 감미유-S, 밀, 대두 함유</t>
  </si>
  <si>
    <t xml:space="preserve">돼지고기(등심/국내산)48%
16.5 CM *세로 15CM *두께 1~1.5cm (비정형으로 2~3CM 오차 있음) </t>
    <phoneticPr fontId="2" type="noConversion"/>
  </si>
  <si>
    <t>우유(폴란드산/우유100%), 식물성크림, 기타가공품,빵류,전락액(전락액100%) 등</t>
    <phoneticPr fontId="2" type="noConversion"/>
  </si>
  <si>
    <t>대두,우유,달걀,밀,아황산류 함유</t>
    <phoneticPr fontId="2" type="noConversion"/>
  </si>
  <si>
    <t>슈크림 15.38%, 팥앵갱 15.38%[고운팥앙금71.4%(팥적물앙금53.4%]
11cm*6cm*3.5cm 내외
오븐 180도 8~9분
에어프라이어 180도 8~9분</t>
    <phoneticPr fontId="2" type="noConversion"/>
  </si>
  <si>
    <t>75g</t>
  </si>
  <si>
    <t>우리밀단팥빵용생지[적팥앙금(팥/중국산),밀가루(우리밀/국산),유기농설탕4.2%,쿱네이처2,전란액],100%</t>
  </si>
  <si>
    <t>달걀,우유,대두,밀</t>
  </si>
  <si>
    <t>동절기 : 실온 7일 / 하절기 : 실온 5일</t>
  </si>
  <si>
    <t>비비고 베이직포기배추김치(5Kg/EA)</t>
  </si>
  <si>
    <t>비비고 단팥붕어빵(1Kg/EA)</t>
  </si>
  <si>
    <t>담양한과 이장님과자점오곡두부칩(CJ프레시웨이전용 20g/EA)</t>
  </si>
  <si>
    <t>담양한과 이장님과자점현미볼강정(CJ프레시웨이전용 20g/EA)</t>
  </si>
  <si>
    <t>오튀봉 오다리튀김(25g내외*39±3입 1Kg/EA)</t>
  </si>
  <si>
    <t>래온 콘크런치오징어튀김(1Kg/EA)</t>
  </si>
  <si>
    <t>래온 생선까스(60g*20입 1.2Kg/EA)</t>
  </si>
  <si>
    <t>래온 아삭야채오징어까스(50g*10입 500g/EA)</t>
  </si>
  <si>
    <t>5kg</t>
    <phoneticPr fontId="2" type="noConversion"/>
  </si>
  <si>
    <t>절임배추65.5%[배추98%(국산),식염(국산)],무(국산),마늘(국산),양파(국산),대파(국산),갈은마늘(국산), 고춧가루(고추:국산), CJ김치양념베이스, 채소류(국산),CJ멸치조미액젓(멸치(국산),유산균배양액</t>
    <phoneticPr fontId="2" type="noConversion"/>
  </si>
  <si>
    <t>절임배추 65.5%[배추 98%(국산), 식염(국산), 무(국산),CJ감칠맛액젓,CJ김치양념풀,양파(국산),대파(국산),갈은마늘(마늘:국산),고춧가루(고추:국산),채소류(국산),CJ멸치조미액젓(멸치(국산),유산균배양액</t>
    <phoneticPr fontId="2" type="noConversion"/>
  </si>
  <si>
    <t>1kg(약8g*120±10ea)</t>
    <phoneticPr fontId="2" type="noConversion"/>
  </si>
  <si>
    <t>오징어55%,옥수수편26%(소맥분(밀),정제수,옥수수전분,대두유,정제소금,효모),파우더19%(소맥분(밀),감자전분,정제소금,조미료,a-글루탐산나트륨(향미증진제))등</t>
    <phoneticPr fontId="2" type="noConversion"/>
  </si>
  <si>
    <t>오징어,밀,대두 함유</t>
    <phoneticPr fontId="2" type="noConversion"/>
  </si>
  <si>
    <t>사과필링(사과퓨레,설탕,정제수,변성전분,향료(사과향),구연산,보존료(소브산칼륨),비타민c),설탕,밀가루,유채유,사과조각(사과,설탕,비타민c),계란,난백,정제수,변성전분,버터(우유),유청분말,유화제(프로필렌글리롤지방에스테르,글리세린지방산에스테르),팽창제(산성피로인산나트륨,탄산수소나트륨),계피,정제소금,밀글루텐</t>
    <phoneticPr fontId="2" type="noConversion"/>
  </si>
  <si>
    <t>우유,밀,계란 함유</t>
    <phoneticPr fontId="2" type="noConversion"/>
  </si>
  <si>
    <t>오징어까스베이스50%[오징어41.5%,양배추40%,감자전분,양파5%,피망5%,L-글루탐산나트륨(향미증진제),설탕,정제소금].
빵가루25%[소맥분(밀),정제수,포도당,쇼트닝(팜유),효모,정제소금],배터믹스22%[정제수,소맥분(밀),밀전분(밀),정제소금,L-글루탐산나트륨(향미증진제),구아검],소맥분(밀)3%</t>
    <phoneticPr fontId="2" type="noConversion"/>
  </si>
  <si>
    <t>오징어, 밀 함유</t>
    <phoneticPr fontId="2" type="noConversion"/>
  </si>
  <si>
    <t>오징어84.8%,감자전분6.1%,소맥분(밀)4.9%,정제소금1.6%,포도당2.4%,조미분0.2%(L-글루탐산나트륨(향미증진제)/5-리보뉴클레오티드나트륨/후푸/파프리카추출색소)</t>
    <phoneticPr fontId="2" type="noConversion"/>
  </si>
  <si>
    <t>1KG(25G*39±3EA)</t>
    <phoneticPr fontId="2" type="noConversion"/>
  </si>
  <si>
    <t>오징어,대두 함유</t>
    <phoneticPr fontId="2" type="noConversion"/>
  </si>
  <si>
    <t>700G(70G*10EA)</t>
    <phoneticPr fontId="2" type="noConversion"/>
  </si>
  <si>
    <t>오징어99.5%,소금0.49%,L-글루탐산나트륨(향미증진제)0.01%</t>
    <phoneticPr fontId="2" type="noConversion"/>
  </si>
  <si>
    <t>오징어 함유</t>
    <phoneticPr fontId="2" type="noConversion"/>
  </si>
  <si>
    <r>
      <t xml:space="preserve">오징어65%(중국),소맥분14.5%,감자전분12.3%
</t>
    </r>
    <r>
      <rPr>
        <b/>
        <sz val="12"/>
        <color rgb="FF0000FF"/>
        <rFont val="맑은 고딕"/>
        <family val="3"/>
        <charset val="129"/>
        <scheme val="minor"/>
      </rPr>
      <t>길이 약 18cm</t>
    </r>
    <phoneticPr fontId="2" type="noConversion"/>
  </si>
  <si>
    <t>1.2KG(60G*20EA)</t>
    <phoneticPr fontId="2" type="noConversion"/>
  </si>
  <si>
    <t>대두살40%,빵가루30%[소맥분(밀),정제수,포도당,쇼트닝(팜유),효모,정제소금],배터믹스27%[정제수,소맥분(밀),밀전분(밀),정제소금,L-글루탐산나트륨(향미증진제),구아검],소맥분(밀)3%</t>
    <phoneticPr fontId="2" type="noConversion"/>
  </si>
  <si>
    <t>밀 함유</t>
    <phoneticPr fontId="2" type="noConversion"/>
  </si>
  <si>
    <t>통팥앙금57M[통팥용삶음팥(팥:중국산),설탕,물엿,정제소금(국내산),변성전분],간식베이커리용믹스(밀가루(밀:호주산,미국산),변성전분,하얀설탕,찹쌀가루(찹쌀:국내산),식용쇼트닝-씨],콩기름[대두(외국산),규소수지],전란액,가당연유,청주</t>
    <phoneticPr fontId="2" type="noConversion"/>
  </si>
  <si>
    <t>1KG(약27G*37±2EA)</t>
    <phoneticPr fontId="2" type="noConversion"/>
  </si>
  <si>
    <t>계란,밀,우유,대두 함유</t>
    <phoneticPr fontId="2" type="noConversion"/>
  </si>
  <si>
    <t>800G(20G*40EA)</t>
    <phoneticPr fontId="2" type="noConversion"/>
  </si>
  <si>
    <t>밀가루(밀/국산),두부[대두(국산),정제간수(정제소금,염화마그네슘,GDL)],설탕,계란(국산),오곡추출물(현미,흑미,검정콩,흰콩,통보리/국산), 대두유[콩기름(외국산),규소수지],재제소금,오징어먹물,참깨</t>
    <phoneticPr fontId="2" type="noConversion"/>
  </si>
  <si>
    <t>밀,대두,계란 함유</t>
    <phoneticPr fontId="2" type="noConversion"/>
  </si>
  <si>
    <t>현미(국산),달콤조청[물엿,설탕,쌀조청,마가린[팜유(말레이시아산),한천(우뭇가사리:국산)]</t>
    <phoneticPr fontId="2" type="noConversion"/>
  </si>
  <si>
    <t xml:space="preserve">화영 토네이도감자(80g*10입 800g/EA) </t>
  </si>
  <si>
    <t>800G(80G*10EA)</t>
    <phoneticPr fontId="2" type="noConversion"/>
  </si>
  <si>
    <t>밀,대두 함유</t>
    <phoneticPr fontId="2" type="noConversion"/>
  </si>
  <si>
    <t>200G , 상온,50인분</t>
  </si>
  <si>
    <t>시래기나물100%</t>
  </si>
  <si>
    <t>강원도지사인증</t>
  </si>
  <si>
    <t>세트발주 상품</t>
  </si>
  <si>
    <t>60계 호랑이치킨
(11.5KG/ 69인분)
각 품목 1세트당 1EA 발주</t>
    <phoneticPr fontId="2" type="noConversion"/>
  </si>
  <si>
    <r>
      <rPr>
        <b/>
        <sz val="12"/>
        <color rgb="FF0000FF"/>
        <rFont val="맑은 고딕"/>
        <family val="3"/>
        <charset val="129"/>
        <scheme val="minor"/>
      </rPr>
      <t>세트구성 : 10.9KG[(염지닭 6.9KG/690G*10EA)+백설프리믹스파우더 1KG + 간지치킨용소스 2KG + 누룽지가루 1KG]</t>
    </r>
    <r>
      <rPr>
        <b/>
        <sz val="12"/>
        <color theme="1"/>
        <rFont val="맑은 고딕"/>
        <family val="3"/>
        <charset val="129"/>
        <scheme val="minor"/>
      </rPr>
      <t xml:space="preserve">
염지닭 :  닭고기 (국내산) 94.2%, 정제수, 60계용충진식염지제
백설프리믹스파우더 :  옥수수전분, 밀가루(밀:미국,호주산),정제소금(국내산)
간지치킨용소스 :  물엿, 설탕, 양조간장[천일염(호주산),탈지대두(인도산),기타과당].정제소금
누룽지가루 :  쌀99.3%(국산 50%,미국산50%), 발아현미분말0.6%</t>
    </r>
    <phoneticPr fontId="2" type="noConversion"/>
  </si>
  <si>
    <t>60계 누룽지치킨
(10.9KG/ 69인분)
각 품목 1세트당 1EA 발주</t>
    <phoneticPr fontId="2" type="noConversion"/>
  </si>
  <si>
    <r>
      <rPr>
        <b/>
        <sz val="12"/>
        <color rgb="FF0000FF"/>
        <rFont val="맑은 고딕"/>
        <family val="3"/>
        <charset val="129"/>
        <scheme val="minor"/>
      </rPr>
      <t>세트구성 : 11.5KG[{염지닭 6.9KG/690G*10EA)+프리믹스파우더 1KG + 호랑이치킨소스 2KG + 호랑이치킨시즈닝 1.6KG]</t>
    </r>
    <r>
      <rPr>
        <b/>
        <sz val="12"/>
        <color theme="1"/>
        <rFont val="맑은 고딕"/>
        <family val="3"/>
        <charset val="129"/>
        <scheme val="minor"/>
      </rPr>
      <t xml:space="preserve">
염지닭 :  닭고기 (국내산) 94.2%, 정제수, 60계용충진식염지제
백설프리믹스파우더 :  옥수수전분, 밀가루(밀:미국,호주산),정제소금(국내산)
호랑이치킨시즈닝 :  60계호랑이치킨시즈닝 믹스[설탕, 버터혼합분말,마늘분말, 갈릭파우더], 대두유, 설탕, 파슬리후레이크
호랑이치킨소스 : 물엿,정제수, D-소비톨액, 사양벌꿀(국산),변성전분,사과농축과즙액(국산),배농축과즙액(국산)</t>
    </r>
    <phoneticPr fontId="2" type="noConversion"/>
  </si>
  <si>
    <t>단종</t>
  </si>
  <si>
    <t>1KG(12g*83±1ea)</t>
  </si>
  <si>
    <t>팝콘오징어98.5%[오징어50%(페루산),
소맥분(밀)19.7%(중국산),감자전분</t>
  </si>
  <si>
    <t>⑤⑥,⑰</t>
  </si>
  <si>
    <t>[매입]맑은대두유</t>
  </si>
  <si>
    <t>콩기름100%(외국산), haccp인증공장(태국)
★non-GMO★</t>
  </si>
  <si>
    <t>상온 18개월</t>
  </si>
  <si>
    <t>조제겨자(미국산/식초,겨자씨,소금,강황가루,계피),유기농설탕20%,대두유(외국산:태국,러시아,네들란드 등),정제수,잡화꿀(국산),화이트식초[주정,엿기름(국산),포도당],전란액(국산/유정란),레몬즙,소금,전분가공품,잔탄검,겨자분말,d-토코페롤,향료(머스타드향)</t>
  </si>
  <si>
    <t>달걀,대두
함유</t>
  </si>
  <si>
    <t>냥장 180일</t>
  </si>
  <si>
    <t>콩기름(외국산:태국, 러시아, 네덜란드 등)65%, 유정란(국산)23%</t>
  </si>
  <si>
    <t>HACCP
인증중단</t>
  </si>
  <si>
    <t>240G</t>
  </si>
  <si>
    <t>토마토퓨레[토마토(국산)]63%,유기농설탕13%,먹는해양심층수,화이트식로[주정,엿기름(국산),포도당],소금1.47%,잔탄검,계피,타임</t>
  </si>
  <si>
    <t>토마토</t>
  </si>
  <si>
    <t>1kg (36±3ea)</t>
    <phoneticPr fontId="2" type="noConversion"/>
  </si>
  <si>
    <t>튼튼스쿨 바삭달콤쌀겨웨하스(지구지키미_푸드업사이클링_18g*20개입 360g/EA)</t>
    <phoneticPr fontId="2" type="noConversion"/>
  </si>
  <si>
    <t>닭고기(다리살/국내산) 79.53% / 비정형
기존 상품명: 크레잇잘스며든간장닭다리살스테이크1.08kg</t>
    <phoneticPr fontId="2" type="noConversion"/>
  </si>
  <si>
    <t>크레잇 꿀조합주먹밥(간장계란 1Kg/EA)</t>
    <phoneticPr fontId="2" type="noConversion"/>
  </si>
  <si>
    <t>중단</t>
    <phoneticPr fontId="2" type="noConversion"/>
  </si>
  <si>
    <r>
      <t xml:space="preserve">닭고기91.74%(국내산),정제수7.46%,멕시카나분말염장제0.66%,멕시카나액상염장제0.14% (100g 내외 1kg 당 9~11개)양념치킨소스:물엿,정제수,설탕,양파,혼합간장
</t>
    </r>
    <r>
      <rPr>
        <b/>
        <sz val="12"/>
        <color rgb="FFFF0000"/>
        <rFont val="맑은 고딕"/>
        <family val="3"/>
        <charset val="129"/>
        <scheme val="minor"/>
      </rPr>
      <t>(세트당 75인분 추천)</t>
    </r>
    <phoneticPr fontId="2" type="noConversion"/>
  </si>
  <si>
    <r>
      <t>*스파게티면</t>
    </r>
    <r>
      <rPr>
        <b/>
        <sz val="12"/>
        <color rgb="FFFF0000"/>
        <rFont val="맑은 고딕"/>
        <family val="3"/>
        <charset val="129"/>
        <scheme val="minor"/>
      </rPr>
      <t>(냉동 증숙면)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sz val="12"/>
        <color theme="1"/>
        <rFont val="맑은 고딕"/>
        <family val="3"/>
        <charset val="129"/>
        <scheme val="minor"/>
      </rPr>
      <t xml:space="preserve">: 스파게티면 100%[듀럼휘트세모리나 100%(이태리산)]
</t>
    </r>
    <r>
      <rPr>
        <sz val="12"/>
        <color rgb="FF0000FF"/>
        <rFont val="맑은 고딕"/>
        <family val="3"/>
        <charset val="129"/>
        <scheme val="minor"/>
      </rPr>
      <t>리뉴얼 기존) 5.1kg → 변경) 6kg</t>
    </r>
    <r>
      <rPr>
        <b/>
        <sz val="12"/>
        <color theme="1"/>
        <rFont val="맑은 고딕"/>
        <family val="3"/>
        <charset val="129"/>
        <scheme val="minor"/>
      </rPr>
      <t xml:space="preserve">
*오이스터소스
:</t>
    </r>
    <r>
      <rPr>
        <sz val="12"/>
        <color theme="1"/>
        <rFont val="맑은 고딕"/>
        <family val="3"/>
        <charset val="129"/>
        <scheme val="minor"/>
      </rPr>
      <t xml:space="preserve"> 식물성크림[팜핵경화유(인도네시아산), 우유(국산)], 팬더굴소</t>
    </r>
    <r>
      <rPr>
        <b/>
        <sz val="12"/>
        <color theme="1"/>
        <rFont val="맑은 고딕"/>
        <family val="3"/>
        <charset val="129"/>
        <scheme val="minor"/>
      </rPr>
      <t xml:space="preserve">스 </t>
    </r>
    <r>
      <rPr>
        <sz val="12"/>
        <color theme="1"/>
        <rFont val="맑은 고딕"/>
        <family val="3"/>
        <charset val="129"/>
        <scheme val="minor"/>
      </rPr>
      <t xml:space="preserve">4%[홍콩산/굴추물농축액80%
</t>
    </r>
    <r>
      <rPr>
        <sz val="12"/>
        <color rgb="FF0000FF"/>
        <rFont val="맑은 고딕"/>
        <family val="3"/>
        <charset val="129"/>
        <scheme val="minor"/>
      </rPr>
      <t>리뉴얼 기존) 게엑기스 0.5% → 변경) 1.75%</t>
    </r>
    <r>
      <rPr>
        <b/>
        <sz val="12"/>
        <color theme="1"/>
        <rFont val="맑은 고딕"/>
        <family val="3"/>
        <charset val="129"/>
        <scheme val="minor"/>
      </rPr>
      <t xml:space="preserve">
*크래미
: </t>
    </r>
    <r>
      <rPr>
        <sz val="12"/>
        <color theme="1"/>
        <rFont val="맑은 고딕"/>
        <family val="3"/>
        <charset val="129"/>
        <scheme val="minor"/>
      </rPr>
      <t>연육 80.05%(외국산: 미국, 인도, 베트남 등)</t>
    </r>
    <phoneticPr fontId="2" type="noConversion"/>
  </si>
  <si>
    <t>서가앤쿡 오이스터파스타세트
(소스3kg+크래미1kg+스파게티면(냉동 증숙면)6kg 10Kg/BOX)</t>
    <phoneticPr fontId="2" type="noConversion"/>
  </si>
  <si>
    <r>
      <t xml:space="preserve">자연치즈13.2%(미국산),우유,크림,정제소금
</t>
    </r>
    <r>
      <rPr>
        <b/>
        <sz val="12"/>
        <color rgb="FF0000FF"/>
        <rFont val="맑은 고딕"/>
        <family val="3"/>
        <charset val="129"/>
        <scheme val="minor"/>
      </rPr>
      <t>조리TIP_살짝 눌러주고 굽기</t>
    </r>
    <phoneticPr fontId="2" type="noConversion"/>
  </si>
  <si>
    <t>뚜레쥬르 치즈방앗간생지</t>
    <phoneticPr fontId="2" type="noConversion"/>
  </si>
  <si>
    <t>모짜렐라치즈99%[뉴질랜드산/살균우유, 식염, 배양액, 우유응고효소,산도조절제], 분말셀룰로스</t>
    <phoneticPr fontId="9" type="noConversion"/>
  </si>
  <si>
    <t>찹쌀양파발효곡물K[쌀(국산),찹쌀(국산),안데스소금,다진양파,국산쌀가루(쌀:국산)],물엿,고추양념(중국산/고춧가루,정제소금,양파,마늘,옥수수전분),탈지대두분(중국산),주정,정제수,국산쌀가루(쌀:국산),고춧가루(고추:국산),발효추출물,정제소금</t>
    <phoneticPr fontId="2" type="noConversion"/>
  </si>
  <si>
    <t>뚜레쥬르 미니깨찰빵생지</t>
    <phoneticPr fontId="2" type="noConversion"/>
  </si>
  <si>
    <t>자연드림 가나슈소보루빵(82g/EA)</t>
    <phoneticPr fontId="2" type="noConversion"/>
  </si>
  <si>
    <t>82g</t>
    <phoneticPr fontId="2" type="noConversion"/>
  </si>
  <si>
    <t>계란,우유,대두,밀 함유</t>
    <phoneticPr fontId="2" type="noConversion"/>
  </si>
  <si>
    <t>960g(60g*16ea)</t>
    <phoneticPr fontId="2" type="noConversion"/>
  </si>
  <si>
    <r>
      <t xml:space="preserve">정제수,두류가공품1[미국산/농축대두단백],채종유(호주산),말토덱스트린,야자유(인도네시아산),양파,설탕,젤란검,식물단백혼합액,쿡메이트엔에프
</t>
    </r>
    <r>
      <rPr>
        <b/>
        <sz val="12"/>
        <color rgb="FFFF0000"/>
        <rFont val="맑은 고딕"/>
        <family val="3"/>
        <charset val="129"/>
        <scheme val="minor"/>
      </rPr>
      <t>지름6.5~7cm 변경</t>
    </r>
    <phoneticPr fontId="2" type="noConversion"/>
  </si>
  <si>
    <r>
      <t xml:space="preserve">돼지고기(국산) 45.7%,쇠고기(국산 91.9%,호주산 8.1%) 11.7%, 사과퓨레(사과:국산(강원도) 99.9%) 1.5%
</t>
    </r>
    <r>
      <rPr>
        <b/>
        <sz val="12"/>
        <color rgb="FF0000FF"/>
        <rFont val="맑은 고딕"/>
        <family val="3"/>
        <charset val="129"/>
        <scheme val="major"/>
      </rPr>
      <t>오븐) 컨백션오븐 160도 습도50% 예열 후 20분 관찰조리</t>
    </r>
    <phoneticPr fontId="9" type="noConversion"/>
  </si>
  <si>
    <t>이츠웰 자연산골뱅이슬라이스(파우치 해양심층수사용 1Kg/EA</t>
    <phoneticPr fontId="2" type="noConversion"/>
  </si>
  <si>
    <t>골뱅이(원산지:제품에 별도 표시),정제수,해양심층수,혼합간장[탈지대두(인도산),천일염(호주산)],설탕,기타과당,정제소금(국산),5-리보뉴클레오티드이나트륨,구연산</t>
    <phoneticPr fontId="2" type="noConversion"/>
  </si>
  <si>
    <t>실온 3년</t>
    <phoneticPr fontId="2" type="noConversion"/>
  </si>
  <si>
    <t>튼튼스쿨 참치파우치(해양심층수사용 2Kg/EA)</t>
    <phoneticPr fontId="2" type="noConversion"/>
  </si>
  <si>
    <t>가다랑어76.5%(원산지:제품에 별도 표시),해바라기유[해바라유(외국산:스페인,튀르키예,헝가리 등)],정제수,해양심층수 2.5%,야채즙[양파(국산),당근(국산),양배추(국산)]다시마엑기스[다시마추출농축액(다시마:국산),정제소금(국산)]</t>
    <phoneticPr fontId="2" type="noConversion"/>
  </si>
  <si>
    <t>조청 물엿류</t>
    <phoneticPr fontId="2" type="noConversion"/>
  </si>
  <si>
    <t>경일식품 순우리쌀조청(5Kg/EA)</t>
    <phoneticPr fontId="2" type="noConversion"/>
  </si>
  <si>
    <t>경일식품 순우리쌀조청(3Kg/EA)</t>
    <phoneticPr fontId="2" type="noConversion"/>
  </si>
  <si>
    <t>쌀100%(국산)</t>
    <phoneticPr fontId="2" type="noConversion"/>
  </si>
  <si>
    <t>비비고 슈크림붕어빵(300g/EA)</t>
  </si>
  <si>
    <t>파슬리갈릭치즈훈제연어스테이크(소스+연어조각구성_20개입 1Kg/EA)</t>
    <phoneticPr fontId="2" type="noConversion"/>
  </si>
  <si>
    <t>8월부 중단</t>
    <phoneticPr fontId="2" type="noConversion"/>
  </si>
  <si>
    <t>미출시</t>
    <phoneticPr fontId="2" type="noConversion"/>
  </si>
  <si>
    <t>300g(약27g*11±1ea)</t>
    <phoneticPr fontId="2" type="noConversion"/>
  </si>
  <si>
    <t>CJ카스타드슈크림46%,간식베이커리용믹스[밀가루:호주산,미국산),찹쌀가루(국내산),전란액 등</t>
    <phoneticPr fontId="2" type="noConversion"/>
  </si>
  <si>
    <t>쇠고기,우유,밀,계란 대두 함유</t>
    <phoneticPr fontId="2" type="noConversion"/>
  </si>
  <si>
    <t>밀가루(밀:미국산,호주산)60%,물엿,옥수수기름,설탕 등</t>
    <phoneticPr fontId="2" type="noConversion"/>
  </si>
  <si>
    <t>얼티브 비건프로틴(초코 250g/EA)</t>
  </si>
  <si>
    <t>정제수,완두콩단백(프랑스산),파바빈프로테인(호주산),코코아분말(스페인산),현미단백분말(미국산) 등</t>
    <phoneticPr fontId="2" type="noConversion"/>
  </si>
  <si>
    <t>쌀 98.5 %(국산), 엿기름1.2 %(국산), 효소0.3%</t>
    <phoneticPr fontId="2" type="noConversion"/>
  </si>
  <si>
    <t>10월부 긴급 계약 해지/공급불가</t>
    <phoneticPr fontId="2" type="noConversion"/>
  </si>
  <si>
    <t>400G(36g*11±1ea)</t>
    <phoneticPr fontId="2" type="noConversion"/>
  </si>
  <si>
    <t>이츠웰 일본식마제소바소스(완제형 1Kg/EA)</t>
    <phoneticPr fontId="2" type="noConversion"/>
  </si>
  <si>
    <t>땅콩,대두,밀,돼지고기,조개류(굴) 함유</t>
    <phoneticPr fontId="2" type="noConversion"/>
  </si>
  <si>
    <t>튼튼스쿨 고구마치즈롤까스(100g*10입_NEW 1Kg/EA)</t>
    <phoneticPr fontId="2" type="noConversion"/>
  </si>
  <si>
    <t>떡볶이분말소스(걸작떡볶이용 순한맛 1Kg/EA)</t>
  </si>
  <si>
    <t>우유, 대두, 밀, 쇠고기 함유</t>
    <phoneticPr fontId="2" type="noConversion"/>
  </si>
  <si>
    <t>설탕,고춧가루(중국산),복합조미식푸[정제소금,쇠고기양념믹수-1{혼합시즈닝분말SW-1(옥수수전분/러시아산,헝가리산,세르비아산)},
향미증진제(L-글루탐산나트륨),포도아,설탕],정제소금,과채가공품(양파분말),과채가공품(마늘분말),화학적합성품 식품첨가물(핵산아이지),향미증진제(L-글루탐산나트륨),흑후추분말,사골엑기스분말,비타민C,효소처리스테비아,효모추출물 등</t>
    <phoneticPr fontId="2" type="noConversion"/>
  </si>
  <si>
    <t>실온360일</t>
    <phoneticPr fontId="2" type="noConversion"/>
  </si>
  <si>
    <t>원물 수급이슈로 인한
공급 불안정
사전연락 필수!</t>
    <phoneticPr fontId="2" type="noConversion"/>
  </si>
  <si>
    <t>해찬들 나트륨을줄인우리찹쌀고추장(14Kg/EA)</t>
    <phoneticPr fontId="2" type="noConversion"/>
  </si>
  <si>
    <t>중단</t>
    <phoneticPr fontId="2" type="noConversion"/>
  </si>
  <si>
    <t>10월부 즉시 중단</t>
    <phoneticPr fontId="2" type="noConversion"/>
  </si>
  <si>
    <t>플랜테이블 전주비빔주먹밥(500g/EA)</t>
  </si>
  <si>
    <t>플랜테이블 불고기주먹밥(500g/EA)</t>
  </si>
  <si>
    <t>⑤,⑥</t>
    <phoneticPr fontId="2" type="noConversion"/>
  </si>
  <si>
    <t>케익드라마 우리밀메롱메론케익(25년_새해_복케익_25g내외*28조각 700g/EA)</t>
  </si>
  <si>
    <t>전란액, 우리밀 1.2%, 쓰리인원내추럴믹스메론A</t>
    <phoneticPr fontId="2" type="noConversion"/>
  </si>
  <si>
    <t>밀, 우유, 대두, 계란</t>
    <phoneticPr fontId="2" type="noConversion"/>
  </si>
  <si>
    <t>780g(30g*26ea)
벌크포장</t>
    <phoneticPr fontId="2" type="noConversion"/>
  </si>
  <si>
    <t>700g(25g*28ea)
벌크포장</t>
    <phoneticPr fontId="2" type="noConversion"/>
  </si>
  <si>
    <t>크리스마스트리 에끌레어샌드</t>
    <phoneticPr fontId="2" type="noConversion"/>
  </si>
  <si>
    <t>과자50%(밀가루,설탕,계란,팽창제/이탈리아산)준초코렛[코코아버터(싱가포르산),설탕,가공유지{정제경화팜핵스테아린(말레이시아산)}],식물성크림8.01%[D-솔비톨액,팜핵경화유(인도네시아산),쇼트닝,대두경화유], 마스카포네치즈(프랑스산)4.01%,설탕, 클로렐라,과자(쿠키크럼)0.8%</t>
    <phoneticPr fontId="2" type="noConversion"/>
  </si>
  <si>
    <t>필동함박(클래식)(100g*10)*4입+소스1kg</t>
    <phoneticPr fontId="2" type="noConversion"/>
  </si>
  <si>
    <t>필동함박(투움바)(100g*10)*4입+소스1kg</t>
    <phoneticPr fontId="2" type="noConversion"/>
  </si>
  <si>
    <t>건밀떡(걸작떡볶이용 2Kg/EA)</t>
    <phoneticPr fontId="2" type="noConversion"/>
  </si>
  <si>
    <t>2kg
(222±15ea)</t>
    <phoneticPr fontId="2" type="noConversion"/>
  </si>
  <si>
    <t>밀가루(밀:호주,미국산)99%,정제소금,주정</t>
    <phoneticPr fontId="2" type="noConversion"/>
  </si>
  <si>
    <r>
      <t xml:space="preserve">연육[외국산(미국,중국,베트남 등)/어육살,설탕,D-소비톨,산도조절제],밀가루[밀/미국산,호주산)],어육살(국산),당근(중국산),대파,정제소금,전분가공품,L-글루탐산나트륨제제[L-글루탐산나트륨(향미증진제),5'-리보뉴클레오티드이나트륨], D-자일로오스,폴리인산나트륨,글루코노-락톤,소브산칼륨(보존료),효소처리스테비아,대두유
</t>
    </r>
    <r>
      <rPr>
        <b/>
        <sz val="12"/>
        <color rgb="FF0000FF"/>
        <rFont val="맑은 고딕"/>
        <family val="3"/>
        <charset val="129"/>
        <scheme val="minor"/>
      </rPr>
      <t>가로9.5cm 세로2.5cm</t>
    </r>
    <phoneticPr fontId="2" type="noConversion"/>
  </si>
  <si>
    <r>
      <t xml:space="preserve">*필동함박
</t>
    </r>
    <r>
      <rPr>
        <sz val="12"/>
        <color theme="1"/>
        <rFont val="맑은 고딕"/>
        <family val="3"/>
        <charset val="129"/>
        <scheme val="minor"/>
      </rPr>
      <t xml:space="preserve">:돼지고기(부위혼합/국내산) 40.1%, 소고기(앞다리/미국산) 10.02%,소고기(지방/국내산) 7.17%, </t>
    </r>
    <r>
      <rPr>
        <b/>
        <sz val="12"/>
        <color theme="1"/>
        <rFont val="맑은 고딕"/>
        <family val="3"/>
        <charset val="129"/>
        <scheme val="minor"/>
      </rPr>
      <t xml:space="preserve">
*레드와인클래식소스
</t>
    </r>
    <r>
      <rPr>
        <sz val="12"/>
        <color theme="1"/>
        <rFont val="맑은 고딕"/>
        <family val="3"/>
        <charset val="129"/>
        <scheme val="minor"/>
      </rPr>
      <t>:정제수, 소스(하인즈 데미 그라스 소스(토마토페이스트, 밀가루, 돈지,양고기,양파)), 설탕, 토마토케첩, 토마토페이스트, 우스타소스, 중력분, 소스(팬더굴소스), 발효식초(양조식초), 정제소금, 소스(매기액상치킨스톡), 과실주(레드와인 0.5%, L-글루탐산나트륨, 양파분말, 5-리보뉴클레오티드이나트륨, 잔탄검, 카라멜색소비에이</t>
    </r>
    <r>
      <rPr>
        <b/>
        <sz val="12"/>
        <color theme="1"/>
        <rFont val="맑은 고딕"/>
        <family val="3"/>
        <charset val="129"/>
        <scheme val="minor"/>
      </rPr>
      <t xml:space="preserve">
*함바크기 : 약 지름 11cm, 두께 2.7cm
*소스 : 중탕가능</t>
    </r>
    <phoneticPr fontId="2" type="noConversion"/>
  </si>
  <si>
    <r>
      <t xml:space="preserve">함박
</t>
    </r>
    <r>
      <rPr>
        <sz val="12"/>
        <rFont val="맑은 고딕"/>
        <family val="3"/>
        <charset val="129"/>
        <scheme val="minor"/>
      </rPr>
      <t xml:space="preserve">①알류 ②우유 ⑤대두 ⑥밀⑩돼지고기⑫토마토⑮닭고기 </t>
    </r>
    <r>
      <rPr>
        <sz val="12"/>
        <rFont val="Segoe UI Symbol"/>
        <family val="3"/>
      </rPr>
      <t>⑯</t>
    </r>
    <r>
      <rPr>
        <sz val="12"/>
        <rFont val="맑은 고딕"/>
        <family val="3"/>
        <charset val="129"/>
        <scheme val="minor"/>
      </rPr>
      <t>쇠고기</t>
    </r>
    <r>
      <rPr>
        <sz val="12"/>
        <rFont val="Segoe UI Symbol"/>
        <family val="3"/>
      </rPr>
      <t>⑱</t>
    </r>
    <r>
      <rPr>
        <sz val="12"/>
        <rFont val="맑은 고딕"/>
        <family val="3"/>
        <charset val="129"/>
        <scheme val="minor"/>
      </rPr>
      <t>조개류(굴, 전복, 홍합 포함)</t>
    </r>
    <r>
      <rPr>
        <b/>
        <sz val="12"/>
        <rFont val="맑은 고딕"/>
        <family val="3"/>
        <charset val="129"/>
        <scheme val="minor"/>
      </rPr>
      <t xml:space="preserve">
소스
</t>
    </r>
    <r>
      <rPr>
        <sz val="12"/>
        <rFont val="맑은 고딕"/>
        <family val="3"/>
        <charset val="129"/>
        <scheme val="minor"/>
      </rPr>
      <t xml:space="preserve">①알류 ②우유 ⑤대두 ⑥밀⑩돼지고기⑫토마토⑮닭고기 </t>
    </r>
    <r>
      <rPr>
        <sz val="12"/>
        <rFont val="Segoe UI Symbol"/>
        <family val="3"/>
      </rPr>
      <t>⑯</t>
    </r>
    <r>
      <rPr>
        <sz val="12"/>
        <rFont val="맑은 고딕"/>
        <family val="3"/>
        <charset val="129"/>
        <scheme val="minor"/>
      </rPr>
      <t>쇠고기</t>
    </r>
    <r>
      <rPr>
        <sz val="12"/>
        <rFont val="Segoe UI Symbol"/>
        <family val="3"/>
      </rPr>
      <t>⑱</t>
    </r>
    <r>
      <rPr>
        <sz val="12"/>
        <rFont val="맑은 고딕"/>
        <family val="3"/>
        <charset val="129"/>
        <scheme val="minor"/>
      </rPr>
      <t>/조개류(굴, 전복, 홍합 포함)</t>
    </r>
    <phoneticPr fontId="2" type="noConversion"/>
  </si>
  <si>
    <r>
      <t xml:space="preserve">*필동함박
</t>
    </r>
    <r>
      <rPr>
        <sz val="12"/>
        <color theme="1"/>
        <rFont val="맑은 고딕"/>
        <family val="3"/>
        <charset val="129"/>
        <scheme val="minor"/>
      </rPr>
      <t xml:space="preserve">:돼지고기(부위혼합/국내산) 40.1%, 소고기(앞다리/미국산) 10.02%,소고기(지방/국내산) 7.17%, </t>
    </r>
    <r>
      <rPr>
        <b/>
        <sz val="12"/>
        <color theme="1"/>
        <rFont val="맑은 고딕"/>
        <family val="3"/>
        <charset val="129"/>
        <scheme val="minor"/>
      </rPr>
      <t xml:space="preserve">
*더블트리플투움바소스
</t>
    </r>
    <r>
      <rPr>
        <sz val="12"/>
        <color theme="1"/>
        <rFont val="맑은 고딕"/>
        <family val="3"/>
        <charset val="129"/>
        <scheme val="minor"/>
      </rPr>
      <t>정제수, 식품성크림(혼합분유,유청,물엿,변성전분), 가공유크림(유크림,카라기난),굴소스(굴추출물농축액,정제소금,변성전분,세부원재료(카라멜색소)),대파,소스(매기액상치킨스톡), 양파분말, 복합조미식품, 주정, 소스(라코스테냐치포틀레페퍼),마늘분말,가공치즈(치즈파우더 체다타입), 기타가공품(치즈파우더까망베르타입), 기타가공품(파마산블랜드), 고춧가루(케이앤페퍼분말),파프리카추출색소,잔탄검, 복합조미식품(하바네로칠리시즈닝분말)</t>
    </r>
    <r>
      <rPr>
        <b/>
        <sz val="12"/>
        <color theme="1"/>
        <rFont val="맑은 고딕"/>
        <family val="3"/>
        <charset val="129"/>
        <scheme val="minor"/>
      </rPr>
      <t xml:space="preserve">
*함바크기 : 약 지름 11cm, 두께 2.7cm
*소스 : 중탕가능</t>
    </r>
    <phoneticPr fontId="2" type="noConversion"/>
  </si>
  <si>
    <t>5kg
필동함박[(100g*10ea)*4봉
+레드와인클래식소스</t>
    <phoneticPr fontId="2" type="noConversion"/>
  </si>
  <si>
    <t>수급이슈</t>
    <phoneticPr fontId="2" type="noConversion"/>
  </si>
  <si>
    <t>돼지고기(등갈비:네덜란드산)64.66%,폭립용바베큐소스[토마토케찹{토마토페이스트:외국산),미향(레몬농축과즙&lt;레몬:이스라엘산&gt;)},설탕,혼합간장,고추장],복합조미식품[정제소금(국산),분말간장{분말간장아이(탈지대두:외국산)}],천연향식료</t>
    <phoneticPr fontId="2" type="noConversion"/>
  </si>
  <si>
    <t>돼지고기,닭고기,대두,밀,알류,토마토 함유</t>
    <phoneticPr fontId="2" type="noConversion"/>
  </si>
  <si>
    <t>조리지원
쉐프가간다 
사전예약</t>
    <phoneticPr fontId="9" type="noConversion"/>
  </si>
  <si>
    <t>1.3KG(65g*20ea)</t>
    <phoneticPr fontId="2" type="noConversion"/>
  </si>
  <si>
    <t>배스킨라빈스 31요거트아이스크림(컵_24입/박스_냉동물류대행 100g/EA)</t>
    <phoneticPr fontId="2" type="noConversion"/>
  </si>
  <si>
    <t>배스킨라빈스 레인보우샤베트아이스크림(컵_24입/박스_냉동물류대행 100g/EA)</t>
    <phoneticPr fontId="2" type="noConversion"/>
  </si>
  <si>
    <t>배스킨라빈스 엄마는외계인아이스크림(컵_24입/박스_냉동물류대행 100g/EA)</t>
    <phoneticPr fontId="2" type="noConversion"/>
  </si>
  <si>
    <t>배스킨라빈스 초콜릿무스(컵_24입/박스_냉동물류대행 100g/EA)</t>
    <phoneticPr fontId="2" type="noConversion"/>
  </si>
  <si>
    <t>유크림 등</t>
    <phoneticPr fontId="2" type="noConversion"/>
  </si>
  <si>
    <t>우유,대두</t>
    <phoneticPr fontId="2" type="noConversion"/>
  </si>
  <si>
    <t xml:space="preserve">	
우유, 대두</t>
    <phoneticPr fontId="2" type="noConversion"/>
  </si>
  <si>
    <t>유크림, 기타코코아가공품,준초콜릿 등</t>
    <phoneticPr fontId="2" type="noConversion"/>
  </si>
  <si>
    <t>유크림, 준초콜릿, 기타코코아가공품 등</t>
    <phoneticPr fontId="2" type="noConversion"/>
  </si>
  <si>
    <t>중단</t>
    <phoneticPr fontId="2" type="noConversion"/>
  </si>
  <si>
    <t>돼지고기 63%(갈비살 38.8%, 정육 36.1%, 기타, 지방일부 사용/국산),정제수,설탕,마늘(중국산),두류가공품(탈지대두:세르비아산),백설갈비양념</t>
    <phoneticPr fontId="9" type="noConversion"/>
  </si>
  <si>
    <t>중단</t>
    <phoneticPr fontId="2" type="noConversion"/>
  </si>
  <si>
    <t>24.11월 중단</t>
    <phoneticPr fontId="2" type="noConversion"/>
  </si>
  <si>
    <t>쌀(외국산)39%,고추장소스21%,표고버섯6.3%,애호박4.6%,양파3.9% 등</t>
    <phoneticPr fontId="2" type="noConversion"/>
  </si>
  <si>
    <t>500g(100g*5ea)
개별포장</t>
    <phoneticPr fontId="2" type="noConversion"/>
  </si>
  <si>
    <t>쌀(외국산)43%,양파10%,대파5%,부추2%,불고기소스3% 등</t>
    <phoneticPr fontId="2" type="noConversion"/>
  </si>
  <si>
    <t>11월부 중단</t>
    <phoneticPr fontId="2" type="noConversion"/>
  </si>
  <si>
    <t>3월 이벤트상품</t>
    <phoneticPr fontId="2" type="noConversion"/>
  </si>
  <si>
    <t>12월 이벤트상품</t>
    <phoneticPr fontId="2" type="noConversion"/>
  </si>
  <si>
    <t>걸작떡볶이</t>
    <phoneticPr fontId="2" type="noConversion"/>
  </si>
  <si>
    <t>중단</t>
    <phoneticPr fontId="2" type="noConversion"/>
  </si>
  <si>
    <t>냉동감자 / 주먹밥 / 떡류 / 치즈가공품 등</t>
    <phoneticPr fontId="2" type="noConversion"/>
  </si>
  <si>
    <r>
      <t xml:space="preserve">스위트콘파우더5%(스위트콘100%/미국산),곡류가공품1.2%(옥수수100%/외국산:호주,브라질,우크라이나 등),식물성크림[유청분말,유당,가공버터],파슬리후레이크
</t>
    </r>
    <r>
      <rPr>
        <b/>
        <sz val="12"/>
        <color rgb="FF0000FF"/>
        <rFont val="맑은 고딕"/>
        <family val="3"/>
        <charset val="129"/>
        <scheme val="minor"/>
      </rPr>
      <t>회오리(스프링)감자 200개 당 1봉 시즈닝 증정
(사용 2주전 사전연락부탁드립니다)_</t>
    </r>
    <r>
      <rPr>
        <b/>
        <sz val="12"/>
        <color rgb="FFFF0000"/>
        <rFont val="맑은 고딕"/>
        <family val="3"/>
        <charset val="129"/>
        <scheme val="minor"/>
      </rPr>
      <t>사전연락필수</t>
    </r>
    <phoneticPr fontId="9" type="noConversion"/>
  </si>
  <si>
    <r>
      <t xml:space="preserve">미립당, 무수결정포도당, 가공전지분, 유청분말, 오니언파우다후레쉬후레바, 유지분말, L-글루탐산나트륨륨, 분말간장 SP, 요구르트혼합분말 등
</t>
    </r>
    <r>
      <rPr>
        <b/>
        <sz val="12"/>
        <color rgb="FF0000FF"/>
        <rFont val="맑은 고딕"/>
        <family val="3"/>
        <charset val="129"/>
        <scheme val="minor"/>
      </rPr>
      <t>회오리(스프링)감자 200개 당 1봉 시즈닝 증정
(사용 2주전 사전연락부탁드립니다)_</t>
    </r>
    <r>
      <rPr>
        <b/>
        <sz val="12"/>
        <color rgb="FFFF0000"/>
        <rFont val="맑은 고딕"/>
        <family val="3"/>
        <charset val="129"/>
        <scheme val="minor"/>
      </rPr>
      <t>사전연락필수</t>
    </r>
    <phoneticPr fontId="2" type="noConversion"/>
  </si>
  <si>
    <r>
      <t xml:space="preserve">감자80%(중국산),튀김가루3%,치자황색소0.3%,대두유5%
</t>
    </r>
    <r>
      <rPr>
        <b/>
        <sz val="12"/>
        <color rgb="FF0000FF"/>
        <rFont val="맑은 고딕"/>
        <family val="3"/>
        <charset val="129"/>
        <scheme val="minor"/>
      </rPr>
      <t>회오리(스프링)감자 200개 당 1봉 시즈닝 증정
(사용 2주전 사전연락부탁드립니다)_사전연락필수</t>
    </r>
    <phoneticPr fontId="2" type="noConversion"/>
  </si>
  <si>
    <t>밀가루 97.72% (밀:호주산, 미국산), 소맥전분(호주산), 
정제소금(국내산),면류첨가알칼리제(탄산칼륨(무수), 탄산나트륨, 제이인산나트륨),치자황색소(덱스트린, 치자황색소)</t>
    <phoneticPr fontId="9" type="noConversion"/>
  </si>
  <si>
    <t>뚜레쥬르 초코찰떡파이바나나(25g*30입 750g/BOX)</t>
  </si>
  <si>
    <t>준조촐릿15.4%,바나나농축분말0.2%,찹쌀2.7% 등</t>
    <phoneticPr fontId="2" type="noConversion"/>
  </si>
  <si>
    <t>정제수, 감귤농축과즙 7.5 %(배합함량 감귤 100%, 국산), 유기농설탕 7.5 %, 구연산, 비타민C</t>
    <phoneticPr fontId="2" type="noConversion"/>
  </si>
  <si>
    <t>중단</t>
    <phoneticPr fontId="2" type="noConversion"/>
  </si>
  <si>
    <t>1KG(35-40g*27±2EA)</t>
    <phoneticPr fontId="2" type="noConversion"/>
  </si>
  <si>
    <t>먹고웃음꽃피자고로케
(CJ프레시웨이전용 35-40g*27±2개입 1Kg/EA)</t>
    <phoneticPr fontId="2" type="noConversion"/>
  </si>
  <si>
    <t>자연드림XCJFW 오가닉안심하고맛김(3g_8매*20입 60g/EA)</t>
    <phoneticPr fontId="2" type="noConversion"/>
  </si>
  <si>
    <t>자연드림XCJFW 오가닉담백한어린이김(2.6g_8매*20입 52g/EA)</t>
    <phoneticPr fontId="2" type="noConversion"/>
  </si>
  <si>
    <t>아이누리 촉촉한단호박바(20g*10입 200g/EA)</t>
    <phoneticPr fontId="2" type="noConversion"/>
  </si>
  <si>
    <t>200G(20G*10EA)</t>
    <phoneticPr fontId="2" type="noConversion"/>
  </si>
  <si>
    <t>실온 8개월</t>
    <phoneticPr fontId="2" type="noConversion"/>
  </si>
  <si>
    <t>아이누리X자연드림 브로리쿠키(사과맛_20g*30개입 600g/EA)</t>
    <phoneticPr fontId="2" type="noConversion"/>
  </si>
  <si>
    <t>600G(20G*30EA)</t>
    <phoneticPr fontId="2" type="noConversion"/>
  </si>
  <si>
    <t>우리밀, 유정란, 사과농축과즙, 브로콜리분말(국산) 등</t>
    <phoneticPr fontId="2" type="noConversion"/>
  </si>
  <si>
    <r>
      <t xml:space="preserve">돼지고기(국산).정제수,곡류가공품[밀가루(밀:미국산),옥수수전분(옥수수:외국산),
탈지대두분,정제소금,팽창제제(탄산수소나트륨,산성피로인산나트륨,전분,제일인산칼슘,
스테아린산칼슘)],밀가루(밀:미국산),소맥전분,콩기름,빵가루,정제소금,설탕,난백분,흑후추분말
</t>
    </r>
    <r>
      <rPr>
        <b/>
        <sz val="12"/>
        <color rgb="FFFF0000"/>
        <rFont val="맑은 고딕"/>
        <family val="3"/>
        <charset val="129"/>
        <scheme val="minor"/>
      </rPr>
      <t>구)CJ 쉐프솔루션 탕수육</t>
    </r>
    <phoneticPr fontId="2" type="noConversion"/>
  </si>
  <si>
    <t>①계란 ②우유 ⑤대두 ⑥밀</t>
    <phoneticPr fontId="2" type="noConversion"/>
  </si>
  <si>
    <t>1KG
(핫도그 90G*10EA
+ 달콤고소치즈시닝100G)</t>
    <phoneticPr fontId="2" type="noConversion"/>
  </si>
  <si>
    <t>1KG(40G*25EA)</t>
    <phoneticPr fontId="2" type="noConversion"/>
  </si>
  <si>
    <t>달광 약과(38g*30입_개별포장 1.14Kg/BOX)</t>
    <phoneticPr fontId="2" type="noConversion"/>
  </si>
  <si>
    <t>1.14KG(38G*30EA)</t>
    <phoneticPr fontId="2" type="noConversion"/>
  </si>
  <si>
    <t xml:space="preserve">튼튼스쿨 임실치즈롤까스 1kg(100g*10개입 1kg/EA) </t>
    <phoneticPr fontId="2" type="noConversion"/>
  </si>
  <si>
    <t>돼지고기(등심/국내산) 50%, 임실모짜렐라블럭치즈(모짜렐라치즈25%,임실모짜렐라치즈5%) 30%</t>
    <phoneticPr fontId="2" type="noConversion"/>
  </si>
  <si>
    <t>튼튼스쿨 고창황금꿀고구마치즈롤까스 1kg(100g*10개입 1kg/EA)</t>
    <phoneticPr fontId="2" type="noConversion"/>
  </si>
  <si>
    <t>돼지고기(등심/국내산) 45 %, 꿀고구마스트링치즈 32 % (고구마페이스트 43.2 %, 모짜렐라치즈 40.2 %)</t>
    <phoneticPr fontId="2" type="noConversion"/>
  </si>
  <si>
    <t>카다이프피스타치오초코쿠키생지(40G*25입 1KG/EA)</t>
    <phoneticPr fontId="2" type="noConversion"/>
  </si>
  <si>
    <r>
      <t xml:space="preserve">돼지고기(국산) 70.2%(지방일부사용),백설갈비양념[양조간장{탈지대두(외국산),소맥(미국산)},배퓨레{배(국산)] </t>
    </r>
    <r>
      <rPr>
        <sz val="12"/>
        <color indexed="12"/>
        <rFont val="맑은 고딕"/>
        <family val="3"/>
        <charset val="129"/>
      </rPr>
      <t>5無첨가(감미료, 발색제, 착색료, 착향료, D-소르비톨액)</t>
    </r>
    <phoneticPr fontId="2" type="noConversion"/>
  </si>
  <si>
    <t>돼지고기 66.4 %(갈비살 52.6 %, 뒷다리살 23.6 %)(국산),백설갈비양념[양조간장{탈지대두(외국산),소맥(미국산)},배퓨레{배(국산)]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</si>
  <si>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돼지고기 73.1% (지방일부사용/국산)</t>
    </r>
    <r>
      <rPr>
        <sz val="12"/>
        <color theme="1"/>
        <rFont val="맑은 고딕"/>
        <family val="3"/>
        <charset val="129"/>
        <scheme val="minor"/>
      </rPr>
      <t xml:space="preserve"> 설탕, 정제수, 마늘(중국산),백설갈비양념[숙성양조진간장(숙성양조간장원약(대만산)}, 배퓨레(배:국산)}], 두류가공품1, 양파, 대파, 두류가공품2, 곡류가공품, 참기름, 정제소금, 양조간장,백설갈비양념[양조간장{탈지대두(외국산),소맥(미국산)},배퓨레{배(국산)]</t>
    </r>
    <r>
      <rPr>
        <b/>
        <sz val="12"/>
        <rFont val="맑은 고딕"/>
        <family val="3"/>
        <charset val="129"/>
        <scheme val="minor"/>
      </rPr>
      <t>}</t>
    </r>
    <phoneticPr fontId="2" type="noConversion"/>
  </si>
  <si>
    <t>돼지고기(국산) 68.3%, 밤 3.6%,소스1[양조간장{탈지대두(외국산),소맥(미국산)},배퓨레{배(국산)] 등</t>
    <phoneticPr fontId="2" type="noConversion"/>
  </si>
  <si>
    <r>
      <t xml:space="preserve">돼지고기45.6%(지방일부사용/국산), 양파10.4%(국산), 두부{대두(외국산), 응고제}
</t>
    </r>
    <r>
      <rPr>
        <sz val="12"/>
        <color indexed="12"/>
        <rFont val="맑은 고딕"/>
        <family val="3"/>
        <charset val="129"/>
      </rPr>
      <t>5無첨가(감미료, 발색제, 착색료, 착향료, D-소르비톨액)</t>
    </r>
    <phoneticPr fontId="2" type="noConversion"/>
  </si>
  <si>
    <t>돼지고기 60.95 %(지방일부사용/국산), 대파(중국산), 설탕,부추(중국산), 두부{대두(외국산),응고제},정제수,청양고추(국산), 너비아니용양념, 닭고기 1.21 %(국산)</t>
    <phoneticPr fontId="2" type="noConversion"/>
  </si>
  <si>
    <t>돼지고기 50%, 빵가루, 모짜렐라치즈 20%, 밀가루
(구)경양식등심돈까스)</t>
    <phoneticPr fontId="2" type="noConversion"/>
  </si>
  <si>
    <t>란트만넨 미니뺑오초콜릿생지(뺑오쇼콜라_30g*50입 1.5Kg/EA)</t>
    <phoneticPr fontId="2" type="noConversion"/>
  </si>
  <si>
    <t>1.5kg(30g*50ea)</t>
    <phoneticPr fontId="2" type="noConversion"/>
  </si>
  <si>
    <t>-</t>
    <phoneticPr fontId="2" type="noConversion"/>
  </si>
  <si>
    <t>쿠즈락 갈떡궁합(130g*10입 1.3Kg/EA)</t>
    <phoneticPr fontId="2" type="noConversion"/>
  </si>
  <si>
    <t>1.3kg(130g*10ea)</t>
    <phoneticPr fontId="2" type="noConversion"/>
  </si>
  <si>
    <t>쌀떡볶이[쌀(외국산)57.14%,
한입갈비 42.86%[돼지고기(돼지갈비살 3.33%,국산) 76.9%]</t>
    <phoneticPr fontId="2" type="noConversion"/>
  </si>
  <si>
    <t>돼지고기, 닭고기, 쇠고기, 대두, 밀, 우유</t>
    <phoneticPr fontId="2" type="noConversion"/>
  </si>
  <si>
    <t>망고, 파파야, 용과 100% / 베트남
(원물에 따라 수량오차가 있습니다.)</t>
    <phoneticPr fontId="2" type="noConversion"/>
  </si>
  <si>
    <t>계란,우유,밀 함유</t>
    <phoneticPr fontId="2" type="noConversion"/>
  </si>
  <si>
    <t>난백액(국산),가공버터(뉴질랜드산/버터오일,크림,야자경화유),설탕,아몬드분말(아몬드(미국산),소맥분(호주산,미국산),슈가파우더(설탕,옥수수전분),박력쌀가루11.11%(국산),가공유크림(유크림,카라기난),물엿,제제소금0.4%(호주산,국산).팽창제제(탄산수소나트륨,산성피로인산나트륨,전분,제일인산칼슘,젖산칼슘)</t>
    <phoneticPr fontId="2" type="noConversion"/>
  </si>
  <si>
    <t>난백액(국산),가공버터(뉴질랜드산/버터오일,크림,야자경화유),설탕,아몬드분말(아몬드(미국산),소맥분(호주산,미국산),슈가파우더(설탕,옥수수전분),박력쌀가루11.11%(국산),설탕,물엿,코코아분말1.74%(스페인산),사양벌꿀,팽창제제(탄산수소나트륨,산성피로인산나트륨,전분,제일인산칼슘,젖산칼슘),제제소금</t>
    <phoneticPr fontId="2" type="noConversion"/>
  </si>
  <si>
    <t>난백액(국산),가공버터(뉴질랜드산/버터오일,크림,야자경화유),헤즐넛파우더17.22%(터키산),설탕,박력쌀가루9.82%,물엿,사양벌꿀,전분,당류가공품,제제소금</t>
    <phoneticPr fontId="2" type="noConversion"/>
  </si>
  <si>
    <t>계란,우유,밀,아황산류 함유</t>
    <phoneticPr fontId="2" type="noConversion"/>
  </si>
  <si>
    <t>중단</t>
    <phoneticPr fontId="2" type="noConversion"/>
  </si>
  <si>
    <t>아이누리 우유에빠진우리밀핫도그(고칼슘함유_50G*10개입 500g/EA)</t>
    <phoneticPr fontId="2" type="noConversion"/>
  </si>
  <si>
    <t>리뉴얼로 인한 일시중단</t>
    <phoneticPr fontId="2" type="noConversion"/>
  </si>
  <si>
    <t>1KG</t>
    <phoneticPr fontId="2" type="noConversion"/>
  </si>
  <si>
    <t>면세</t>
    <phoneticPr fontId="2" type="noConversion"/>
  </si>
  <si>
    <t>고메 바삭엣지피자(슈퍼슈프림 360g/EA)</t>
  </si>
  <si>
    <t>고메 바삭엣지피자(리얼불고기 330g/EA)</t>
  </si>
  <si>
    <t>360G</t>
    <phoneticPr fontId="2" type="noConversion"/>
  </si>
  <si>
    <t>330G</t>
    <phoneticPr fontId="2" type="noConversion"/>
  </si>
  <si>
    <t>페퍼로니플러스 5.4%,토마토 9.6%,치즈1 30.1%, 치즈2 1.3%</t>
    <phoneticPr fontId="2" type="noConversion"/>
  </si>
  <si>
    <t>계란,우유,대두,밀,돼지고기,토마토,닭고기,쇠고기 함유</t>
    <phoneticPr fontId="2" type="noConversion"/>
  </si>
  <si>
    <t>미트토핑 (돼지고기 74.1%, 쇠고기 1.6%)3.3%, 그릴후랑크오리지널소시지 (돼지고기 88.9%)3.3%, 페파로니플러스 (돼지고기 67.4%, 쇠고기 28.8%) 3.3%</t>
    <phoneticPr fontId="2" type="noConversion"/>
  </si>
  <si>
    <t>우유, 밀, 계란, 대두, 쇠고기, 조개류(굴), 토마토, 닭고기, 돼지고기 함유</t>
    <phoneticPr fontId="2" type="noConversion"/>
  </si>
  <si>
    <t>튼튼스쿨 부대찌개모둠햄(6종)</t>
  </si>
  <si>
    <t>1) 참맛나라후랑크(절단)(200g) - 돼지고기 82.67%(지방일부사용, 국산), 
2) 오뗄스모크햄(절단)(150g) - 돼지고기 84.46%(지방일부사용, 국산), 
3) 보글보글햄(150g) - 돼지고기 85.16%(지방일부사용, 국산), 
4) 오팜(150g) - 돼지고기 94.11%(지방일부사용, 국산), 
5) 청크햄(세절, 8mm*8mm*48mm)(150g) - 돼지고기 86.03%(지방일부사용, 국산), 
6) 추억의소시지(200g) - 돼지고기 76.7%(지방일부사용, 국산)</t>
  </si>
  <si>
    <t>1.5kg(50g*30ea)</t>
    <phoneticPr fontId="2" type="noConversion"/>
  </si>
  <si>
    <t>찹쌀(53%), 당류가공품(애플망고필링), 설탕, 정제소금, 기타가공품(카스테라가루), 당류가공품(트레할로스),식품첨가물, 혼합제제</t>
    <phoneticPr fontId="2" type="noConversion"/>
  </si>
  <si>
    <t>찹쌀(53%), 당류가공품(감귤필링), 설탕, 정제소금, 기타가공품(카스테라가루), 당류가공품(트레할로스), 식품첨가물혼합제제</t>
    <phoneticPr fontId="2" type="noConversion"/>
  </si>
  <si>
    <t>크레잇 갈비맛알떡너비아니</t>
    <phoneticPr fontId="2" type="noConversion"/>
  </si>
  <si>
    <t>크레잇 밥도둑떡갈비</t>
  </si>
  <si>
    <t>1KG (20G*50ea)</t>
  </si>
  <si>
    <t>1KG (100G*10ea)</t>
  </si>
  <si>
    <t>돈육(국산): 31.86%, 떡: 12.25%, 계육(국산): 15.85%</t>
  </si>
  <si>
    <t>돼지고기(국산) 23.8%, 닭고기(국산) 7.9%</t>
  </si>
  <si>
    <t>돼지고기(국산) 51.1%, 닭고기(국산) 8.9%</t>
  </si>
  <si>
    <t>돼지고기(미국산) 51.2%</t>
  </si>
  <si>
    <t>⑤,⑥,⑩,⑮</t>
  </si>
  <si>
    <t>①⑤⑥⑩⑮</t>
  </si>
  <si>
    <t>⑤⑥⑩⑫</t>
  </si>
  <si>
    <t>1.02KG (85±10G*12ea)</t>
    <phoneticPr fontId="2" type="noConversion"/>
  </si>
  <si>
    <t>450g(탕수육350G+소스100G)</t>
    <phoneticPr fontId="2" type="noConversion"/>
  </si>
  <si>
    <r>
      <t>①②⑤⑥⑩⑮</t>
    </r>
    <r>
      <rPr>
        <b/>
        <sz val="12"/>
        <rFont val="맑은 고딕"/>
        <family val="1"/>
        <scheme val="major"/>
      </rPr>
      <t>⑯</t>
    </r>
    <phoneticPr fontId="2" type="noConversion"/>
  </si>
  <si>
    <r>
      <t xml:space="preserve">고구마(국산),단호박(국산) / </t>
    </r>
    <r>
      <rPr>
        <b/>
        <sz val="12"/>
        <color rgb="FF0000FF"/>
        <rFont val="맑은 고딕"/>
        <family val="3"/>
        <charset val="129"/>
        <scheme val="major"/>
      </rPr>
      <t>無색소</t>
    </r>
    <phoneticPr fontId="2" type="noConversion"/>
  </si>
  <si>
    <r>
      <t xml:space="preserve">밀가루,마가린,효모,설탕,가공소금,밀글루텐,건조효모,탄산나트륨,비타민c,효소제,계란,초콜릿13.33%
</t>
    </r>
    <r>
      <rPr>
        <b/>
        <sz val="12"/>
        <color rgb="FF0000FF"/>
        <rFont val="맑은 고딕"/>
        <family val="3"/>
        <charset val="129"/>
        <scheme val="major"/>
      </rPr>
      <t>해동 / 발효 없이
오븐 조리 시 200도 예열 후 180~190도에서 약15분 조리</t>
    </r>
    <phoneticPr fontId="2" type="noConversion"/>
  </si>
  <si>
    <r>
      <t xml:space="preserve">⑮닭고기, ⑩돼지고기 , </t>
    </r>
    <r>
      <rPr>
        <b/>
        <sz val="12"/>
        <rFont val="맑은 고딕"/>
        <family val="3"/>
        <scheme val="major"/>
      </rPr>
      <t>⑯</t>
    </r>
    <r>
      <rPr>
        <b/>
        <sz val="12"/>
        <rFont val="맑은 고딕"/>
        <family val="3"/>
        <charset val="129"/>
        <scheme val="major"/>
      </rPr>
      <t>쇠고기,
⑤대두, ⑥밀, ②우유, ①알류</t>
    </r>
    <phoneticPr fontId="2" type="noConversion"/>
  </si>
  <si>
    <t>고메 탕수육450G</t>
    <phoneticPr fontId="2" type="noConversion"/>
  </si>
  <si>
    <t>900g(90g*10ea)</t>
    <phoneticPr fontId="2" type="noConversion"/>
  </si>
  <si>
    <r>
      <t>①②⑤⑥⑩</t>
    </r>
    <r>
      <rPr>
        <b/>
        <sz val="12"/>
        <rFont val="Segoe UI Symbol"/>
        <family val="1"/>
      </rPr>
      <t>⑱</t>
    </r>
    <phoneticPr fontId="2" type="noConversion"/>
  </si>
  <si>
    <r>
      <t xml:space="preserve">돼지등심(국내산)95%,돼지갈비뼈(국내산)2%,정제수,혼합제제,기타가공품,시즈닝믹스 등
</t>
    </r>
    <r>
      <rPr>
        <b/>
        <sz val="12"/>
        <color rgb="FF0000FF"/>
        <rFont val="맑은 고딕"/>
        <family val="3"/>
        <charset val="129"/>
        <scheme val="major"/>
      </rPr>
      <t>오븐조리) 190도 15분 굽고 뒤집어서 5분 추가 오븐구이</t>
    </r>
    <phoneticPr fontId="2" type="noConversion"/>
  </si>
  <si>
    <r>
      <t xml:space="preserve">돼지등심(국내산)83%,돼지갈비뼈(국내산)2%,고추,다진마늘,갈은깨,후추가루. 갈색설탕,정제수,청주 등
</t>
    </r>
    <r>
      <rPr>
        <b/>
        <sz val="12"/>
        <color rgb="FF0000FF"/>
        <rFont val="맑은 고딕"/>
        <family val="3"/>
        <charset val="129"/>
        <scheme val="major"/>
      </rPr>
      <t>오븐조리) 190도 15분 굽고 뒤집어서 5분 추가 오븐구이</t>
    </r>
    <phoneticPr fontId="2" type="noConversion"/>
  </si>
  <si>
    <t>확인필요</t>
    <phoneticPr fontId="2" type="noConversion"/>
  </si>
  <si>
    <t xml:space="preserve">1 kg (100g*10개입) </t>
    <phoneticPr fontId="2" type="noConversion"/>
  </si>
  <si>
    <t>발주 D-5 상품</t>
    <phoneticPr fontId="2" type="noConversion"/>
  </si>
  <si>
    <r>
      <t>①②③⑤</t>
    </r>
    <r>
      <rPr>
        <sz val="12"/>
        <rFont val="Segoe UI Symbol"/>
        <family val="1"/>
      </rPr>
      <t>⑯</t>
    </r>
    <phoneticPr fontId="9" type="noConversion"/>
  </si>
  <si>
    <r>
      <t>①②⑤⑥</t>
    </r>
    <r>
      <rPr>
        <sz val="12"/>
        <rFont val="Segoe UI Symbol"/>
        <family val="3"/>
      </rPr>
      <t>⑯</t>
    </r>
    <phoneticPr fontId="2" type="noConversion"/>
  </si>
  <si>
    <r>
      <t>⑤⑥</t>
    </r>
    <r>
      <rPr>
        <b/>
        <sz val="12"/>
        <rFont val="Segoe UI Symbol"/>
        <family val="3"/>
      </rPr>
      <t>⑱</t>
    </r>
    <r>
      <rPr>
        <b/>
        <sz val="12"/>
        <rFont val="맑은 고딕"/>
        <family val="3"/>
        <charset val="129"/>
        <scheme val="minor"/>
      </rPr>
      <t xml:space="preserve"> </t>
    </r>
    <phoneticPr fontId="2" type="noConversion"/>
  </si>
  <si>
    <r>
      <t>⑩</t>
    </r>
    <r>
      <rPr>
        <b/>
        <sz val="12"/>
        <rFont val="Segoe UI Symbol"/>
        <family val="3"/>
      </rPr>
      <t>⑯</t>
    </r>
    <phoneticPr fontId="2" type="noConversion"/>
  </si>
  <si>
    <r>
      <t>①⑤⑩</t>
    </r>
    <r>
      <rPr>
        <b/>
        <sz val="12"/>
        <rFont val="Segoe UI Symbol"/>
        <family val="3"/>
      </rPr>
      <t>⑯</t>
    </r>
    <phoneticPr fontId="9" type="noConversion"/>
  </si>
  <si>
    <r>
      <t>②⑤⑥</t>
    </r>
    <r>
      <rPr>
        <sz val="12"/>
        <rFont val="Segoe UI Symbol"/>
        <family val="3"/>
      </rPr>
      <t>⑯</t>
    </r>
    <phoneticPr fontId="2" type="noConversion"/>
  </si>
  <si>
    <r>
      <t>⑤⑥⑮</t>
    </r>
    <r>
      <rPr>
        <sz val="12"/>
        <rFont val="Segoe UI Symbol"/>
        <family val="3"/>
      </rPr>
      <t>⑯</t>
    </r>
    <phoneticPr fontId="9" type="noConversion"/>
  </si>
  <si>
    <r>
      <t>①②⑤⑥⑮</t>
    </r>
    <r>
      <rPr>
        <sz val="12"/>
        <rFont val="Segoe UI Symbol"/>
        <family val="3"/>
      </rPr>
      <t>⑯</t>
    </r>
    <phoneticPr fontId="2" type="noConversion"/>
  </si>
  <si>
    <r>
      <t>①⑤⑥⑮</t>
    </r>
    <r>
      <rPr>
        <sz val="12"/>
        <rFont val="Segoe UI Symbol"/>
        <family val="3"/>
      </rPr>
      <t>⑯</t>
    </r>
    <phoneticPr fontId="9" type="noConversion"/>
  </si>
  <si>
    <r>
      <t>⑥⑨</t>
    </r>
    <r>
      <rPr>
        <sz val="12"/>
        <rFont val="Segoe UI Symbol"/>
        <family val="3"/>
      </rPr>
      <t>⑰</t>
    </r>
    <phoneticPr fontId="2" type="noConversion"/>
  </si>
  <si>
    <r>
      <t>⑤⑥</t>
    </r>
    <r>
      <rPr>
        <sz val="12"/>
        <rFont val="Segoe UI Symbol"/>
        <family val="3"/>
      </rPr>
      <t>⑰</t>
    </r>
    <phoneticPr fontId="2" type="noConversion"/>
  </si>
  <si>
    <r>
      <t xml:space="preserve">① ② ⑤ ⑥ </t>
    </r>
    <r>
      <rPr>
        <sz val="12"/>
        <rFont val="Segoe UI Symbol"/>
        <family val="1"/>
      </rPr>
      <t>⑯</t>
    </r>
    <phoneticPr fontId="9" type="noConversion"/>
  </si>
  <si>
    <r>
      <t xml:space="preserve"> ①⑤⑥⑧⑨</t>
    </r>
    <r>
      <rPr>
        <sz val="12"/>
        <rFont val="Segoe UI Symbol"/>
        <family val="3"/>
      </rPr>
      <t>⑰</t>
    </r>
    <phoneticPr fontId="9" type="noConversion"/>
  </si>
  <si>
    <r>
      <t>①②⑤⑥⑩</t>
    </r>
    <r>
      <rPr>
        <sz val="12"/>
        <rFont val="Segoe UI Symbol"/>
        <family val="1"/>
      </rPr>
      <t>⑱</t>
    </r>
    <phoneticPr fontId="2" type="noConversion"/>
  </si>
  <si>
    <r>
      <t>⑤⑥</t>
    </r>
    <r>
      <rPr>
        <b/>
        <sz val="12"/>
        <color theme="1"/>
        <rFont val="맑은 고딕"/>
        <family val="3"/>
        <charset val="129"/>
        <scheme val="minor"/>
      </rPr>
      <t>⑯</t>
    </r>
  </si>
  <si>
    <r>
      <t>①②⑤⑥⑧⑨⑩⑮</t>
    </r>
    <r>
      <rPr>
        <b/>
        <sz val="12"/>
        <color theme="1"/>
        <rFont val="맑은 고딕"/>
        <family val="3"/>
        <charset val="129"/>
        <scheme val="minor"/>
      </rPr>
      <t>⑰⑱</t>
    </r>
  </si>
  <si>
    <r>
      <t>①②③⑤⑥⑩</t>
    </r>
    <r>
      <rPr>
        <b/>
        <sz val="12"/>
        <color theme="1"/>
        <rFont val="맑은 고딕"/>
        <family val="3"/>
        <charset val="129"/>
        <scheme val="minor"/>
      </rPr>
      <t>⑯⑱</t>
    </r>
  </si>
  <si>
    <r>
      <t>②③⑤⑥⑩</t>
    </r>
    <r>
      <rPr>
        <b/>
        <sz val="12"/>
        <color theme="1"/>
        <rFont val="맑은 고딕"/>
        <family val="3"/>
        <charset val="129"/>
        <scheme val="minor"/>
      </rPr>
      <t>⑯⑱</t>
    </r>
  </si>
  <si>
    <t>제조일로부터
3개월</t>
    <phoneticPr fontId="2" type="noConversion"/>
  </si>
  <si>
    <r>
      <t>①②⑤</t>
    </r>
    <r>
      <rPr>
        <sz val="12"/>
        <rFont val="Segoe UI Symbol"/>
        <family val="3"/>
      </rPr>
      <t>⑯⑱</t>
    </r>
    <phoneticPr fontId="9" type="noConversion"/>
  </si>
  <si>
    <r>
      <t xml:space="preserve">랍스터테일(원산지 : 캐나다)
</t>
    </r>
    <r>
      <rPr>
        <b/>
        <sz val="12"/>
        <color rgb="FFFF0000"/>
        <rFont val="맑은 고딕"/>
        <family val="3"/>
        <charset val="129"/>
        <scheme val="minor"/>
      </rPr>
      <t>조리지원 및 사용일을 담당홍보영양사에게 꼭 알림 부탁드립니다.</t>
    </r>
    <phoneticPr fontId="2" type="noConversion"/>
  </si>
  <si>
    <r>
      <rPr>
        <b/>
        <sz val="12"/>
        <rFont val="맑은 고딕"/>
        <family val="3"/>
        <charset val="129"/>
        <scheme val="minor"/>
      </rPr>
      <t>블랙타이거새우(원산지 : 말레이시아)</t>
    </r>
    <r>
      <rPr>
        <b/>
        <sz val="12"/>
        <color rgb="FFFF0000"/>
        <rFont val="맑은 고딕"/>
        <family val="3"/>
        <charset val="129"/>
        <scheme val="minor"/>
      </rPr>
      <t xml:space="preserve">
조리지원 및 사용일을 담당홍보영양사에게 꼭 알림 부탁드립니다.</t>
    </r>
    <phoneticPr fontId="2" type="noConversion"/>
  </si>
  <si>
    <r>
      <t xml:space="preserve">오징어29.27%(외국산:칠레,페루,중국 등),어육살19.95%,새우0.44%남해굴소스1.59% </t>
    </r>
    <r>
      <rPr>
        <b/>
        <sz val="9"/>
        <color indexed="12"/>
        <rFont val="맑은 고딕"/>
        <family val="3"/>
        <charset val="129"/>
      </rPr>
      <t>4無첨가(아스파탐,아세설팜칼륨,수용성안나토,D-소비톨액</t>
    </r>
    <phoneticPr fontId="2" type="noConversion"/>
  </si>
  <si>
    <r>
      <t>②⑤⑥⑨</t>
    </r>
    <r>
      <rPr>
        <b/>
        <sz val="9"/>
        <color indexed="8"/>
        <rFont val="맑은 고딕"/>
        <family val="3"/>
        <charset val="129"/>
      </rPr>
      <t>⑰⑱</t>
    </r>
    <phoneticPr fontId="2" type="noConversion"/>
  </si>
  <si>
    <r>
      <t xml:space="preserve">더블스윗 수제마카롱(CJ프레시웨이전용
</t>
    </r>
    <r>
      <rPr>
        <b/>
        <sz val="9"/>
        <color rgb="FFFF0000"/>
        <rFont val="맑은 고딕"/>
        <family val="3"/>
        <charset val="129"/>
        <scheme val="major"/>
      </rPr>
      <t xml:space="preserve"> 카네이션 </t>
    </r>
    <r>
      <rPr>
        <b/>
        <sz val="9"/>
        <rFont val="맑은 고딕"/>
        <family val="3"/>
        <charset val="129"/>
        <scheme val="major"/>
      </rPr>
      <t xml:space="preserve"> 마카롱 18g/EA)</t>
    </r>
    <phoneticPr fontId="2" type="noConversion"/>
  </si>
  <si>
    <r>
      <t>①②⑤⑥⑩⑮</t>
    </r>
    <r>
      <rPr>
        <b/>
        <sz val="9"/>
        <color indexed="8"/>
        <rFont val="맑은 고딕"/>
        <family val="3"/>
        <charset val="129"/>
      </rPr>
      <t>⑯</t>
    </r>
    <phoneticPr fontId="9" type="noConversion"/>
  </si>
  <si>
    <r>
      <t xml:space="preserve">새우 100%(필리핀,말레이시아,베트남)
</t>
    </r>
    <r>
      <rPr>
        <b/>
        <sz val="9"/>
        <color rgb="FF0000FF"/>
        <rFont val="맑은 고딕"/>
        <family val="3"/>
        <charset val="129"/>
        <scheme val="major"/>
      </rPr>
      <t>*말레이시아산 수급이슈로 대체상품*</t>
    </r>
    <phoneticPr fontId="2" type="noConversion"/>
  </si>
  <si>
    <r>
      <t>②,⑤,⑥,⑩,</t>
    </r>
    <r>
      <rPr>
        <b/>
        <sz val="9"/>
        <color theme="1"/>
        <rFont val="맑은 고딕"/>
        <family val="3"/>
        <charset val="128"/>
        <scheme val="major"/>
      </rPr>
      <t>⑯</t>
    </r>
    <phoneticPr fontId="2" type="noConversion"/>
  </si>
  <si>
    <r>
      <t xml:space="preserve"> ①,②,④,⑤,⑥,⑮,</t>
    </r>
    <r>
      <rPr>
        <b/>
        <sz val="9"/>
        <color theme="1"/>
        <rFont val="맑은 고딕"/>
        <family val="3"/>
        <charset val="128"/>
        <scheme val="minor"/>
      </rPr>
      <t>⑯</t>
    </r>
    <phoneticPr fontId="2" type="noConversion"/>
  </si>
  <si>
    <r>
      <t>①②⑤⑥</t>
    </r>
    <r>
      <rPr>
        <b/>
        <sz val="9"/>
        <color indexed="8"/>
        <rFont val="MS Gothic"/>
        <family val="3"/>
        <charset val="128"/>
      </rPr>
      <t>⑰</t>
    </r>
    <phoneticPr fontId="9" type="noConversion"/>
  </si>
  <si>
    <r>
      <t>①②⑤⑥</t>
    </r>
    <r>
      <rPr>
        <b/>
        <sz val="9"/>
        <color theme="1"/>
        <rFont val="맑은 고딕"/>
        <family val="3"/>
        <charset val="128"/>
        <scheme val="minor"/>
      </rPr>
      <t>⑯⑰</t>
    </r>
    <phoneticPr fontId="2" type="noConversion"/>
  </si>
  <si>
    <r>
      <t>①②⑤⑥⑧⑨</t>
    </r>
    <r>
      <rPr>
        <b/>
        <sz val="9"/>
        <color theme="1"/>
        <rFont val="맑은 고딕"/>
        <family val="3"/>
        <charset val="128"/>
        <scheme val="minor"/>
      </rPr>
      <t>⑯⑰</t>
    </r>
    <phoneticPr fontId="2" type="noConversion"/>
  </si>
  <si>
    <r>
      <t>밀가루(밀:미국,캐나다산), 절임배추[배추(국산),정제소금(국산)], 돼지고기(국산), 김치9.83%(배추,무,고춧가루,양파,마늘)</t>
    </r>
    <r>
      <rPr>
        <b/>
        <sz val="9"/>
        <color indexed="10"/>
        <rFont val="맑은 고딕"/>
        <family val="3"/>
        <charset val="129"/>
      </rPr>
      <t>5無첨가</t>
    </r>
    <phoneticPr fontId="9" type="noConversion"/>
  </si>
  <si>
    <r>
      <rPr>
        <b/>
        <sz val="9"/>
        <rFont val="맑은 고딕"/>
        <family val="3"/>
        <charset val="129"/>
        <scheme val="minor"/>
      </rPr>
      <t>중화풍해물짬뽕볶음면</t>
    </r>
    <r>
      <rPr>
        <b/>
        <sz val="9"/>
        <color theme="1"/>
        <rFont val="맑은 고딕"/>
        <family val="3"/>
        <charset val="129"/>
        <scheme val="minor"/>
      </rPr>
      <t xml:space="preserve">
(중화면250g*5입*4봉+소스1k*3+해물모둠0.5k 세트메뉴용 8.5Kg/BOX)</t>
    </r>
    <phoneticPr fontId="2" type="noConversion"/>
  </si>
  <si>
    <r>
      <t xml:space="preserve">포켓몬 재래식탁김(4g*16입 64g/EA)
</t>
    </r>
    <r>
      <rPr>
        <b/>
        <sz val="9"/>
        <color rgb="FF0000FF"/>
        <rFont val="맑은 고딕"/>
        <family val="3"/>
        <charset val="129"/>
        <scheme val="minor"/>
      </rPr>
      <t>렌티큘러칩이 들어있어요</t>
    </r>
    <phoneticPr fontId="2" type="noConversion"/>
  </si>
  <si>
    <r>
      <t>해찬들순한된장</t>
    </r>
    <r>
      <rPr>
        <b/>
        <sz val="9"/>
        <color indexed="10"/>
        <rFont val="맑은 고딕"/>
        <family val="3"/>
        <charset val="129"/>
      </rPr>
      <t xml:space="preserve">n-GMO★
</t>
    </r>
    <r>
      <rPr>
        <b/>
        <sz val="9"/>
        <color rgb="FF0000FF"/>
        <rFont val="맑은 고딕"/>
        <family val="3"/>
        <charset val="129"/>
      </rPr>
      <t>*12월까지 운영* / 이후 중단</t>
    </r>
    <phoneticPr fontId="9" type="noConversion"/>
  </si>
  <si>
    <r>
      <t xml:space="preserve">순창성가정식품 전통찹쌀고추장
</t>
    </r>
    <r>
      <rPr>
        <b/>
        <sz val="9"/>
        <color indexed="10"/>
        <rFont val="맑은 고딕"/>
        <family val="3"/>
        <charset val="129"/>
      </rPr>
      <t>(전통식품인증)</t>
    </r>
    <phoneticPr fontId="9" type="noConversion"/>
  </si>
  <si>
    <r>
      <t>영수식품 해바라기유(18L 16.5Kg/EA)
(튼튼하게 햇살담은 해바라기유)</t>
    </r>
    <r>
      <rPr>
        <b/>
        <sz val="9"/>
        <color rgb="FFFF0000"/>
        <rFont val="맑은 고딕"/>
        <family val="3"/>
        <charset val="129"/>
        <scheme val="major"/>
      </rPr>
      <t>스페인산)</t>
    </r>
    <phoneticPr fontId="2" type="noConversion"/>
  </si>
  <si>
    <r>
      <t>스페인산 해바라기유 100%</t>
    </r>
    <r>
      <rPr>
        <b/>
        <sz val="9"/>
        <color rgb="FFFF0000"/>
        <rFont val="맑은 고딕"/>
        <family val="3"/>
        <charset val="129"/>
        <scheme val="major"/>
      </rPr>
      <t xml:space="preserve"> non-GMO 인증서
볶음, 튀김에 적합</t>
    </r>
    <phoneticPr fontId="2" type="noConversion"/>
  </si>
  <si>
    <r>
      <t>②⑤⑥⑩</t>
    </r>
    <r>
      <rPr>
        <b/>
        <sz val="9"/>
        <color theme="1"/>
        <rFont val="맑은 고딕"/>
        <family val="3"/>
        <charset val="128"/>
        <scheme val="minor"/>
      </rPr>
      <t>⑯</t>
    </r>
    <phoneticPr fontId="9" type="noConversion"/>
  </si>
  <si>
    <r>
      <t xml:space="preserve">조각이색과일(사과+배 100g/EA) </t>
    </r>
    <r>
      <rPr>
        <b/>
        <sz val="9"/>
        <color rgb="FFFF0000"/>
        <rFont val="맑은 고딕"/>
        <family val="3"/>
        <charset val="129"/>
        <scheme val="major"/>
      </rPr>
      <t>사각컵 리뉴얼</t>
    </r>
    <phoneticPr fontId="2" type="noConversion"/>
  </si>
  <si>
    <r>
      <t xml:space="preserve">조각이색과일(배+방울토마토 100g/EA) </t>
    </r>
    <r>
      <rPr>
        <b/>
        <sz val="9"/>
        <color rgb="FFFF0000"/>
        <rFont val="맑은 고딕"/>
        <family val="3"/>
        <charset val="129"/>
        <scheme val="major"/>
      </rPr>
      <t>사각컵 리뉴얼</t>
    </r>
    <phoneticPr fontId="2" type="noConversion"/>
  </si>
  <si>
    <r>
      <t xml:space="preserve">조각이색과일(배+포도 100g/EA) </t>
    </r>
    <r>
      <rPr>
        <b/>
        <sz val="9"/>
        <color rgb="FFFF0000"/>
        <rFont val="맑은 고딕"/>
        <family val="3"/>
        <charset val="129"/>
        <scheme val="major"/>
      </rPr>
      <t>사각컵 리뉴얼</t>
    </r>
    <phoneticPr fontId="2" type="noConversion"/>
  </si>
  <si>
    <r>
      <t xml:space="preserve"> ①,②,⑤,⑥,,⑨,⑩,⑫,⑮,</t>
    </r>
    <r>
      <rPr>
        <b/>
        <sz val="9"/>
        <color theme="1"/>
        <rFont val="맑은 고딕"/>
        <family val="3"/>
        <charset val="128"/>
        <scheme val="minor"/>
      </rPr>
      <t>⑯</t>
    </r>
    <phoneticPr fontId="2" type="noConversion"/>
  </si>
  <si>
    <r>
      <t xml:space="preserve">훈민정음 쿠키 </t>
    </r>
    <r>
      <rPr>
        <b/>
        <sz val="9"/>
        <color rgb="FFFF0000"/>
        <rFont val="맑은 고딕"/>
        <family val="3"/>
        <charset val="129"/>
        <scheme val="minor"/>
      </rPr>
      <t>(개별포장)</t>
    </r>
    <phoneticPr fontId="2" type="noConversion"/>
  </si>
  <si>
    <r>
      <t xml:space="preserve">독도의날 쿠키 </t>
    </r>
    <r>
      <rPr>
        <b/>
        <sz val="9"/>
        <color rgb="FFFF0000"/>
        <rFont val="맑은 고딕"/>
        <family val="3"/>
        <charset val="129"/>
        <scheme val="minor"/>
      </rPr>
      <t>(개별포장)</t>
    </r>
    <phoneticPr fontId="2" type="noConversion"/>
  </si>
  <si>
    <r>
      <t xml:space="preserve">독도는 우리땅 컵케익 </t>
    </r>
    <r>
      <rPr>
        <b/>
        <sz val="9"/>
        <color rgb="FFFF0000"/>
        <rFont val="맑은 고딕"/>
        <family val="3"/>
        <charset val="129"/>
        <scheme val="minor"/>
      </rPr>
      <t>(벌크포장)</t>
    </r>
    <phoneticPr fontId="2" type="noConversion"/>
  </si>
  <si>
    <r>
      <t xml:space="preserve">한글날 기역 ㄱ케익 26g내외* 24입 </t>
    </r>
    <r>
      <rPr>
        <b/>
        <sz val="9"/>
        <color rgb="FFFF0000"/>
        <rFont val="맑은 고딕"/>
        <family val="3"/>
        <charset val="129"/>
        <scheme val="minor"/>
      </rPr>
      <t>(벌크포장)</t>
    </r>
    <phoneticPr fontId="2" type="noConversion"/>
  </si>
  <si>
    <r>
      <t xml:space="preserve">[밀키트] 생어거스틴 꿍팟봉커리세트 (60인분)
(새우튀김+커리소스 8Kg/BOX)
</t>
    </r>
    <r>
      <rPr>
        <b/>
        <sz val="9"/>
        <color rgb="FFFF3399"/>
        <rFont val="맑은 고딕"/>
        <family val="3"/>
        <charset val="129"/>
        <scheme val="major"/>
      </rPr>
      <t xml:space="preserve">*한정 제품으로  연락 부탁드립니다. </t>
    </r>
    <phoneticPr fontId="2" type="noConversion"/>
  </si>
  <si>
    <r>
      <t xml:space="preserve">8kg(새우튀김 2kg+커리소스 6kg)
스크램블드에그13%{계란(국산),식물성유지(대두유:외국산/미국,아르헨티나,중국 등)},고추맛기름8.3%[딱한번만짜서만든옥배유(옥수수,외국산),고추씨향미유,과채가공품(코코넛밀크),카레7.1%{밀가루(밀:미국산,호주산),카레분10.5%(강황,인도산),소스{설탕,정제소금,굴추출물,변성전분}
</t>
    </r>
    <r>
      <rPr>
        <b/>
        <sz val="9"/>
        <color rgb="FFFF0000"/>
        <rFont val="맑은 고딕"/>
        <family val="3"/>
        <charset val="129"/>
        <scheme val="major"/>
      </rPr>
      <t>유통기한 : 23.10.04</t>
    </r>
    <phoneticPr fontId="2" type="noConversion"/>
  </si>
  <si>
    <r>
      <t>⑤⑥⑨⑩⑮</t>
    </r>
    <r>
      <rPr>
        <b/>
        <sz val="9"/>
        <color theme="1"/>
        <rFont val="맑은 고딕"/>
        <family val="3"/>
        <charset val="128"/>
        <scheme val="minor"/>
      </rPr>
      <t>⑯⑱</t>
    </r>
    <phoneticPr fontId="9" type="noConversion"/>
  </si>
  <si>
    <r>
      <t>⑤⑥⑩</t>
    </r>
    <r>
      <rPr>
        <b/>
        <sz val="9"/>
        <color indexed="8"/>
        <rFont val="맑은 고딕"/>
        <family val="3"/>
        <charset val="129"/>
      </rPr>
      <t>⑯</t>
    </r>
    <phoneticPr fontId="9" type="noConversion"/>
  </si>
  <si>
    <r>
      <t xml:space="preserve">돼지고기 50%(국산/등심 50.66%,뒷다리49.34%),독일빅빵가루[곡류가공품(밀:미국산,캐나다산), 등], 프리미엄배터믹스등
</t>
    </r>
    <r>
      <rPr>
        <b/>
        <sz val="9"/>
        <color rgb="FFFF0000"/>
        <rFont val="맑은 고딕"/>
        <family val="3"/>
        <charset val="129"/>
        <scheme val="minor"/>
      </rPr>
      <t>(구)경양식등심돈까스)</t>
    </r>
    <phoneticPr fontId="2" type="noConversion"/>
  </si>
  <si>
    <r>
      <t xml:space="preserve">돼지고기50%[등심50.66%,뒷다리49.34%](국산),모짜렐라치즈20%,독일빅빵가루17%
</t>
    </r>
    <r>
      <rPr>
        <b/>
        <sz val="9"/>
        <color rgb="FFFF0000"/>
        <rFont val="맑은 고딕"/>
        <family val="3"/>
        <charset val="129"/>
        <scheme val="minor"/>
      </rPr>
      <t>(구)경양식등심돈까스)</t>
    </r>
    <phoneticPr fontId="2" type="noConversion"/>
  </si>
  <si>
    <r>
      <t>②⑤⑥⑩</t>
    </r>
    <r>
      <rPr>
        <b/>
        <sz val="9"/>
        <color indexed="8"/>
        <rFont val="맑은 고딕"/>
        <family val="3"/>
        <charset val="129"/>
      </rPr>
      <t>⑯</t>
    </r>
    <phoneticPr fontId="9" type="noConversion"/>
  </si>
  <si>
    <r>
      <t>②⑤⑥⑨</t>
    </r>
    <r>
      <rPr>
        <b/>
        <sz val="9"/>
        <color indexed="8"/>
        <rFont val="맑은 고딕"/>
        <family val="3"/>
        <charset val="129"/>
      </rPr>
      <t>⑯⑰</t>
    </r>
    <phoneticPr fontId="9" type="noConversion"/>
  </si>
  <si>
    <r>
      <t xml:space="preserve">마기린(대두:외국산[아르헨티나,미국,중국 등])9%,쇼트닝(팜유:말레시아)9%,계란(국산)18%,밀가루(미국/밀)16%,코코아파우더(독일산)2%,준초콜릿(말레이시아)24%
</t>
    </r>
    <r>
      <rPr>
        <b/>
        <sz val="9"/>
        <color rgb="FF0000FF"/>
        <rFont val="맑은 고딕"/>
        <family val="3"/>
        <charset val="129"/>
        <scheme val="major"/>
      </rPr>
      <t>실온에서 1~2시간 해동</t>
    </r>
    <phoneticPr fontId="2" type="noConversion"/>
  </si>
  <si>
    <r>
      <t xml:space="preserve">밀가루(미국:밀)47%,마가린(대두:외국산[아르헨티나,미국,중국 등])11%,쇼트닝(팜유:말레시아)11%,우유(폴란드)21%
</t>
    </r>
    <r>
      <rPr>
        <b/>
        <sz val="9"/>
        <color rgb="FF0000FF"/>
        <rFont val="맑은 고딕"/>
        <family val="3"/>
        <charset val="129"/>
        <scheme val="major"/>
      </rPr>
      <t>오븐 180도에서 5분 조리</t>
    </r>
    <phoneticPr fontId="2" type="noConversion"/>
  </si>
  <si>
    <r>
      <t xml:space="preserve">밀가루(미국:밀)40%코코아파우더(독일)3%마가린(대두:외국산[아르헨티나,미국,중국 등])10%쇼트닝(팜유:말레시아)9%우유(폴란드)20%준초콜릿(인도네시아)12%
</t>
    </r>
    <r>
      <rPr>
        <b/>
        <sz val="9"/>
        <color rgb="FF0000FF"/>
        <rFont val="맑은 고딕"/>
        <family val="3"/>
        <charset val="129"/>
        <scheme val="major"/>
      </rPr>
      <t>오븐 180도에서 5분 조리</t>
    </r>
    <phoneticPr fontId="2" type="noConversion"/>
  </si>
  <si>
    <r>
      <t xml:space="preserve">돼지등심[국내산(73%),돼지갈비뼈,곡류가공품6%,베타믹스,정제수 등
</t>
    </r>
    <r>
      <rPr>
        <b/>
        <sz val="9"/>
        <color rgb="FF0000FF"/>
        <rFont val="맑은 고딕"/>
        <family val="3"/>
        <charset val="129"/>
        <scheme val="minor"/>
      </rPr>
      <t>생등심,1등급</t>
    </r>
    <phoneticPr fontId="2" type="noConversion"/>
  </si>
  <si>
    <r>
      <t>감자63.6%(국산),치즈(호주),밀가루(미국,호주),천일염,치자</t>
    </r>
    <r>
      <rPr>
        <sz val="9"/>
        <color rgb="FF0000FF"/>
        <rFont val="맑은 고딕"/>
        <family val="3"/>
        <charset val="129"/>
        <scheme val="major"/>
      </rPr>
      <t>haccp, 강원도지사인증상품 /오븐 또는 튀김조리</t>
    </r>
    <phoneticPr fontId="2" type="noConversion"/>
  </si>
  <si>
    <r>
      <t>①②⑤⑥</t>
    </r>
    <r>
      <rPr>
        <sz val="9"/>
        <color indexed="8"/>
        <rFont val="맑은 고딕"/>
        <family val="3"/>
        <charset val="129"/>
      </rPr>
      <t>⑰</t>
    </r>
    <phoneticPr fontId="2" type="noConversion"/>
  </si>
  <si>
    <r>
      <t>⑤⑥⑮</t>
    </r>
    <r>
      <rPr>
        <sz val="9"/>
        <color indexed="8"/>
        <rFont val="맑은 고딕"/>
        <family val="3"/>
        <charset val="129"/>
      </rPr>
      <t>⑱</t>
    </r>
    <phoneticPr fontId="9" type="noConversion"/>
  </si>
  <si>
    <r>
      <t xml:space="preserve">설탕,팜유,감자전분,카카오분말,쌀가루,천연향료(바닐라향),착색료(식용색소황색제5호)
</t>
    </r>
    <r>
      <rPr>
        <b/>
        <sz val="9"/>
        <color rgb="FFFF0000"/>
        <rFont val="맑은 고딕"/>
        <family val="3"/>
        <charset val="129"/>
        <scheme val="minor"/>
      </rPr>
      <t>*시즌상품, 사용 전 문의 부탁드립니다.</t>
    </r>
    <phoneticPr fontId="2" type="noConversion"/>
  </si>
  <si>
    <r>
      <t xml:space="preserve">정제수,감귤농축액3.75%(배합함량:감귤100%,국산),
설탕,한라봉농축액1.5%(배합함량한라봉100%,국산)
</t>
    </r>
    <r>
      <rPr>
        <b/>
        <sz val="9"/>
        <color rgb="FF0000FF"/>
        <rFont val="맑은 고딕"/>
        <family val="3"/>
        <charset val="129"/>
        <scheme val="major"/>
      </rPr>
      <t>*리패키징 상품 재고 소진 후 기존상품 출고 됩니다.</t>
    </r>
    <phoneticPr fontId="2" type="noConversion"/>
  </si>
  <si>
    <r>
      <t xml:space="preserve">쌀가루(국내산)52.9%
</t>
    </r>
    <r>
      <rPr>
        <b/>
        <sz val="9"/>
        <color rgb="FF0000FF"/>
        <rFont val="맑은 고딕"/>
        <family val="3"/>
        <charset val="129"/>
        <scheme val="minor"/>
      </rPr>
      <t>*리패키징 상품 재고 소진시 기존 상품 출고됩니다.</t>
    </r>
    <phoneticPr fontId="9" type="noConversion"/>
  </si>
  <si>
    <r>
      <t xml:space="preserve">찹쌀가루(국내산)30%,찰흑미가루(국내산)25%,고구마앙금(중국산)22%,밀가루(호주산)7%
</t>
    </r>
    <r>
      <rPr>
        <b/>
        <sz val="9"/>
        <color rgb="FFFF0000"/>
        <rFont val="맑은 고딕"/>
        <family val="3"/>
        <charset val="129"/>
        <scheme val="minor"/>
      </rPr>
      <t>*6/1부 재고소진 후 중단. 사용 전 문의 필수</t>
    </r>
    <phoneticPr fontId="2" type="noConversion"/>
  </si>
  <si>
    <r>
      <t xml:space="preserve">딸기(국산)80%,정제수,설탕냉동딸기(국내산) 80% + 정제수 10% + 백설탕 10% / </t>
    </r>
    <r>
      <rPr>
        <b/>
        <sz val="9"/>
        <color rgb="FFFF0000"/>
        <rFont val="맑은 고딕"/>
        <family val="3"/>
        <charset val="129"/>
        <scheme val="minor"/>
      </rPr>
      <t>천연무색소</t>
    </r>
    <phoneticPr fontId="2" type="noConversion"/>
  </si>
  <si>
    <r>
      <t>키위40%,바나나40%,정제수,설탕 /</t>
    </r>
    <r>
      <rPr>
        <b/>
        <sz val="9"/>
        <color rgb="FFFF0000"/>
        <rFont val="맑은 고딕"/>
        <family val="3"/>
        <charset val="129"/>
        <scheme val="minor"/>
      </rPr>
      <t xml:space="preserve"> 천연무색소</t>
    </r>
    <phoneticPr fontId="2" type="noConversion"/>
  </si>
  <si>
    <r>
      <t>①②⑤⑥⑩⑮</t>
    </r>
    <r>
      <rPr>
        <sz val="9"/>
        <color indexed="8"/>
        <rFont val="맑은 고딕"/>
        <family val="3"/>
        <charset val="129"/>
      </rPr>
      <t>⑯</t>
    </r>
    <phoneticPr fontId="2" type="noConversion"/>
  </si>
  <si>
    <r>
      <t xml:space="preserve">정제수, 자일로스설탕 9%, 망고퓨레농축 8%, 망고농축액 2.8%
</t>
    </r>
    <r>
      <rPr>
        <b/>
        <sz val="9"/>
        <color rgb="FF0000FF"/>
        <rFont val="맑은 고딕"/>
        <family val="3"/>
        <charset val="129"/>
        <scheme val="minor"/>
      </rPr>
      <t>*리패키징 상품 재고 소진시 기존 상품 출고됩니다.</t>
    </r>
    <phoneticPr fontId="2" type="noConversion"/>
  </si>
  <si>
    <r>
      <rPr>
        <b/>
        <sz val="9"/>
        <color rgb="FF0000FF"/>
        <rFont val="맑은 고딕"/>
        <family val="3"/>
        <charset val="129"/>
        <scheme val="minor"/>
      </rPr>
      <t>*스파게티면</t>
    </r>
    <r>
      <rPr>
        <b/>
        <sz val="9"/>
        <color theme="1"/>
        <rFont val="맑은 고딕"/>
        <family val="3"/>
        <charset val="129"/>
        <scheme val="minor"/>
      </rPr>
      <t xml:space="preserve"> : 스파게티(터키산) 850g * 5EA = 4.25kg
*</t>
    </r>
    <r>
      <rPr>
        <b/>
        <sz val="9"/>
        <color rgb="FF0000FF"/>
        <rFont val="맑은 고딕"/>
        <family val="3"/>
        <charset val="129"/>
        <scheme val="minor"/>
      </rPr>
      <t>마라크림소스</t>
    </r>
    <r>
      <rPr>
        <b/>
        <sz val="9"/>
        <color theme="1"/>
        <rFont val="맑은 고딕"/>
        <family val="3"/>
        <charset val="129"/>
        <scheme val="minor"/>
      </rPr>
      <t xml:space="preserve"> : 식물성크림29%,소스(중국산/산초나무열매)
물:소스=1:1 희석사용/취향에 따라 조절필요
*</t>
    </r>
    <r>
      <rPr>
        <b/>
        <sz val="9"/>
        <color rgb="FF0000FF"/>
        <rFont val="맑은 고딕"/>
        <family val="3"/>
        <charset val="129"/>
        <scheme val="minor"/>
      </rPr>
      <t>판다모양피쉬볼</t>
    </r>
    <r>
      <rPr>
        <b/>
        <sz val="9"/>
        <color theme="1"/>
        <rFont val="맑은 고딕"/>
        <family val="3"/>
        <charset val="129"/>
        <scheme val="minor"/>
      </rPr>
      <t xml:space="preserve"> : 동방실꼬리돔 500g(47~49입) * 2EA =1kg</t>
    </r>
    <phoneticPr fontId="2" type="noConversion"/>
  </si>
  <si>
    <r>
      <t xml:space="preserve">콩기름100%(외국산), haccp인증공장(태국)
</t>
    </r>
    <r>
      <rPr>
        <b/>
        <sz val="9"/>
        <color rgb="FFFF0000"/>
        <rFont val="맑은 고딕"/>
        <family val="3"/>
        <charset val="129"/>
        <scheme val="minor"/>
      </rPr>
      <t>★non-GMO★</t>
    </r>
    <phoneticPr fontId="2" type="noConversion"/>
  </si>
  <si>
    <r>
      <t xml:space="preserve">다대기1.5kg+모듬햄3kg+베이컨1kg (70인분)
</t>
    </r>
    <r>
      <rPr>
        <sz val="9"/>
        <color rgb="FF0000FF"/>
        <rFont val="맑은 고딕"/>
        <family val="3"/>
        <charset val="129"/>
        <scheme val="major"/>
      </rPr>
      <t>놀부 부대찌개용 소스</t>
    </r>
    <r>
      <rPr>
        <sz val="9"/>
        <color theme="1"/>
        <rFont val="맑은 고딕"/>
        <family val="3"/>
        <charset val="129"/>
        <scheme val="major"/>
      </rPr>
      <t xml:space="preserve"> : 정제수, 마늘 (중국산, 국산), 고추가루 (중국산)
부대육수베이스 12.68% [우골농축액 37.77% (우골: 호주산) 양파즙 (국내산), 쇠고기맛나, 생강즙, 정제소금]
</t>
    </r>
    <r>
      <rPr>
        <sz val="9"/>
        <color rgb="FF0000FF"/>
        <rFont val="맑은 고딕"/>
        <family val="3"/>
        <charset val="129"/>
        <scheme val="major"/>
      </rPr>
      <t>놀부 부대찌개모듬햄</t>
    </r>
    <r>
      <rPr>
        <sz val="9"/>
        <color theme="1"/>
        <rFont val="맑은 고딕"/>
        <family val="3"/>
        <charset val="129"/>
        <scheme val="major"/>
      </rPr>
      <t xml:space="preserve"> : 하이소시지 (40%): 돼지고기 (국산/지방일부사용) 90.21%,하이햄 (30%): 돼지고기 (국산/지방일부사용) 90.20%,하이볼로냐 (30%): 돼지고기 (국산/지방일부사용) 90.01%
</t>
    </r>
    <r>
      <rPr>
        <sz val="9"/>
        <color rgb="FF0000FF"/>
        <rFont val="맑은 고딕"/>
        <family val="3"/>
        <charset val="129"/>
        <scheme val="major"/>
      </rPr>
      <t>놀부 베이컨</t>
    </r>
    <r>
      <rPr>
        <sz val="9"/>
        <color theme="1"/>
        <rFont val="맑은 고딕"/>
        <family val="3"/>
        <charset val="129"/>
        <scheme val="major"/>
      </rPr>
      <t xml:space="preserve"> : 삼겹살 (외국산: 오스트리아, 독일, 미국산 등) 96.42%</t>
    </r>
    <phoneticPr fontId="2" type="noConversion"/>
  </si>
  <si>
    <r>
      <t xml:space="preserve">모닝빵용생지{밀가루(우리밀,국산),유기농설탕8.2%,전란액(유정란/국산)자연드림네이처4글루텐]100%
</t>
    </r>
    <r>
      <rPr>
        <b/>
        <sz val="9"/>
        <color rgb="FFFF0000"/>
        <rFont val="맑은 고딕"/>
        <family val="3"/>
        <charset val="129"/>
        <scheme val="minor"/>
      </rPr>
      <t xml:space="preserve">*일 가용량 제한 상품으로 수급 제한 있을 수 있습니다. </t>
    </r>
    <phoneticPr fontId="2" type="noConversion"/>
  </si>
  <si>
    <r>
      <t>②⑤⑥⑨⑩⑮</t>
    </r>
    <r>
      <rPr>
        <sz val="9"/>
        <color theme="1"/>
        <rFont val="맑은 고딕"/>
        <family val="3"/>
        <charset val="128"/>
        <scheme val="minor"/>
      </rPr>
      <t>⑯⑱</t>
    </r>
    <phoneticPr fontId="2" type="noConversion"/>
  </si>
  <si>
    <r>
      <t>①②⑤⑥⑩⑮</t>
    </r>
    <r>
      <rPr>
        <sz val="9"/>
        <color theme="1"/>
        <rFont val="맑은 고딕"/>
        <family val="3"/>
        <charset val="128"/>
        <scheme val="minor"/>
      </rPr>
      <t>⑯⑱</t>
    </r>
    <phoneticPr fontId="2" type="noConversion"/>
  </si>
  <si>
    <r>
      <t>①②⑤</t>
    </r>
    <r>
      <rPr>
        <sz val="9"/>
        <rFont val="맑은 고딕"/>
        <family val="3"/>
        <charset val="129"/>
        <scheme val="major"/>
      </rPr>
      <t>⑥⑫⑮</t>
    </r>
    <r>
      <rPr>
        <sz val="9"/>
        <rFont val="맑은 고딕"/>
        <family val="3"/>
        <charset val="128"/>
        <scheme val="major"/>
      </rPr>
      <t>⑯⑱</t>
    </r>
    <phoneticPr fontId="2" type="noConversion"/>
  </si>
  <si>
    <r>
      <t xml:space="preserve">두리담 </t>
    </r>
    <r>
      <rPr>
        <b/>
        <sz val="9"/>
        <color rgb="FF0000FF"/>
        <rFont val="맑은 고딕"/>
        <family val="3"/>
        <charset val="129"/>
        <scheme val="major"/>
      </rPr>
      <t>영광</t>
    </r>
    <r>
      <rPr>
        <b/>
        <sz val="9"/>
        <color theme="1"/>
        <rFont val="맑은 고딕"/>
        <family val="3"/>
        <charset val="129"/>
        <scheme val="major"/>
      </rPr>
      <t>모시송편(참깨_40g*50입 찜용 2Kg/EA)</t>
    </r>
    <phoneticPr fontId="2" type="noConversion"/>
  </si>
  <si>
    <r>
      <t>쌀55%(국내산</t>
    </r>
    <r>
      <rPr>
        <i/>
        <sz val="9"/>
        <color theme="1"/>
        <rFont val="맑은 고딕"/>
        <family val="3"/>
        <charset val="129"/>
        <scheme val="major"/>
      </rPr>
      <t>)</t>
    </r>
    <r>
      <rPr>
        <sz val="9"/>
        <color theme="1"/>
        <rFont val="맑은 고딕"/>
        <family val="3"/>
        <charset val="129"/>
        <scheme val="major"/>
      </rPr>
      <t>참깨20%(중국산)모시잎20%(국내산)</t>
    </r>
    <phoneticPr fontId="2" type="noConversion"/>
  </si>
  <si>
    <r>
      <t xml:space="preserve">두리담 </t>
    </r>
    <r>
      <rPr>
        <b/>
        <sz val="9"/>
        <color rgb="FF0000FF"/>
        <rFont val="맑은 고딕"/>
        <family val="3"/>
        <charset val="129"/>
        <scheme val="major"/>
      </rPr>
      <t>영광</t>
    </r>
    <r>
      <rPr>
        <b/>
        <sz val="9"/>
        <color theme="1"/>
        <rFont val="맑은 고딕"/>
        <family val="3"/>
        <charset val="129"/>
        <scheme val="major"/>
      </rPr>
      <t>모시송편(가루동부_40g*50입 찜용 2Kg/EA)</t>
    </r>
    <phoneticPr fontId="2" type="noConversion"/>
  </si>
  <si>
    <r>
      <t xml:space="preserve">두리담 </t>
    </r>
    <r>
      <rPr>
        <b/>
        <sz val="9"/>
        <color rgb="FF0000FF"/>
        <rFont val="맑은 고딕"/>
        <family val="3"/>
        <charset val="129"/>
        <scheme val="major"/>
      </rPr>
      <t>영광</t>
    </r>
    <r>
      <rPr>
        <b/>
        <sz val="9"/>
        <color theme="1"/>
        <rFont val="맑은 고딕"/>
        <family val="3"/>
        <charset val="129"/>
        <scheme val="major"/>
      </rPr>
      <t>모시송편(가루동부_20g*50입 찜용 1Kg/EA)</t>
    </r>
    <phoneticPr fontId="2" type="noConversion"/>
  </si>
  <si>
    <r>
      <t xml:space="preserve">두리담 </t>
    </r>
    <r>
      <rPr>
        <b/>
        <sz val="9"/>
        <color rgb="FF0000FF"/>
        <rFont val="맑은 고딕"/>
        <family val="3"/>
        <charset val="129"/>
        <scheme val="major"/>
      </rPr>
      <t>영광</t>
    </r>
    <r>
      <rPr>
        <b/>
        <sz val="9"/>
        <color theme="1"/>
        <rFont val="맑은 고딕"/>
        <family val="3"/>
        <charset val="129"/>
        <scheme val="major"/>
      </rPr>
      <t>모시송편(참깨_20g*50입 찜용 1Kg/EA)</t>
    </r>
    <phoneticPr fontId="2" type="noConversion"/>
  </si>
  <si>
    <r>
      <t xml:space="preserve">두리담 </t>
    </r>
    <r>
      <rPr>
        <b/>
        <sz val="9"/>
        <color rgb="FF0000FF"/>
        <rFont val="맑은 고딕"/>
        <family val="3"/>
        <charset val="129"/>
        <scheme val="major"/>
      </rPr>
      <t>영광</t>
    </r>
    <r>
      <rPr>
        <b/>
        <sz val="9"/>
        <color theme="1"/>
        <rFont val="맑은 고딕"/>
        <family val="3"/>
        <charset val="129"/>
        <scheme val="major"/>
      </rPr>
      <t>모싯잎찹쌀떡(55g*6입 330g/EA)</t>
    </r>
    <phoneticPr fontId="2" type="noConversion"/>
  </si>
  <si>
    <r>
      <t xml:space="preserve">두리담 </t>
    </r>
    <r>
      <rPr>
        <b/>
        <sz val="9"/>
        <color rgb="FF0000FF"/>
        <rFont val="맑은 고딕"/>
        <family val="3"/>
        <charset val="129"/>
        <scheme val="major"/>
      </rPr>
      <t>영광</t>
    </r>
    <r>
      <rPr>
        <b/>
        <sz val="9"/>
        <color theme="1"/>
        <rFont val="맑은 고딕"/>
        <family val="3"/>
        <charset val="129"/>
        <scheme val="major"/>
      </rPr>
      <t>모싯잎흑임자떡(55g*6입 330g/EA)</t>
    </r>
    <phoneticPr fontId="2" type="noConversion"/>
  </si>
  <si>
    <r>
      <t>보승민속곱창62%[돈창(돼지고기/</t>
    </r>
    <r>
      <rPr>
        <b/>
        <sz val="9"/>
        <color theme="1"/>
        <rFont val="맑은 고딕"/>
        <family val="3"/>
        <charset val="129"/>
        <scheme val="major"/>
      </rPr>
      <t>국산</t>
    </r>
    <r>
      <rPr>
        <sz val="9"/>
        <color theme="1"/>
        <rFont val="맑은 고딕"/>
        <family val="3"/>
        <charset val="129"/>
        <scheme val="major"/>
      </rPr>
      <t>)98%,정제소금(</t>
    </r>
    <r>
      <rPr>
        <b/>
        <sz val="9"/>
        <color theme="1"/>
        <rFont val="맑은 고딕"/>
        <family val="3"/>
        <charset val="129"/>
        <scheme val="major"/>
      </rPr>
      <t>국산</t>
    </r>
    <r>
      <rPr>
        <sz val="9"/>
        <color theme="1"/>
        <rFont val="맑은 고딕"/>
        <family val="3"/>
        <charset val="129"/>
        <scheme val="major"/>
      </rPr>
      <t>),마늘,셍강,복합조미식풉],곱창볶음양념,고추장</t>
    </r>
    <phoneticPr fontId="9" type="noConversion"/>
  </si>
  <si>
    <r>
      <t xml:space="preserve">감자 95%,전분2%,대두유2%
</t>
    </r>
    <r>
      <rPr>
        <b/>
        <sz val="9"/>
        <color rgb="FFFF0000"/>
        <rFont val="맑은 고딕"/>
        <family val="3"/>
        <charset val="129"/>
        <scheme val="minor"/>
      </rPr>
      <t>시즈닝 3가지 맛 중 1가지 맛 증정가능(3박스 당 1봉)
( 2주전 사전 연락 부탁드립니다)</t>
    </r>
    <phoneticPr fontId="2" type="noConversion"/>
  </si>
  <si>
    <r>
      <t xml:space="preserve">2.76kg(138gx20EA)
</t>
    </r>
    <r>
      <rPr>
        <b/>
        <sz val="9"/>
        <color rgb="FF0000FF"/>
        <rFont val="맑은 고딕"/>
        <family val="3"/>
        <charset val="129"/>
        <scheme val="minor"/>
      </rPr>
      <t>박스발주</t>
    </r>
    <phoneticPr fontId="2" type="noConversion"/>
  </si>
  <si>
    <r>
      <t xml:space="preserve">클래식치즈BELL[모짜렐라치즈(외국 산),분말셀룰로스], 밀가루(밀:미국산,캐나다산), 정제수, 프라임불고기토핑골드[쇠고기(뉴질랜드 [산),정제수,흑설탕, 소불고기양념장{혼합간장(아미 노산원액(탈지대두:외국산))}, 요리당,양조간장]
</t>
    </r>
    <r>
      <rPr>
        <sz val="9"/>
        <color rgb="FF0000FF"/>
        <rFont val="맑은 고딕"/>
        <family val="3"/>
        <charset val="129"/>
        <scheme val="major"/>
      </rPr>
      <t>12cm*22cm*3cm / 오븐: 180도에서 8~10분 조리</t>
    </r>
    <r>
      <rPr>
        <sz val="9"/>
        <rFont val="맑은 고딕"/>
        <family val="3"/>
        <charset val="129"/>
        <scheme val="major"/>
      </rPr>
      <t xml:space="preserve">
</t>
    </r>
    <phoneticPr fontId="2" type="noConversion"/>
  </si>
  <si>
    <r>
      <t>①②⑤⑥</t>
    </r>
    <r>
      <rPr>
        <sz val="9"/>
        <rFont val="Segoe UI Symbol"/>
        <family val="1"/>
      </rPr>
      <t>⑯</t>
    </r>
    <r>
      <rPr>
        <sz val="9"/>
        <rFont val="맑은 고딕"/>
        <family val="3"/>
        <charset val="129"/>
        <scheme val="major"/>
      </rPr>
      <t>,</t>
    </r>
    <r>
      <rPr>
        <sz val="9"/>
        <rFont val="Segoe UI Symbol"/>
        <family val="1"/>
      </rPr>
      <t>⑱</t>
    </r>
    <phoneticPr fontId="2" type="noConversion"/>
  </si>
  <si>
    <r>
      <t xml:space="preserve">순살장문볼락(MSC인증_가시제거율99.9%_70~90g/토막 500g/EA) </t>
    </r>
    <r>
      <rPr>
        <b/>
        <sz val="9"/>
        <color rgb="FFFF0000"/>
        <rFont val="맑은 고딕"/>
        <family val="3"/>
        <charset val="129"/>
        <scheme val="minor"/>
      </rPr>
      <t>(키즈용)</t>
    </r>
    <phoneticPr fontId="2" type="noConversion"/>
  </si>
  <si>
    <r>
      <t xml:space="preserve">가공유지(말레이시아산),기타가공품(호주산),가공유크림6%(프랑스산) 등
</t>
    </r>
    <r>
      <rPr>
        <b/>
        <sz val="9"/>
        <color rgb="FF0000FF"/>
        <rFont val="맑은 고딕"/>
        <family val="3"/>
        <charset val="129"/>
        <scheme val="minor"/>
      </rPr>
      <t>로제 떡볶이 베이스로 사용하는 크림가공 상품입니다.
신전 떡복이분말소스와 꼭! 함께 사용하세요!
추천 비율 → 떡볶이분말 1 : 로제크림 2.5 : 물 5</t>
    </r>
    <phoneticPr fontId="9" type="noConversion"/>
  </si>
  <si>
    <r>
      <t xml:space="preserve">설탕, 향신료조제품[고추(중국산), 고추씨(외국산), 향신료조제품],L-글루탐산나트륨[향미증진제], 복합조미식품[혼합양념{찐밀쌀분(중국산)}
</t>
    </r>
    <r>
      <rPr>
        <b/>
        <sz val="9"/>
        <color rgb="FF0000FF"/>
        <rFont val="맑은 고딕"/>
        <family val="3"/>
        <charset val="129"/>
        <scheme val="minor"/>
      </rPr>
      <t>*리뉴얼 기존)3.8kg → 2kg</t>
    </r>
    <phoneticPr fontId="2" type="noConversion"/>
  </si>
  <si>
    <r>
      <t xml:space="preserve">김치[중국산]83%, 살코기참치[베트남/가다랑어]13%
</t>
    </r>
    <r>
      <rPr>
        <b/>
        <sz val="9"/>
        <color rgb="FF0000FF"/>
        <rFont val="맑은 고딕"/>
        <family val="3"/>
        <charset val="129"/>
        <scheme val="minor"/>
      </rPr>
      <t>*해동 후 바로 사용 가능합니다!</t>
    </r>
    <phoneticPr fontId="9" type="noConversion"/>
  </si>
  <si>
    <r>
      <t xml:space="preserve">스위트콘42%, 살코기참치[베트남/가다랑어]19%
</t>
    </r>
    <r>
      <rPr>
        <b/>
        <sz val="9"/>
        <color rgb="FF0000FF"/>
        <rFont val="맑은 고딕"/>
        <family val="3"/>
        <charset val="129"/>
        <scheme val="minor"/>
      </rPr>
      <t>*해동 후 바로 사용 가능합니다!</t>
    </r>
    <phoneticPr fontId="9" type="noConversion"/>
  </si>
  <si>
    <r>
      <t xml:space="preserve">고메피자치즈82[자연치즈(모짜렐라치즈(외국산),체다치즈(미국산)],바질페스토(바질:스페인산),이탈리안 블루치즈 고르곤졸라 돌체(이탈리아산)
</t>
    </r>
    <r>
      <rPr>
        <b/>
        <sz val="9"/>
        <color rgb="FF0000FF"/>
        <rFont val="맑은 고딕"/>
        <family val="3"/>
        <charset val="129"/>
        <scheme val="minor"/>
      </rPr>
      <t>지름: 16.6 cm (6.5인치) / 높이 4cm</t>
    </r>
    <phoneticPr fontId="2" type="noConversion"/>
  </si>
  <si>
    <r>
      <t xml:space="preserve">킹치즈모짜렐라100[자연치즈(모짜렐라치즈1(외국산)],모짜렐라치즈2(외국산),페파로니플러스 고메시카고피자용믹스(밀가루:밀(미국산,캐나다산)
</t>
    </r>
    <r>
      <rPr>
        <b/>
        <sz val="9"/>
        <color rgb="FF0000FF"/>
        <rFont val="맑은 고딕"/>
        <family val="3"/>
        <charset val="129"/>
        <scheme val="minor"/>
      </rPr>
      <t>지름: 16.6 cm (6.5인치) / 높이 4cm</t>
    </r>
    <phoneticPr fontId="2" type="noConversion"/>
  </si>
  <si>
    <r>
      <t>①②⑤⑥</t>
    </r>
    <r>
      <rPr>
        <sz val="9"/>
        <rFont val="Segoe UI Symbol"/>
        <family val="1"/>
      </rPr>
      <t>⑯</t>
    </r>
    <r>
      <rPr>
        <sz val="9"/>
        <rFont val="맑은 고딕"/>
        <family val="3"/>
        <charset val="129"/>
        <scheme val="major"/>
      </rPr>
      <t>,</t>
    </r>
    <r>
      <rPr>
        <sz val="9"/>
        <rFont val="Segoe UI Symbol"/>
        <family val="1"/>
      </rPr>
      <t xml:space="preserve">⑱
</t>
    </r>
    <r>
      <rPr>
        <sz val="9"/>
        <rFont val="맑은 고딕"/>
        <family val="1"/>
        <charset val="129"/>
      </rPr>
      <t>⑮,⑩</t>
    </r>
    <phoneticPr fontId="2" type="noConversion"/>
  </si>
  <si>
    <r>
      <t xml:space="preserve">곡류가공품[밀가루(밀:미국산,캐나다산),정제소금(국산)],모짜렐라치즈(외국산),체다치즈(미국산),토마토페이스트(중국산),페파로니플러스(돼지고기,소고기,정제소금),토마토퓨레(미국산)
</t>
    </r>
    <r>
      <rPr>
        <b/>
        <sz val="9"/>
        <color rgb="FF0000FF"/>
        <rFont val="맑은 고딕"/>
        <family val="3"/>
        <charset val="129"/>
        <scheme val="minor"/>
      </rPr>
      <t>지름: 16.6 cm (6.5인치) / 높이 4cm</t>
    </r>
    <phoneticPr fontId="2" type="noConversion"/>
  </si>
  <si>
    <r>
      <t>①②⑤⑥</t>
    </r>
    <r>
      <rPr>
        <sz val="9"/>
        <rFont val="Segoe UI Symbol"/>
        <family val="1"/>
      </rPr>
      <t>⑯</t>
    </r>
    <r>
      <rPr>
        <sz val="9"/>
        <rFont val="맑은 고딕"/>
        <family val="3"/>
        <charset val="129"/>
        <scheme val="major"/>
      </rPr>
      <t>,</t>
    </r>
    <r>
      <rPr>
        <sz val="9"/>
        <rFont val="Segoe UI Symbol"/>
        <family val="3"/>
      </rPr>
      <t>⑫</t>
    </r>
    <r>
      <rPr>
        <sz val="9"/>
        <rFont val="Segoe UI Symbol"/>
        <family val="1"/>
      </rPr>
      <t xml:space="preserve">
</t>
    </r>
    <r>
      <rPr>
        <sz val="9"/>
        <rFont val="맑은 고딕"/>
        <family val="1"/>
        <charset val="129"/>
      </rPr>
      <t>⑮,⑩</t>
    </r>
    <phoneticPr fontId="2" type="noConversion"/>
  </si>
  <si>
    <r>
      <t xml:space="preserve">*달고기바로우 1kg(24g*40ea 내외) </t>
    </r>
    <r>
      <rPr>
        <b/>
        <sz val="9"/>
        <color rgb="FFFF0000"/>
        <rFont val="맑은 고딕"/>
        <family val="3"/>
        <charset val="129"/>
        <scheme val="minor"/>
      </rPr>
      <t>유탕조리 필수</t>
    </r>
    <r>
      <rPr>
        <b/>
        <sz val="9"/>
        <color theme="1"/>
        <rFont val="맑은 고딕"/>
        <family val="3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:달고기(국산), 파우더, 정제소금 *세부 함량 미정</t>
    </r>
    <r>
      <rPr>
        <b/>
        <sz val="9"/>
        <color theme="1"/>
        <rFont val="맑은 고딕"/>
        <family val="3"/>
        <charset val="129"/>
        <scheme val="minor"/>
      </rPr>
      <t xml:space="preserve">
*베리탕수소스 500g
</t>
    </r>
    <r>
      <rPr>
        <sz val="9"/>
        <color theme="1"/>
        <rFont val="맑은 고딕"/>
        <family val="3"/>
        <charset val="129"/>
        <scheme val="minor"/>
      </rPr>
      <t>:설탕 35%,정제수 24.5%, 발효식초 12%,과채가공품A 7%(칠레산/블루베리 35%, 블랙베리 35%, 라즈베리 30%),과채가공품B 5%(이탈리아산/토마토, 토마토주스, 구연산),유자과즙 2%, 정제소금 1%, 레몬퓨레 0.5%</t>
    </r>
    <phoneticPr fontId="9" type="noConversion"/>
  </si>
  <si>
    <r>
      <rPr>
        <sz val="9"/>
        <rFont val="맑은 고딕"/>
        <family val="3"/>
        <charset val="128"/>
        <scheme val="minor"/>
      </rPr>
      <t>⑰</t>
    </r>
    <phoneticPr fontId="2" type="noConversion"/>
  </si>
  <si>
    <r>
      <t>②⑤⑥⑩</t>
    </r>
    <r>
      <rPr>
        <sz val="9"/>
        <rFont val="맑은 고딕"/>
        <family val="3"/>
        <charset val="128"/>
        <scheme val="minor"/>
      </rPr>
      <t>⑯</t>
    </r>
    <phoneticPr fontId="2" type="noConversion"/>
  </si>
  <si>
    <r>
      <t>①②⑥⑤⑮⑨⑫⑩</t>
    </r>
    <r>
      <rPr>
        <b/>
        <sz val="9"/>
        <rFont val="Segoe UI Symbol"/>
        <family val="3"/>
      </rPr>
      <t>⑯</t>
    </r>
    <phoneticPr fontId="2" type="noConversion"/>
  </si>
  <si>
    <r>
      <t xml:space="preserve">돼지고기 66.4%[지방일부사용/국산 52.6%, 외국산 47.4%(미국,스페인,덴마크 등),갈비살 52.6%],백설갈비양념
</t>
    </r>
    <r>
      <rPr>
        <b/>
        <sz val="9"/>
        <color rgb="FF0000FF"/>
        <rFont val="맑은 고딕"/>
        <family val="3"/>
        <charset val="129"/>
        <scheme val="minor"/>
      </rPr>
      <t>*4.7cm×6.56cm×1.36cm</t>
    </r>
    <phoneticPr fontId="2" type="noConversion"/>
  </si>
  <si>
    <r>
      <t xml:space="preserve">닭고기(국산) 52.92 % 현미감자플레이크(밀:미국,호주산) 등
</t>
    </r>
    <r>
      <rPr>
        <b/>
        <sz val="9"/>
        <color rgb="FF0000FF"/>
        <rFont val="맑은 고딕"/>
        <family val="3"/>
        <charset val="129"/>
        <scheme val="minor"/>
      </rPr>
      <t xml:space="preserve">구)쉐프솔루션 크리스피치킨너겟 </t>
    </r>
    <phoneticPr fontId="2" type="noConversion"/>
  </si>
  <si>
    <r>
      <t>①②④⑤⑥⑫⑮</t>
    </r>
    <r>
      <rPr>
        <sz val="9"/>
        <rFont val="Segoe UI Symbol"/>
        <family val="3"/>
      </rPr>
      <t>⑯</t>
    </r>
    <phoneticPr fontId="2" type="noConversion"/>
  </si>
  <si>
    <r>
      <t>명랑시대핫도그가루[밀가루(밀:호주산),백설탕,변성전분1,변성전분2,정제소금(국내산)],</t>
    </r>
    <r>
      <rPr>
        <sz val="9"/>
        <color rgb="FFFF0000"/>
        <rFont val="맑은 고딕"/>
        <family val="3"/>
        <charset val="129"/>
        <scheme val="minor"/>
      </rPr>
      <t>떡류[쌀가루89.93%(쌀:국내산)</t>
    </r>
    <r>
      <rPr>
        <sz val="9"/>
        <color theme="1"/>
        <rFont val="맑은 고딕"/>
        <family val="3"/>
        <charset val="129"/>
        <scheme val="minor"/>
      </rPr>
      <t>,정제당,정제염(국내산)],명랑소시지[돼지고기{지방일부사용/외국산(미국,스페인,캐나다등)86.30%,국내산13.70%},등</t>
    </r>
    <phoneticPr fontId="9" type="noConversion"/>
  </si>
  <si>
    <r>
      <t>흰다리새우 34.30%,새우페이스트2.66%,새우건조분말0.42%</t>
    </r>
    <r>
      <rPr>
        <sz val="9"/>
        <color rgb="FF0000FF"/>
        <rFont val="맑은 고딕"/>
        <family val="3"/>
        <charset val="129"/>
        <scheme val="major"/>
      </rPr>
      <t xml:space="preserve">/베트남 </t>
    </r>
    <phoneticPr fontId="2" type="noConversion"/>
  </si>
  <si>
    <r>
      <t xml:space="preserve">① ② ⑤ ⑥ </t>
    </r>
    <r>
      <rPr>
        <b/>
        <sz val="9"/>
        <rFont val="Segoe UI Symbol"/>
        <family val="3"/>
      </rPr>
      <t>⑯</t>
    </r>
    <phoneticPr fontId="2" type="noConversion"/>
  </si>
  <si>
    <r>
      <t>냉동망고(냉동 2.5CM다이스</t>
    </r>
    <r>
      <rPr>
        <b/>
        <sz val="9"/>
        <color indexed="8"/>
        <rFont val="맑은 고딕"/>
        <family val="3"/>
        <charset val="129"/>
      </rPr>
      <t>)[매입]</t>
    </r>
    <phoneticPr fontId="2" type="noConversion"/>
  </si>
  <si>
    <r>
      <t xml:space="preserve">망고 100% 
 (베트남, 원물에 따라 수량의 오차가 있습니다)
</t>
    </r>
    <r>
      <rPr>
        <b/>
        <sz val="9"/>
        <color rgb="FFFF0000"/>
        <rFont val="맑은 고딕"/>
        <family val="3"/>
        <charset val="129"/>
        <scheme val="minor"/>
      </rPr>
      <t>8월부 수입원,제조사,포장패키징 변경됨을 알려드립니다.</t>
    </r>
    <phoneticPr fontId="9" type="noConversion"/>
  </si>
  <si>
    <r>
      <t xml:space="preserve">*장어튀김 : 붕장어(국내산) 78%, 튀김쌀(국내산), 베타믹스[밀가루(밀:미국산)]
              25cm
</t>
    </r>
    <r>
      <rPr>
        <b/>
        <sz val="9"/>
        <color rgb="FF0000FF"/>
        <rFont val="맑은 고딕"/>
        <family val="3"/>
        <charset val="129"/>
        <scheme val="major"/>
      </rPr>
      <t xml:space="preserve">오븐 : 예열 후 170도 12~15분 조리 (습X)/ 
유탕 : 170~175도 1분 30초~2분
</t>
    </r>
    <r>
      <rPr>
        <b/>
        <sz val="9"/>
        <rFont val="맑은 고딕"/>
        <family val="3"/>
        <charset val="129"/>
        <scheme val="major"/>
      </rPr>
      <t>*유자타르타르소스 : 마요네즈 19%, 유자당절임 12%</t>
    </r>
    <phoneticPr fontId="2" type="noConversion"/>
  </si>
  <si>
    <t>크레잇 9겹등심밀푀유돈카츠(130g*10입 1.3Kg/EA)</t>
  </si>
  <si>
    <t>래온 오징어스틱(41±6입 800g/EA)</t>
  </si>
  <si>
    <t>크레잇 알떡스테이크(140g*10입 1.4Kg/EA)</t>
  </si>
  <si>
    <t>이츠웰 냉면비빔장(2kg/EA)</t>
  </si>
  <si>
    <t>자연드림X아이누리 젤로스윗망고젤리스틱(23g*8봉 184g/EA)</t>
  </si>
  <si>
    <t>고메 소바바치킨(양념_순살 1Kg/EA)</t>
  </si>
  <si>
    <t>백설 올리브유(900ml_압착 822g/EA)</t>
  </si>
  <si>
    <t>중단</t>
    <phoneticPr fontId="2" type="noConversion"/>
  </si>
  <si>
    <t>일시중단</t>
    <phoneticPr fontId="2" type="noConversion"/>
  </si>
  <si>
    <t>중단</t>
    <phoneticPr fontId="2" type="noConversion"/>
  </si>
  <si>
    <r>
      <t>감자61%(국산),자연치즈(모짜렐라:미국)15.4%,쌀가루(국산),감자전분8%(독일,오스트리아) /</t>
    </r>
    <r>
      <rPr>
        <sz val="9"/>
        <color rgb="FF0000FF"/>
        <rFont val="맑은 고딕"/>
        <family val="3"/>
        <charset val="129"/>
        <scheme val="major"/>
      </rPr>
      <t>튀김조리(튀김권장:해동 후 160~170℃ 1~2분) haccp, 강원도지사인증상품</t>
    </r>
    <phoneticPr fontId="2" type="noConversion"/>
  </si>
  <si>
    <r>
      <t xml:space="preserve">생선(국산),간장1 - 21%, 간장2 - 5%, 마늘  4.74%, 양파 1.75%, 무1%, 유자당절임 10% 
</t>
    </r>
    <r>
      <rPr>
        <b/>
        <sz val="9"/>
        <color rgb="FF0000FF"/>
        <rFont val="맑은 고딕"/>
        <family val="3"/>
        <charset val="129"/>
        <scheme val="minor"/>
      </rPr>
      <t>수협XCJFW 순살고등어조림
*세부 함량 변동 가능성 있음</t>
    </r>
    <phoneticPr fontId="9" type="noConversion"/>
  </si>
  <si>
    <r>
      <t xml:space="preserve">생선(국산),고추장 9.0%, 무우 8.8%, 고춧가루 4.4%, 양파 3.3%, 마늘 3.3%, 생강 1.65%
</t>
    </r>
    <r>
      <rPr>
        <b/>
        <sz val="9"/>
        <color rgb="FF0000FF"/>
        <rFont val="맑은 고딕"/>
        <family val="3"/>
        <charset val="129"/>
        <scheme val="minor"/>
      </rPr>
      <t>수협XCJFW 순살고등어조림
*세부 함량 변동 가능성 있음</t>
    </r>
    <phoneticPr fontId="9" type="noConversion"/>
  </si>
  <si>
    <r>
      <t xml:space="preserve">생선(국산),간장1 - 21%, 간장2 - 5%, 마늘  4.74%, 양파 1.75%, 무1%, 유자당절임 10% 
</t>
    </r>
    <r>
      <rPr>
        <b/>
        <sz val="9"/>
        <color rgb="FF0000FF"/>
        <rFont val="맑은 고딕"/>
        <family val="3"/>
        <charset val="129"/>
        <scheme val="minor"/>
      </rPr>
      <t>수협XCJFW 순살삼치조림
*세부 함량 변동 가능성 있음</t>
    </r>
    <phoneticPr fontId="9" type="noConversion"/>
  </si>
  <si>
    <r>
      <t xml:space="preserve">생선(국산),고추장 9.0%, 무우 8.8%, 고춧가루 4.4%, 양파 3.3%, 마늘 3.3%, 생강 1.65%
</t>
    </r>
    <r>
      <rPr>
        <b/>
        <sz val="9"/>
        <color rgb="FF0000FF"/>
        <rFont val="맑은 고딕"/>
        <family val="3"/>
        <charset val="129"/>
        <scheme val="minor"/>
      </rPr>
      <t>수협XCJFW 순살삼치조림
*세부 함량 변동 가능성 있음</t>
    </r>
    <phoneticPr fontId="9" type="noConversion"/>
  </si>
  <si>
    <t>120ml*24ea/box
낱개발주가능</t>
    <phoneticPr fontId="2" type="noConversion"/>
  </si>
  <si>
    <t>250ml*18ea/box
낱개발주가능</t>
    <phoneticPr fontId="2" type="noConversion"/>
  </si>
  <si>
    <t>-</t>
    <phoneticPr fontId="2" type="noConversion"/>
  </si>
  <si>
    <t>곡류가공품[밀가루(밀:호주산,미국산).쇼트닝(팜유:말레이시아산).팽창제제(탄산수소나크륨,산성피로인산나트륨,
제일인산칼슘,글루코노-b-락톤,전분),식물서으림,정제소금].소스(대두유:외국산),효모
無합성보존료, 지름: 15cm 내외</t>
    <phoneticPr fontId="2" type="noConversion"/>
  </si>
  <si>
    <t>곡류가공품[밀가루(밀:호주산,미국산).쇼트닝(팜유:말레이시아산).b-토코페롤(혼합형)}},팽장체,식물성크림,정제소금],
소스{대두유(외국산)},효모
無합성보존료, 지름: 20cm 내외</t>
    <phoneticPr fontId="2" type="noConversion"/>
  </si>
  <si>
    <t>또띠아전용분70.72%[밀가루(밀:호주산,미국산)86.29%,쇼트닝{팜유(말레이시아산),d-토코페롤(혼합형)},
팽창제,식물성크림,정제소금],소스{대두유(외국산)},효모 
無합성보존료, 지름: 25cm 내외</t>
    <phoneticPr fontId="2" type="noConversion"/>
  </si>
  <si>
    <r>
      <t xml:space="preserve">밀가루{밀(미국산,호주산)},마가린[가공유지{팜에스테르화유(말레이시아산),팜핵에스테르화유(말레이시아산)},프리페어드에드블펫(외국산:뉴질랜드,호주,말레이시아등),유크림(국내산),정제소금,유화제],갈색설탕,전란액(미국산),건면,코코아분말3.93%(스페인산),구운카다이프3.68%(튀르키예산),피스타치오레진3.08%{설탕,물엿,정제수,혼합제제(프로필렌글리콜,주정,합성향료,정제수,천연향료,글리세린지방산에스테르),피스타치오페이스트1%(이탈리아산),알긴산나트륨,구연산,착색료(식용색소황색제4호,식용색소적색제40호,식용색소청색제1호)},팽창제제{탄산수소나트륨,산성피로인산나트륨,전분(옥수수),제일인산칼슘,젖산칼슘},재제소금,탄산수소나트륨
</t>
    </r>
    <r>
      <rPr>
        <b/>
        <sz val="12"/>
        <color rgb="FF0000FF"/>
        <rFont val="맑은 고딕"/>
        <family val="3"/>
        <charset val="129"/>
        <scheme val="major"/>
      </rPr>
      <t>조리전: 5cm 내외  조리후: 6cm 내외
[오븐] 180 ℃ / 8~10분</t>
    </r>
    <phoneticPr fontId="2" type="noConversion"/>
  </si>
  <si>
    <t>닭고기70.21%(기계발골육/국산),정제수,돼지고기4.25%(지방일부사용/국산),밀가루(일:미국산,캐나다산),옥수수전분(옥수수:외국산/러시아,헝가리,세르비아 등),물엿,소스,유청분말,두류가공품,정제소금,유청단백분말,혼합제제(젖산나트륨,초산나트륨,이산화규소),복합조미식품,하얀설탕,기타가공품,혼합제제(피로인산나트륨,폴리인산나트륨,폴리인산칼륨),혼합제제(카라기난,곤약가루,구아검),L-글루탐산나크륨제제[L-글루탐산나트륨(향미증진제),5-이노신산이나트륨,5-구아닐산이나트륨],비타민C,혼합제제(덱스트린,치자적색소,치자황색소),혼합제제(정제수,폴리소르베이트80,스모크향),아질산나트륨(발색제),콜라겐케이싱</t>
    <phoneticPr fontId="2" type="noConversion"/>
  </si>
  <si>
    <t>이츠웰 맛있는돈까스소스(PET 2Kg/EA)</t>
    <phoneticPr fontId="2" type="noConversion"/>
  </si>
  <si>
    <t>과세</t>
    <phoneticPr fontId="2" type="noConversion"/>
  </si>
  <si>
    <t>사과당X브루스터스 사과샤벳(컵_40입_박스 100g/EA)</t>
  </si>
  <si>
    <t>사과퓨레{사과(국내산)90%} 1.96%, 아이스크림믹스(미국산)</t>
    <phoneticPr fontId="2" type="noConversion"/>
  </si>
  <si>
    <t>던킨 먼치킨도넛(딸기/바바리안/카카오하니딥3개입_개별포장_박스발주 33g/EA)</t>
  </si>
  <si>
    <t>딸기: 딸기퓨레 4.23%
바바리안 : 바바리안필링 23.53%
카카오허니딥 : 코코아분말 2.44%, 아카시아벌꿀 0.01%</t>
    <phoneticPr fontId="2" type="noConversion"/>
  </si>
  <si>
    <t>엠즈베이커스 저당미니딸기롤케익(30g*36조각 1.08Kg/EA)</t>
  </si>
  <si>
    <t>난백액(달걀:국산), 식물성크림 25.64%, 과채가공품 3.85%(딸기90%), 유크림 2.56%</t>
    <phoneticPr fontId="2" type="noConversion"/>
  </si>
  <si>
    <t>밀, 계란, 대두, 우유, 돼지고기, 아황산류</t>
    <phoneticPr fontId="2" type="noConversion"/>
  </si>
  <si>
    <t>엠즈베이커스 저당미니초코롤케익(30g*36조각 1.08Kg/EA)</t>
  </si>
  <si>
    <t>초콜릿 3.81%, 코코아분말A 1.94%, 코코아분말B 0.29%, 식물성크림 31.73%</t>
    <phoneticPr fontId="2" type="noConversion"/>
  </si>
  <si>
    <t>밀, 계란, 대두, 우유, 돼지고기</t>
    <phoneticPr fontId="2" type="noConversion"/>
  </si>
  <si>
    <t>990g(33g*30ea)</t>
    <phoneticPr fontId="2" type="noConversion"/>
  </si>
  <si>
    <t>건조감자, 식물성유지, 쌀가루 등</t>
    <phoneticPr fontId="2" type="noConversion"/>
  </si>
  <si>
    <t>건조감자, 식물성유지, 사워크림&amp;어니언시즈닝, 쌀가루 등</t>
    <phoneticPr fontId="2" type="noConversion"/>
  </si>
  <si>
    <t>②우유 ⑥밀</t>
    <phoneticPr fontId="2" type="noConversion"/>
  </si>
  <si>
    <t>실온 300일</t>
    <phoneticPr fontId="2" type="noConversion"/>
  </si>
  <si>
    <t>노티드 밀크크림샌드쿠키(랑그드샤_9g*32개입 CJFW전용 288g/EA)</t>
  </si>
  <si>
    <t>설탕, 박력분, 무염버터, 혼합분유 등</t>
    <phoneticPr fontId="2" type="noConversion"/>
  </si>
  <si>
    <r>
      <t xml:space="preserve">①알류 ②우유 ⑤대두 ⑥밀 </t>
    </r>
    <r>
      <rPr>
        <b/>
        <sz val="12"/>
        <rFont val="Segoe UI Symbol"/>
        <family val="3"/>
      </rPr>
      <t>⑯</t>
    </r>
    <r>
      <rPr>
        <b/>
        <sz val="12"/>
        <rFont val="맑은 고딕"/>
        <family val="3"/>
        <charset val="129"/>
        <scheme val="major"/>
      </rPr>
      <t>쇠고기</t>
    </r>
    <phoneticPr fontId="2" type="noConversion"/>
  </si>
  <si>
    <t>멜론도돼지롤(13g*30입내외_CJ프레시웨이독점 390g/EA)</t>
  </si>
  <si>
    <t> 담양한과이장님xCJ프레시웨이 꽃처럼피어날너의봄(15g*30입 450g/BOX)</t>
  </si>
  <si>
    <t>쌀가루(국산), 콩가루(국산) 등</t>
    <phoneticPr fontId="2" type="noConversion"/>
  </si>
  <si>
    <t>⑤대두</t>
    <phoneticPr fontId="2" type="noConversion"/>
  </si>
  <si>
    <t>튼튼스쿨 요거얌얌(이벤트디자인_플레인 125g/EA)</t>
  </si>
  <si>
    <t>★4월 한정 리패키징★</t>
    <phoneticPr fontId="2" type="noConversion"/>
  </si>
  <si>
    <t>낱개발주가능
125ML</t>
  </si>
  <si>
    <t>정제수, 정백당, 유산균배양액 3%[혼합탈지분유(네덜란드산)], 젖산칼슘 0.38%, 비타민혼합제제 0.05%
*리패키징 상품 재고 소진 후 기존상품 출고 됩니다.</t>
  </si>
  <si>
    <t>상온 6개월</t>
  </si>
  <si>
    <t>1.2kg(120g*10ea)</t>
    <phoneticPr fontId="2" type="noConversion"/>
  </si>
  <si>
    <t>돼지고기등심(국내산)95%,정제소금,글루타민산나트륨(향미증진제),그리세린에스테르(유화제),유청분말(라트비아산50%,미국산5%)</t>
  </si>
  <si>
    <t>돼지고기등심(국내산)95%,정제소금,글루타민산나트륨(향미증진제),그리세린에스테르(유화제),유청분말(라트비아산50%,미국산5%)</t>
    <phoneticPr fontId="2" type="noConversion"/>
  </si>
  <si>
    <r>
      <t xml:space="preserve">프리믹스(우리밀 3.92%), 팥앙금 32.56%, 빵가루, 정제수
</t>
    </r>
    <r>
      <rPr>
        <sz val="10"/>
        <color rgb="FF0000FF"/>
        <rFont val="맑은 고딕"/>
        <family val="3"/>
        <charset val="129"/>
        <scheme val="major"/>
      </rPr>
      <t>[오븐조리]해동없이 180도 8-10분
[유탕조리]냉동상태 조리시 160도 6-7분
            상온1시간 해동 후 조리시 160도 4-5분</t>
    </r>
    <phoneticPr fontId="2" type="noConversion"/>
  </si>
  <si>
    <t>2월말부 중단</t>
    <phoneticPr fontId="2" type="noConversion"/>
  </si>
  <si>
    <t>이츠웰 케찹(스파우트팩 3.3Kg/EA)</t>
  </si>
  <si>
    <t>3.3kg</t>
    <phoneticPr fontId="2" type="noConversion"/>
  </si>
  <si>
    <t>정제수, 토마토페이스트(중국산/토마토 100%), 설탕
발효식초[주정, 맥아엑기스(고형분함량 80%), 발효영양원]
물엿, 기타과당, 변성전분, 정제소금[해수(국산), 천일염(호주산)]
양파분말(양파:중국산), 잔탄검, 구연산, 복합조미식품
육두구분말, 정향분말, 효모추출물, 계피분</t>
    <phoneticPr fontId="2" type="noConversion"/>
  </si>
  <si>
    <t>②⑤⑥⑫</t>
    <phoneticPr fontId="2" type="noConversion"/>
  </si>
  <si>
    <t>농심켈로그 미니프링글스(오리지널_19g*30개입 570g/BOX)</t>
    <phoneticPr fontId="2" type="noConversion"/>
  </si>
  <si>
    <t>농심켈로그 미니프링글스(양파맛_19g*30개입 570g/BOX)</t>
    <phoneticPr fontId="2" type="noConversion"/>
  </si>
  <si>
    <t>어육소시지[연육(외국산), 옥수수전분(옥수수:외국산), 밀가루, 정제수금, 두류가공품], 정제수, 백설계란옷믹스[밀가루(밀:미국산), 옥수수전분(옥수수:외국산), 전란분(인도산), 난백분(프랑스산), 하얀설탕], 박력분1등(밀:미국산), 대두유</t>
    <phoneticPr fontId="2" type="noConversion"/>
  </si>
  <si>
    <t>1kg(11±1ea)</t>
    <phoneticPr fontId="2" type="noConversion"/>
  </si>
  <si>
    <r>
      <t>육즙품은 프리미엄돈마호크(</t>
    </r>
    <r>
      <rPr>
        <b/>
        <sz val="14"/>
        <color rgb="FFFF0000"/>
        <rFont val="맑은 고딕"/>
        <family val="3"/>
        <charset val="129"/>
        <scheme val="major"/>
      </rPr>
      <t>냉장</t>
    </r>
    <r>
      <rPr>
        <b/>
        <sz val="14"/>
        <color theme="1"/>
        <rFont val="맑은 고딕"/>
        <family val="3"/>
        <charset val="129"/>
        <scheme val="major"/>
      </rPr>
      <t xml:space="preserve"> 90g*10EA 900g/EA)</t>
    </r>
    <phoneticPr fontId="2" type="noConversion"/>
  </si>
  <si>
    <r>
      <t>육즙품은 프리미엄돈마호크(</t>
    </r>
    <r>
      <rPr>
        <b/>
        <sz val="14"/>
        <color rgb="FFFF0000"/>
        <rFont val="맑은 고딕"/>
        <family val="3"/>
        <charset val="129"/>
        <scheme val="major"/>
      </rPr>
      <t>냉장</t>
    </r>
    <r>
      <rPr>
        <b/>
        <sz val="14"/>
        <color theme="1"/>
        <rFont val="맑은 고딕"/>
        <family val="3"/>
        <charset val="129"/>
        <scheme val="major"/>
      </rPr>
      <t xml:space="preserve"> 120g*10EA 1.2kg/EA)</t>
    </r>
    <phoneticPr fontId="2" type="noConversion"/>
  </si>
  <si>
    <r>
      <t>육즙품은 프리미엄돈마호크(</t>
    </r>
    <r>
      <rPr>
        <b/>
        <sz val="14"/>
        <color rgb="FFFF0000"/>
        <rFont val="맑은 고딕"/>
        <family val="3"/>
        <charset val="129"/>
        <scheme val="major"/>
      </rPr>
      <t>냉장</t>
    </r>
    <r>
      <rPr>
        <b/>
        <sz val="14"/>
        <color theme="1"/>
        <rFont val="맑은 고딕"/>
        <family val="3"/>
        <charset val="129"/>
        <scheme val="major"/>
      </rPr>
      <t xml:space="preserve"> 150g*10EA 1.5kg/EA)</t>
    </r>
    <phoneticPr fontId="2" type="noConversion"/>
  </si>
  <si>
    <r>
      <t>육즙품은 프리미엄돈마호크(</t>
    </r>
    <r>
      <rPr>
        <b/>
        <sz val="14"/>
        <color rgb="FFFF0000"/>
        <rFont val="맑은 고딕"/>
        <family val="3"/>
        <charset val="129"/>
        <scheme val="major"/>
      </rPr>
      <t>냉장</t>
    </r>
    <r>
      <rPr>
        <b/>
        <sz val="14"/>
        <color theme="1"/>
        <rFont val="맑은 고딕"/>
        <family val="3"/>
        <charset val="129"/>
        <scheme val="major"/>
      </rPr>
      <t xml:space="preserve"> 180g*10EA 1.8kg/EA)</t>
    </r>
    <phoneticPr fontId="2" type="noConversion"/>
  </si>
  <si>
    <t>10kg(2kg*5ea)</t>
    <phoneticPr fontId="2" type="noConversion"/>
  </si>
  <si>
    <r>
      <t xml:space="preserve">양파(국내산), 양배추(국내산), 소스[볶음소스{탈지대두(외국산:인도, 미국, 중국 등)}, 춘장(밀:미국산, 호주산), 설탕, L-글루탐산나트륨(향미증진제), 프로쉐프중화유], 정제수, 돼지고기, 혼합식용유, 변성전분(아세틸아디프산이전분), 콩기름, 설탕
</t>
    </r>
    <r>
      <rPr>
        <b/>
        <sz val="12"/>
        <color rgb="FF0000FF"/>
        <rFont val="맑은 고딕"/>
        <family val="3"/>
        <charset val="129"/>
        <scheme val="minor"/>
      </rPr>
      <t>*43인분 추천
*추천 1인량 : (면제외) 230g</t>
    </r>
    <phoneticPr fontId="2" type="noConversion"/>
  </si>
  <si>
    <r>
      <rPr>
        <b/>
        <sz val="12"/>
        <color rgb="FFFF0000"/>
        <rFont val="맑은 고딕"/>
        <family val="3"/>
        <charset val="129"/>
        <scheme val="major"/>
      </rPr>
      <t>쿠즈락육즙팡팡소시지[돼지고기79.07%(국산/지방일부사용)</t>
    </r>
    <r>
      <rPr>
        <b/>
        <sz val="12"/>
        <color theme="1"/>
        <rFont val="맑은 고딕"/>
        <family val="3"/>
        <charset val="129"/>
        <scheme val="major"/>
      </rPr>
      <t xml:space="preserve">, 쿠즈락후랑크시즈닝-1{정제소금(중국산)}, 쿠즈락후랑크시즈닝-2, 대두단백, 숯불갈비맛엑시스] 박력분[밀{미국산}], 강력분[밀(미국산, 캐나다산)], 전란액, 쇼트닝, 마가린, 식물성크림, 현미가루, 버터
</t>
    </r>
    <r>
      <rPr>
        <b/>
        <sz val="12"/>
        <color rgb="FF0000FF"/>
        <rFont val="맑은 고딕"/>
        <family val="3"/>
        <charset val="129"/>
        <scheme val="major"/>
      </rPr>
      <t xml:space="preserve">17cm*4cm 내외 ★ 오븐조리 권장 ★
유탕: 상온 1시간 해동후 170도 3~4분
오븐: 해동없이 180도 10~12분
</t>
    </r>
    <phoneticPr fontId="2" type="noConversion"/>
  </si>
  <si>
    <t>1.05kg (35g*30개입)</t>
    <phoneticPr fontId="2" type="noConversion"/>
  </si>
  <si>
    <t>우유, 대두, 밀, 쇠고기</t>
    <phoneticPr fontId="2" type="noConversion"/>
  </si>
  <si>
    <t>식물성크림 16 %, 달고나 4.8 %, 스위트컵 서울달고나 4 %, 가공유크림 1.6 % 함유
가로 5cm 세로 5cm 높이 2cm</t>
    <phoneticPr fontId="2" type="noConversion"/>
  </si>
  <si>
    <t>1.6kg (40g*40개입)</t>
    <phoneticPr fontId="2" type="noConversion"/>
  </si>
  <si>
    <t xml:space="preserve">찹쌀(국내산) 30.8%,식물성크림 18% 동물성크림 9%, 바나나리플잼 2.7%, 우유 2%
가로 5.5cm 세로 5.5cm 높이 3cm </t>
    <phoneticPr fontId="2" type="noConversion"/>
  </si>
  <si>
    <t>우유, 밀, 계란, 대두</t>
    <phoneticPr fontId="2" type="noConversion"/>
  </si>
  <si>
    <t>찹쌀(국내산) 3３%,사과농축과즙(국산)1０%, 사과퓨레(국산)５%
가로 5.5cm 세로 5.5cm 높이 3cm</t>
    <phoneticPr fontId="2" type="noConversion"/>
  </si>
  <si>
    <t>튼튼스쿨 단짠단짠소이블링소스(족발페어링용 2Kg/EA)</t>
  </si>
  <si>
    <t>튼튼스쿨 달콤한국물떡볶이분말(1Kg/EA)</t>
  </si>
  <si>
    <t>튼튼스쿨 청양풍해물굴소스(2Kg/EA)</t>
  </si>
  <si>
    <t>튼튼스쿨 버섯투움바파스타분말(1Kg/EA)</t>
  </si>
  <si>
    <t>튼튼스쿨 매콤한스리라차마요소스(2Kg/EA)</t>
  </si>
  <si>
    <t>튼튼스쿨 화끈한불마요소스(2Kg/EA)</t>
  </si>
  <si>
    <t>튼튼스쿨 새콤한케요네즈소스(2Kg/EA)</t>
  </si>
  <si>
    <t>이츠웰 상큼한사워크림소스(1Kg/EA)</t>
  </si>
  <si>
    <t>냉장6개월</t>
  </si>
  <si>
    <t>실온12개월</t>
  </si>
  <si>
    <t>실온12개원</t>
  </si>
  <si>
    <t>냉장5개월</t>
  </si>
  <si>
    <t>대두, 밀, 닭고기, 조개류(굴) 함유</t>
  </si>
  <si>
    <t>우유, 대두, 밀, 쇠고기 함유</t>
  </si>
  <si>
    <t>대두, 밀, 게, 새우, 오징어, 조개류(굴, 바지락, 홍합) 함유</t>
  </si>
  <si>
    <t>우유, 대두, 밀, 토마토, 닭고기 함유</t>
  </si>
  <si>
    <t>달걀, 대두, 밀, 쇠고기 함유</t>
  </si>
  <si>
    <t>달걀, 대두, 밀, 닭고기, 쇠고기 함유</t>
  </si>
  <si>
    <t>달걀, 우유, 대두, 밀, 토마토 함유</t>
  </si>
  <si>
    <t>계란, 우유, 대두, 쇠고기 함유</t>
  </si>
  <si>
    <t>두끼 후루룩떡(FC콜라보용 개당_11.5g_86±3입 1Kg/EA)</t>
  </si>
  <si>
    <t>두끼 분말소스(FC콜라보용 3Kg/EA)</t>
  </si>
  <si>
    <t>두끼 크림소스분말(FC콜라보용 1Kg/EA)</t>
  </si>
  <si>
    <t>두끼 어묵면(FC콜라보용 2Kg/EA)</t>
  </si>
  <si>
    <t>두끼 냉동중국당면(FC콜라보용 1Kg/EA)</t>
  </si>
  <si>
    <t>두끼 당면야끼만두(FC콜라보용 개당_28g_50±2입 1.4Kg/EA)</t>
  </si>
  <si>
    <t>호박식품 아만 분모자(스틱_17mm_리뉴얼 250g/EA)</t>
  </si>
  <si>
    <t>두끼 치즈밀떡(FC콜라보용 개당_8.3g_120±5입 1Kg/EA)</t>
  </si>
  <si>
    <t>두끼 고구마튀김(FC콜라보용 개당_40~45g_23±3입 1Kg/EA)</t>
  </si>
  <si>
    <t>두끼 바삭김말이(FC콜라보용 개당_23.5g_127±3입 3Kg/EA)</t>
  </si>
  <si>
    <t>두끼 고구마밀떡(FC콜라보용 개당_8.3g_120±5입 1Kg/EA)</t>
  </si>
  <si>
    <t>두끼 옥수수국수(FC콜라보용 2.5Kg/EA)</t>
  </si>
  <si>
    <t>두끼 불고기소스(FC콜라보용 2Kg/EA)</t>
  </si>
  <si>
    <t>두끼 찐마라탕소스(FC콜라보용 2Kg/EA)</t>
  </si>
  <si>
    <t>2.5KG</t>
  </si>
  <si>
    <t>밀 함유 ⑥</t>
  </si>
  <si>
    <t>우유,대두,밀,쇠고기 함유 ②⑤⑥⑯</t>
  </si>
  <si>
    <t>우유,대두 함유 ②⑤</t>
  </si>
  <si>
    <t>밀,대두 함유 ⑤⑥</t>
  </si>
  <si>
    <t>우유,대두,밀 함유 ②⑤⑥</t>
  </si>
  <si>
    <t>대두,밀,우유,토마토,쇠고기,닭고기,돼지고기 함유 ②⑤⑥⑩⑫⑮⑯</t>
  </si>
  <si>
    <t>밀,우유,대두 함유 ②⑤⑥</t>
  </si>
  <si>
    <t>밀가루(밀:호주,미국산)98.02%, 복합조미식품, 기타식용유지가공품</t>
  </si>
  <si>
    <t>설탕1, 고춧가루(고추:중국산), 복합조미식품1[정제소금(국산), L-글루탐산나트륨(향미증진제), 혼합양념분말(중국산), 설탕,포도당, 복합조미식품2[정제소금(중국산),L-글루탐산나트륨(향미증진제),옥수수전분(옥수수-외국산:러시아,헝가리,세르비아등),설탕,불고기맛엑기스파우더],설탕2,복합조미식품3,이산화규소,향미증진제</t>
  </si>
  <si>
    <t>식물성크림40%[올리고당, 식물성경화유지(팜핵유:인도네시아산),농축우유단백분말(뉴질랜드산),제이인산칼륨,구연산칼륨]기타가공품[가공버터(호주산),유당(미국산),카제인나트륨,유화제,정제소금], 혼합분유[네덜란드산/전지분유,탈염유청막투과분말],전분,정제소금[소금,페로시안화칼륨]덱스트린,양념베이스-27,복합조미식품,설텅,잔탄검,L-글루탐산나트륨(향미증진제),천연향신료,향미증진제</t>
  </si>
  <si>
    <t>냉동연육[베트남산:어육살,설탕,폴리인산나트륨]45.8%, 밀가루31%(밀,미국/호주산),어육살(국내산)15.42%,정제소금(국내산),대두유(대두/외국산:미국,아르헨티나,중국),D-자일로오스, 맛내미원(L-글루탐산나트륨제제/향미증진제), CDL(글루코노델타락톤/산도조정제), 탄산칼슘, 복합인산염(피로인산나트륨+폴리인산나트륨), 소브산칼륨(합성보존료), 선화당(합성감미료-사카린나트륨30%+포도당70%), 냉동마늘(중국산), 생강(중국산)</t>
  </si>
  <si>
    <t>감자전분100%</t>
  </si>
  <si>
    <t>정제수, 밀가루1(밀/호주산), 밀가루2(밀/미국산), 당면(고구마전분/중국산,국산), 팜유(말레이시아산), 부추, 대두유,혼합간장, 양파, 복합조미식품, 옥수수전분, L-글루탐산나트륨(향미증진제), 향미유, 정제소금, 기타식용유지가공품, 후추가루</t>
  </si>
  <si>
    <t>냉동전분믹스[변성전분(베트남산)45%, 변성전분(태국산) 15%, 감자전분(외국산:덴마크,폴란드, 독일 등)40%] 정제수, 에이스포테이토[감자전분(외국산:덴마크,폴란드,독일 등)99.9%,덱스트린], 정제소금(중국산, 국내산) 구아검, 황산알루미늄암모늄(팽창제), 혼합제제[덱스트린,초산나트륨(무수), 구연산삼나트륨,DL-사과산,폴리리신]</t>
  </si>
  <si>
    <t>밀가루(밀:호주산,미국산), 치즈[모짜렐라치즈(외국산), 분말셀룰로스], 레이2.5[레이{팜유(말레이시아산), 밀가루(밀:미국산), 정제소금(국산)},분말셀룰로스], 재제소금, 감미유S</t>
  </si>
  <si>
    <t>고구마64.6%, 팜유,밀가루,타피오카전분,정제소금,파슬리분말,치자황색소,효소처리스테비아,베이킹파우더(합성팽창제:황산알루미늄암모늄,밀,탄산수소나트륨),정제수</t>
  </si>
  <si>
    <t>밀가루67.7%(밀:호주산,미국산) 콘치즈속30%[스위트콘 50.3%(태국산), 치즈 31.1%{모짜렐라치즈(외국산, 분말셀룰로스}하얀설탕,정제수, 페긴, CMC, 맛소금, 향료제제(콘치즈풍미유{플로필렌글리콜,합성향료, 주정, 팜유, 글리세린, 정제수, 트리아세틴, 버터, 버터유, 천연향료})], 단호박가루(중국산) 재제소금, 감미유S</t>
  </si>
  <si>
    <t>당면 38.99%(고구마전분,전분가공품/중국산), 밀가루 27.85%(미국,호주산), 곡류가공품18.56%[밀가루(밀:미국산) 옥수수전분{옥수수(외국산,러시아,헝가리,세르비아)},변성전분,옥수수가루(옥수수:호주산), 정제소금(국내산), 김 3%(국산), 콩기름, 설탕,냉동당근,간장,재제소금,전분가공품,복합조미식품1, 소스류1, 소스류2,옥배유,마늘분말,참기름,L-글루탐산나트륨(향미증진제), 흑후추분말, 참깨, 복합조미식품2, 치자황색소P200, 냉동다진마늘, 베이킹파우더, 5'-리보뉴클레오티드나트륨(향미증진제_</t>
  </si>
  <si>
    <t>밀가루(밀:호주산,미국산), 증숙고구마페이스트(인도네시아산), 고구마앙금{강낭콩(외국산/미국,캐나다,미얀마 등), 고구마페이스트(고구마:국내산), 백설탕, D-소비톨액,물엿}, 백설탕, 치즈{치즈(외국산), 분말셀룰로스}, 자색고구마가루(중국산), 재제소금, 감미유S</t>
  </si>
  <si>
    <t>옥수수가루93%, 정제수</t>
  </si>
  <si>
    <t>물엿1,정제수,혼합간장[탈지대두(외국산:인도산,미국산,중국산),천일염(호주산),소맥,기타과당,효모추출분말], 설탕,물엿2,양파(국내산),변성전분,L-글루탐산나트륨(향미증진제),마늘(중국산),복합조미식품,참기름,기타농산가공품,천연향신료,기타가공품,향미증진제,잔탄검</t>
  </si>
  <si>
    <t>소스[마라탕페이스트-T(중국산)32%, 저당,정제수,쇠고기엑기스P(외국산,호주산,미국산),L-글루탐산나트륨(향미증진제),L-글루탐산나트륨(향미증진제), 정백당, BASE-M(국산,중국산,외국산:러시아,헝가리,세르비아등), 식물성크림(말레이시아,미국산), 정제염, 식품첨가물, 파라옥시안식향산에틸(보존료)</t>
  </si>
  <si>
    <t>제조일로부터 6개월</t>
  </si>
  <si>
    <t>제조일로부터 18개월</t>
  </si>
  <si>
    <t>제조일로부터 10개월</t>
  </si>
  <si>
    <t>미성패밀리 오징어게임달고나쿠키(12g*30개입 FW전용 360g/BOX)</t>
  </si>
  <si>
    <t>밀가루, 달고나 크럼블, 전란액(국산) 등</t>
    <phoneticPr fontId="2" type="noConversion"/>
  </si>
  <si>
    <t xml:space="preserve">①알류  ⑤대두 ⑥밀 </t>
    <phoneticPr fontId="2" type="noConversion"/>
  </si>
  <si>
    <t>10.57kg
도우3.8kg+토마토소스1.5kg+피자치즈2kg+냉동감자_테이터잼2.27kg+세블락소시지1kg</t>
    <phoneticPr fontId="2" type="noConversion"/>
  </si>
  <si>
    <t>*도우:밀가루(밀:미국,캐나다산),정제수,기타가공품(밀가루(밀:미국,캐나다산),백설탕,정제소금(국내산),구아검기타가공품(건조효모),
혼합제제{밀가루,포도당,글리세린디아세틸주석산지방산에스테르,탄산칼슘,비타민C,알파아밀라아제(비세균성),자일라나아제},곡류가공품,
콩기름{콩(외국산:미국,아르헨티나,브라질 등),규소수지},효모
*피자치즈:모짜렐라치즈99%{(외국산:미국,독일,덴마크 등)/살균우유,정제소금,배양액,우유응고효소},분말셀룰로스
*세블락소시지:돼지고기97.07%{외국산:미국,아일랜드,스페인 등)50.8%,국내산49%},돈지방,정제소금(국내산),복합조미식품{블렌디드시즈닝(양파분말(중국산)},
L-글루탐산나트륨(향미증진제)},보르나시즈닝,혼합제제{폴리인산나트륨,메타인산나트륨,피로인산나트륨},설탕,비타민C,코지닐색소-엔(코치닐추출색소,황산알루미칼륨,
구연산삼나트륨,메타인산나트륨),아질산나트룸(발색제),케이싱(콜라겐)
*토마토소스:토마토다이스68.13%(이태리산/토마토다이스,토마토쥬스),토마토페이스트20%(미국산),정제수,정제소금(중국산),정백당,천연향신료1,천연향신료2,
양파분말,아로마일드
*냉동감자:테이터잼(미국산/감자89.15%),식물성유지(대두유,카놀라유,면실유),가공소금(정제소금,페로시안화나트륨),포도당,산성피로인산나트륨</t>
    <phoneticPr fontId="2" type="noConversion"/>
  </si>
  <si>
    <t>밀,우유,대두,돼지고기,쇠고기,토마토 함유</t>
    <phoneticPr fontId="2" type="noConversion"/>
  </si>
  <si>
    <t>풍산푸드 수제 오징어 떡갈비반죽(냉장)</t>
    <phoneticPr fontId="2" type="noConversion"/>
  </si>
  <si>
    <t>풍산푸드 수제 카레 떡갈비반죽(냉장)</t>
    <phoneticPr fontId="2" type="noConversion"/>
  </si>
  <si>
    <t>21혼합곡물, 탄산칼슘, 멜론과즙분말, 멜론크런치, 화이트초콜릿 등</t>
    <phoneticPr fontId="2" type="noConversion"/>
  </si>
  <si>
    <t xml:space="preserve"> ①알류 ②우유 ③메밀⑤대두 ⑥밀</t>
    <phoneticPr fontId="2" type="noConversion"/>
  </si>
  <si>
    <t>중단</t>
    <phoneticPr fontId="2" type="noConversion"/>
  </si>
  <si>
    <r>
      <t>①②⑤⑥⑩</t>
    </r>
    <r>
      <rPr>
        <sz val="10"/>
        <rFont val="Segoe UI Symbol"/>
        <family val="3"/>
      </rPr>
      <t>⑯</t>
    </r>
    <phoneticPr fontId="2" type="noConversion"/>
  </si>
  <si>
    <t>스팸 클래식L(국내산 1.2Kg/EA</t>
    <phoneticPr fontId="2" type="noConversion"/>
  </si>
  <si>
    <r>
      <t>육즙품은 갈비에빠진돈마호크</t>
    </r>
    <r>
      <rPr>
        <b/>
        <sz val="14"/>
        <rFont val="맑은 고딕"/>
        <family val="3"/>
        <charset val="129"/>
        <scheme val="major"/>
      </rPr>
      <t>(</t>
    </r>
    <r>
      <rPr>
        <b/>
        <sz val="14"/>
        <color rgb="FFFF0000"/>
        <rFont val="맑은 고딕"/>
        <family val="3"/>
        <charset val="129"/>
        <scheme val="major"/>
      </rPr>
      <t>냉장</t>
    </r>
    <r>
      <rPr>
        <b/>
        <sz val="14"/>
        <color theme="1"/>
        <rFont val="맑은 고딕"/>
        <family val="3"/>
        <charset val="129"/>
        <scheme val="major"/>
      </rPr>
      <t xml:space="preserve"> 90g*10EA 900g/EA)</t>
    </r>
    <phoneticPr fontId="2" type="noConversion"/>
  </si>
  <si>
    <r>
      <t>육즙품은 갈비에빠진돈마호크(</t>
    </r>
    <r>
      <rPr>
        <b/>
        <sz val="14"/>
        <color rgb="FFFF0000"/>
        <rFont val="맑은 고딕"/>
        <family val="3"/>
        <charset val="129"/>
        <scheme val="major"/>
      </rPr>
      <t>냉장</t>
    </r>
    <r>
      <rPr>
        <b/>
        <sz val="14"/>
        <color theme="1"/>
        <rFont val="맑은 고딕"/>
        <family val="3"/>
        <charset val="129"/>
        <scheme val="major"/>
      </rPr>
      <t xml:space="preserve"> 120g*10EA 1.2kg/EA)</t>
    </r>
    <phoneticPr fontId="2" type="noConversion"/>
  </si>
  <si>
    <r>
      <t>육즙품은 갈비에빠진돈마호크(</t>
    </r>
    <r>
      <rPr>
        <b/>
        <sz val="14"/>
        <color rgb="FFFF0000"/>
        <rFont val="맑은 고딕"/>
        <family val="3"/>
        <charset val="129"/>
        <scheme val="major"/>
      </rPr>
      <t>냉장</t>
    </r>
    <r>
      <rPr>
        <b/>
        <sz val="14"/>
        <color theme="1"/>
        <rFont val="맑은 고딕"/>
        <family val="3"/>
        <charset val="129"/>
        <scheme val="major"/>
      </rPr>
      <t xml:space="preserve"> 150g*10EA 1.5kg/EA)</t>
    </r>
    <phoneticPr fontId="2" type="noConversion"/>
  </si>
  <si>
    <t>육즙품은 갈비에빠진돈마호크(냉장 180g*10EA 1.8kg/EA)</t>
    <phoneticPr fontId="2" type="noConversion"/>
  </si>
  <si>
    <t>육즙품은 간장불고기(냉장 1kg/EA)</t>
  </si>
  <si>
    <t>육즙품은 고추장불고기(냉장 1kg/EA)</t>
  </si>
  <si>
    <t>세상칼집단짠갈비맛구이(냉장 1kg/EA)</t>
  </si>
  <si>
    <t>세상칼집매콤고추장맛구이(냉장 1kg/EA)</t>
  </si>
  <si>
    <t>육즙품은 티본스테이크(냉장 100g*10EA 1kg/EA)</t>
  </si>
  <si>
    <t>육즙품은 티본스테이크(냉장 130g*10EA 1.3kg/EA)</t>
  </si>
  <si>
    <t>육즙품은 티본스테이크(냉장 150g*10EA 1.5kg/EA)</t>
  </si>
  <si>
    <t>육즙품은 목살스테이크(냉장 100g*10EA 1kg/EA)</t>
  </si>
  <si>
    <t>육즙품은 목살스테이크(냉장 150g*10EA 1.5kg/EA)</t>
  </si>
  <si>
    <t>냉동 335일</t>
    <phoneticPr fontId="2" type="noConversion"/>
  </si>
  <si>
    <t>후지 및 돈육 1.8mm</t>
    <phoneticPr fontId="2" type="noConversion"/>
  </si>
  <si>
    <t xml:space="preserve">	전지(11mm)</t>
    <phoneticPr fontId="2" type="noConversion"/>
  </si>
  <si>
    <t>못난이수제등심돈까스(80g*15EA 1.2kg/EA) 냉동</t>
    <phoneticPr fontId="2" type="noConversion"/>
  </si>
  <si>
    <t>집중력 포텐 UP!!
카페인 NO!</t>
    <phoneticPr fontId="2" type="noConversion"/>
  </si>
  <si>
    <t xml:space="preserve">홍삼추출액[정제수,홍삼(국산),대추(국산),황기],L아르지닌,구연산,적포도주스농축액(칠레산),타우린,함수결정포도당,에리스리톨(감미료),시클로덱스트린액,갈랑가(갈랑갈)추출물분말(인도산),향료(포도향),효소처리스테비아(감미료),L티로신,산화아연,잔탄검,타미린드검,수크랄로스(감미료),비타민B1염산염,비타민B6염산염 </t>
    <phoneticPr fontId="2" type="noConversion"/>
  </si>
  <si>
    <t>1.3kg(130g*10ea)</t>
  </si>
  <si>
    <t>괴세</t>
    <phoneticPr fontId="2" type="noConversion"/>
  </si>
  <si>
    <t>1.2kg(80g*15ea)</t>
    <phoneticPr fontId="2" type="noConversion"/>
  </si>
  <si>
    <t>40입_박스 100g(40입)</t>
    <phoneticPr fontId="2" type="noConversion"/>
  </si>
  <si>
    <t>570g(19g*30ea)</t>
    <phoneticPr fontId="2" type="noConversion"/>
  </si>
  <si>
    <t>288g(9g*32개입)</t>
    <phoneticPr fontId="2" type="noConversion"/>
  </si>
  <si>
    <t>390g(13g*30입내외)</t>
    <phoneticPr fontId="2" type="noConversion"/>
  </si>
  <si>
    <t>450g(15g*30ea)</t>
    <phoneticPr fontId="2" type="noConversion"/>
  </si>
  <si>
    <t>1kg(20g*50±3ea)</t>
    <phoneticPr fontId="2" type="noConversion"/>
  </si>
  <si>
    <t>홍콩반점 고기짜장 10kg(2kg*5ea)</t>
    <phoneticPr fontId="2" type="noConversion"/>
  </si>
  <si>
    <t>2Kg</t>
    <phoneticPr fontId="2" type="noConversion"/>
  </si>
  <si>
    <t>1KG
(11.5g*86±3ea)</t>
    <phoneticPr fontId="2" type="noConversion"/>
  </si>
  <si>
    <t>굴소스12%,간장10%,불향소재0.04% 등</t>
    <phoneticPr fontId="2" type="noConversion"/>
  </si>
  <si>
    <t>복합조미식품1(정제소금(국산),조미야채양념분말(중국산),l-글루탐산나트륨(향미증진제),설탕,식물성단백농축액),고춧가루(건고추 중국산) 등</t>
    <phoneticPr fontId="2" type="noConversion"/>
  </si>
  <si>
    <t>굴추출농축액(국내산).1%,청양고추엑기스(국산)2% 등</t>
    <phoneticPr fontId="2" type="noConversion"/>
  </si>
  <si>
    <t>유분말51.3%,양송이엑기스분말2.3%,치즈분말3% 등</t>
    <phoneticPr fontId="2" type="noConversion"/>
  </si>
  <si>
    <t>마요네즈28%,할라피뇨1%,칠리소스1% 등</t>
    <phoneticPr fontId="2" type="noConversion"/>
  </si>
  <si>
    <t>마요네즈35%,치킨엑기스3%,쇠고기요리톡0.1% 등</t>
    <phoneticPr fontId="2" type="noConversion"/>
  </si>
  <si>
    <t>케찹60%, 마요네즈8%,피클6% 등</t>
    <phoneticPr fontId="2" type="noConversion"/>
  </si>
  <si>
    <t>마요네즈38%,사워크림19.4%,쿠킹크림16.5% 등</t>
    <phoneticPr fontId="2" type="noConversion"/>
  </si>
  <si>
    <t>1.4KG
(28g*50±2ea)</t>
    <phoneticPr fontId="2" type="noConversion"/>
  </si>
  <si>
    <t>1KG
(8.3g*120±5ea)</t>
    <phoneticPr fontId="2" type="noConversion"/>
  </si>
  <si>
    <t>1KG
(40~45g*23±3e)a</t>
    <phoneticPr fontId="2" type="noConversion"/>
  </si>
  <si>
    <t>1KG
(15g*65±4ea)</t>
    <phoneticPr fontId="2" type="noConversion"/>
  </si>
  <si>
    <t>3KG
(23.5g*127±3ea)</t>
    <phoneticPr fontId="2" type="noConversion"/>
  </si>
  <si>
    <t>1kg(22±5g*45±5ea)</t>
    <phoneticPr fontId="2" type="noConversion"/>
  </si>
  <si>
    <t>제주애플망고찰바(50g*30입 1.5Kg/BOX)</t>
  </si>
  <si>
    <t>제주감귤찰바(50g*30입 1.5Kg/BOX)</t>
  </si>
  <si>
    <t>크레잇 계란옷입은분홍소세지전(20g*50±3 1Kg/EA)</t>
  </si>
  <si>
    <t>더블스윗 우리쌀휘낭시에(솔티카라멜_30g*30입_개별포장 900g/BOX)</t>
  </si>
  <si>
    <t>더블스윗 우리쌀휘낭시에(초코_30g*30입_개별포장 900g/BOX)</t>
  </si>
  <si>
    <t>더블스윗 우리쌀휘낭시에(헤이즐넛_30g*30입_개별포장 900g/BOX)</t>
  </si>
  <si>
    <t>송림푸드 꿔바로우탕수육소스(2Kg/EA)</t>
  </si>
  <si>
    <t>비앤비코리아 NEW맑은해바라기유(18L 16.5Kg/EA)</t>
  </si>
  <si>
    <t>굿딜 알찬김말이튀김(25g*40±3입 1Kg/EA)</t>
  </si>
  <si>
    <t>이츠웰 매콤한고추마요소스(2Kg/EA)</t>
  </si>
  <si>
    <t>정상발주가능</t>
    <phoneticPr fontId="2" type="noConversion"/>
  </si>
  <si>
    <r>
      <t xml:space="preserve">2.3KG(115g/EA*20EA)
</t>
    </r>
    <r>
      <rPr>
        <b/>
        <sz val="10"/>
        <color rgb="FF0000FF"/>
        <rFont val="맑은 고딕"/>
        <family val="3"/>
        <charset val="129"/>
        <scheme val="minor"/>
      </rPr>
      <t>박스발주</t>
    </r>
    <phoneticPr fontId="2" type="noConversion"/>
  </si>
  <si>
    <r>
      <t xml:space="preserve">밀가루(밀: 호주산), 변성전분, 정제소금 
</t>
    </r>
    <r>
      <rPr>
        <b/>
        <sz val="10"/>
        <color rgb="FF0000FF"/>
        <rFont val="맑은 고딕"/>
        <family val="3"/>
        <charset val="129"/>
        <scheme val="major"/>
      </rPr>
      <t xml:space="preserve">box단위 주문 </t>
    </r>
    <phoneticPr fontId="2" type="noConversion"/>
  </si>
  <si>
    <t>양배추(국산) 18.11%, 두부(대두:외국산),절임배추 8.56%(배추 98%), 쥬키니호박 6.54%,숙주나물 4.03%,건조무 2.01%,청야고추 0.5%</t>
    <phoneticPr fontId="2" type="noConversion"/>
  </si>
  <si>
    <t>밀, 대두 함유</t>
    <phoneticPr fontId="2" type="noConversion"/>
  </si>
  <si>
    <t>CJ 비움한상왕교자(1.05Kg/EA)</t>
    <phoneticPr fontId="2" type="noConversion"/>
  </si>
  <si>
    <t>1.05KG(약30G*30±3EA)</t>
    <phoneticPr fontId="2" type="noConversion"/>
  </si>
  <si>
    <t>중단</t>
    <phoneticPr fontId="2" type="noConversion"/>
  </si>
  <si>
    <t>리뉴얼중단</t>
    <phoneticPr fontId="2" type="noConversion"/>
  </si>
  <si>
    <t>이츠웰 튀김엔스위트칠리소스(PET 2.05Kg/EA)</t>
  </si>
  <si>
    <t>리뉴얼출시</t>
    <phoneticPr fontId="2" type="noConversion"/>
  </si>
  <si>
    <t>이츠웰 스테이크소스(PET_리뉴얼 2Kg/EA)</t>
  </si>
  <si>
    <t>중단</t>
    <phoneticPr fontId="2" type="noConversion"/>
  </si>
  <si>
    <r>
      <t>⑥⑤⑩</t>
    </r>
    <r>
      <rPr>
        <b/>
        <sz val="10"/>
        <rFont val="Segoe UI Symbol"/>
        <family val="1"/>
      </rPr>
      <t>⑯</t>
    </r>
    <r>
      <rPr>
        <b/>
        <sz val="10"/>
        <rFont val="Segoe UI Symbol"/>
        <family val="3"/>
      </rPr>
      <t>②</t>
    </r>
    <phoneticPr fontId="2" type="noConversion"/>
  </si>
  <si>
    <t>★4월 한정 판매★</t>
    <phoneticPr fontId="2" type="noConversion"/>
  </si>
  <si>
    <t>900G(30G*30EA)</t>
    <phoneticPr fontId="2" type="noConversion"/>
  </si>
  <si>
    <t>해빛뜰 고춧가루(김치용_ 1Kg/EA)</t>
    <phoneticPr fontId="2" type="noConversion"/>
  </si>
  <si>
    <t>해빛뜰 고춧가루(양념용_ 1Kg/EA)</t>
    <phoneticPr fontId="2" type="noConversion"/>
  </si>
  <si>
    <t>해빛뜰 고춧가루(순한맛 양념용_ 1Kg/EA)</t>
    <phoneticPr fontId="2" type="noConversion"/>
  </si>
  <si>
    <t>엄선 크레잇 칼집낸만능비엔나(1Kg/EA)</t>
    <phoneticPr fontId="2" type="noConversion"/>
  </si>
  <si>
    <t>중단</t>
    <phoneticPr fontId="2" type="noConversion"/>
  </si>
  <si>
    <t>닭고기(다리살/국산)72.3%</t>
    <phoneticPr fontId="2" type="noConversion"/>
  </si>
  <si>
    <t>크레잇 허브시즈닝폭찹 스테이크 3kg</t>
    <phoneticPr fontId="2" type="noConversion"/>
  </si>
  <si>
    <t>돼지고기(뒷다리/국산) 67.1%
1.5~2.5cm 큐브형태</t>
    <phoneticPr fontId="2" type="noConversion"/>
  </si>
  <si>
    <t>5월중순 중단</t>
    <phoneticPr fontId="9" type="noConversion"/>
  </si>
  <si>
    <t>엄선 바사삭핫도그(80g*10입 800g/EA)</t>
  </si>
  <si>
    <t>엄선 바사삭치즈핫도그(80g*10입 800g/EA)</t>
  </si>
  <si>
    <t>엄선 바사삭미니핫도그(50g*10입 500g/EA)</t>
  </si>
  <si>
    <t>즉시 중단</t>
    <phoneticPr fontId="2" type="noConversion"/>
  </si>
  <si>
    <t>이슬촌 푸딩IN감플러스
(감맛_스푼없음_75g*8개입_난소화성말토덱스트린함유 600g/EA)</t>
    <phoneticPr fontId="2" type="noConversion"/>
  </si>
  <si>
    <t>이슬촌 푸딩IN사과플러스
(사과맛_스푼없음_75g*8개_난소화성말토덱스트린 함유 600g/EA)</t>
    <phoneticPr fontId="2" type="noConversion"/>
  </si>
  <si>
    <t>프락토올리고당, 난소화성말토덱스트린, 대봉감퓨레(국산) 등</t>
    <phoneticPr fontId="2" type="noConversion"/>
  </si>
  <si>
    <t>프락토올리고당, 난소화성말토덱스트린, 사과퓨레(국산) 등</t>
    <phoneticPr fontId="2" type="noConversion"/>
  </si>
  <si>
    <t>600G(75G*8EA)</t>
    <phoneticPr fontId="2" type="noConversion"/>
  </si>
  <si>
    <t>노티드 우유생크림도넛(시그니처 미니 50g/EA)</t>
  </si>
  <si>
    <t>밀,달걀,대두,우유</t>
    <phoneticPr fontId="2" type="noConversion"/>
  </si>
  <si>
    <t>1.3kg(50*26ea)</t>
    <phoneticPr fontId="2" type="noConversion"/>
  </si>
  <si>
    <t>매일유업 거북이멜론빵(60g/EA)</t>
    <phoneticPr fontId="2" type="noConversion"/>
  </si>
  <si>
    <t>1.8kg(90g*30ea)</t>
    <phoneticPr fontId="2" type="noConversion"/>
  </si>
  <si>
    <t>가공유크림 27.89%,노티드도넛믹스,바닐라크림8.4%(우유56%국산)</t>
    <phoneticPr fontId="2" type="noConversion"/>
  </si>
  <si>
    <t>멜론리플잼 5.58%,메론레진0.21%[메론농축액99.6%(메론착즙액59.2%)</t>
    <phoneticPr fontId="2" type="noConversion"/>
  </si>
  <si>
    <t> 멕시카나 치필링(50g*12입 600g/EA)</t>
  </si>
  <si>
    <t>600g(50g*12ea)</t>
    <phoneticPr fontId="2" type="noConversion"/>
  </si>
  <si>
    <t>닭가슴살(국산),모짜렐라치즈(미국산/살균우유,치즈컬쳐,소금,우유응고효소),정제수,기타가공품1[소맥분(밀:미국,캐나다산),옥수수전분(옥수수:외국산)],기타가공품2,곡류가공품,기타가공품3</t>
    <phoneticPr fontId="2" type="noConversion"/>
  </si>
  <si>
    <t>닭고기,우유,땅콩,대두,밀 함유</t>
    <phoneticPr fontId="2" type="noConversion"/>
  </si>
  <si>
    <t>1 kg (14±2g*68±5ea)</t>
    <phoneticPr fontId="2" type="noConversion"/>
  </si>
  <si>
    <t>돼지고기, 밀, 대두, 달걀 함유</t>
    <phoneticPr fontId="2" type="noConversion"/>
  </si>
  <si>
    <t>700g(70g*10ea)</t>
    <phoneticPr fontId="2" type="noConversion"/>
  </si>
  <si>
    <t>돼지고기, 밀, 대두, 우유, 토마토, 새우 함유</t>
    <phoneticPr fontId="2" type="noConversion"/>
  </si>
  <si>
    <t>돼지고기(후지/국내산)41.78%,김치8.36%(국내산),모짜렐라치즈2.51% 등
개당 사이즈 약 6cm*6cm
**컨백션 오븐을 180 ℃로 예열해주세요
냉동상태 그대로의 제품을 넣고 21~23분간 뒤집어가며 조리해주세요
색깔이 노릇노릇해지면 1~2분간 식힌 후 각종 소스와 함께 드세요</t>
    <phoneticPr fontId="2" type="noConversion"/>
  </si>
  <si>
    <t xml:space="preserve">①알류 ②우유
⑤대두 ⑥밀 </t>
    <phoneticPr fontId="2" type="noConversion"/>
  </si>
  <si>
    <t>다크초코렛칩(코코아분말 13%, 코코아매스 4%) 10%,
코코아분말A 0.99%, 코코아분말B 0.33%
*조리전 110mm(가로)*30mm(세로)*30mm(높이)
조리후: 5.7cm*11cm (튼튼스쿨 측정치)
*실온 해동 60분, 오븐 175~180도, 13~15분</t>
    <phoneticPr fontId="2" type="noConversion"/>
  </si>
  <si>
    <t>아이누리 우리밀쫀득쿠키(30g*24개입 720g/EA)</t>
  </si>
  <si>
    <t>①알류  ②우유 ⑤대두 ⑥밀</t>
    <phoneticPr fontId="2" type="noConversion"/>
  </si>
  <si>
    <t>튼튼스쿨 초코에빠진프로틴바(35g*12개 420g/EA)</t>
  </si>
  <si>
    <t>튼튼스쿨 행운을바란다(현미오란다_23g*24개입 552g/EA)</t>
  </si>
  <si>
    <t xml:space="preserve"> 조청쌀엿, 퍼핑통, 현미(국산) 등</t>
    <phoneticPr fontId="2" type="noConversion"/>
  </si>
  <si>
    <t xml:space="preserve">⑤대두 ⑥밀 </t>
    <phoneticPr fontId="2" type="noConversion"/>
  </si>
  <si>
    <t>720g(30g*24ea)</t>
    <phoneticPr fontId="2" type="noConversion"/>
  </si>
  <si>
    <t>420g(35g*12ea)</t>
    <phoneticPr fontId="2" type="noConversion"/>
  </si>
  <si>
    <t>552g(23g*24ea)</t>
    <phoneticPr fontId="2" type="noConversion"/>
  </si>
  <si>
    <t xml:space="preserve">해바라기유 100 % (유렵산)
★non-GMO★ </t>
    <phoneticPr fontId="2" type="noConversion"/>
  </si>
  <si>
    <t>405G</t>
    <phoneticPr fontId="2" type="noConversion"/>
  </si>
  <si>
    <t>폭탄치즈별카츠(기획_22g±5*45입±5 1Kg/EA)</t>
    <phoneticPr fontId="2" type="noConversion"/>
  </si>
  <si>
    <t>모짜렐라치즈31.6%(미국:살균우유,배양액,정제소금,우유응고효소),정제수,건조감자플레이크,독일생빵가루[밀가루(밀:미국산,호주산)]등
*상품 개당 사이즈약5.5cm*5.5cm</t>
    <phoneticPr fontId="2" type="noConversion"/>
  </si>
  <si>
    <t>(60g*17개입 1kg/EA)</t>
    <phoneticPr fontId="2" type="noConversion"/>
  </si>
  <si>
    <t>(8±2g*125±10개입 1kg/EA)</t>
    <phoneticPr fontId="2" type="noConversion"/>
  </si>
  <si>
    <t>미니사각) 10±2g*20±5개입
*볼) 8±2g*26±5개입
*봉) 30±3g*9±5개입
*땡) 14±2g*23±5개입</t>
    <phoneticPr fontId="2" type="noConversion"/>
  </si>
  <si>
    <t>대두, 새우 함유 (⑤,⑨)</t>
    <phoneticPr fontId="2" type="noConversion"/>
  </si>
  <si>
    <t>다향 오리스테이크(무항생제_100g*10입 1Kg/EA)</t>
    <phoneticPr fontId="2" type="noConversion"/>
  </si>
  <si>
    <t>과세</t>
    <phoneticPr fontId="2" type="noConversion"/>
  </si>
  <si>
    <t>돈정육(국내산)82.33%,오징어,설탕,간장,옥수수전분,대파,당근,콩기름(대두유),볶음참깨,기타조미료,마늘가루,양파분말,파인애플과립,참기름,소주,카라멜소스,후추가루,표고버섯,다진생강,보존제제,대나무잎가루</t>
    <phoneticPr fontId="2" type="noConversion"/>
  </si>
  <si>
    <t>계란,밀,대두,우유 포함</t>
    <phoneticPr fontId="2" type="noConversion"/>
  </si>
  <si>
    <t>돈정육(국내산)82.33%,카레,설탕,간장,옥수수전분,대파,당근,콩기름(대두유),볶음참깨,기타조미료,마늘가루,양파분말,파인애플과립,참기름,소주,카라멜소스,후추가루,표고버섯,다진생강,보존제제,대나무잎가루</t>
    <phoneticPr fontId="2" type="noConversion"/>
  </si>
  <si>
    <t>1.3kg
(오리대패슬라이스1kg+소스300g)</t>
    <phoneticPr fontId="2" type="noConversion"/>
  </si>
  <si>
    <t>*오리고기(국내산)100%
*고추장소스: 고추장20.2%,물엿18.6%,설탕,고춧가루8.1%,간장7.8%,마늘4.8%,굴소스4.2%,양파(국내산)4.1%,파인애플2.7% 등</t>
    <phoneticPr fontId="2" type="noConversion"/>
  </si>
  <si>
    <t>*오리고기(국내산)100%
*간장소스: 간장30.6%,물엿13.8%,설탕10.3%,미림4.8%,굴소스4.2%,양파(국내산)4.2%,마늘3.8%,곰솔잎(솔잎분말)</t>
    <phoneticPr fontId="2" type="noConversion"/>
  </si>
  <si>
    <t>우유,대두,쇠고기,조개류 함유</t>
    <phoneticPr fontId="2" type="noConversion"/>
  </si>
  <si>
    <t>튼튼스쿨 순공타임</t>
    <phoneticPr fontId="2" type="noConversion"/>
  </si>
  <si>
    <r>
      <t xml:space="preserve">15G
</t>
    </r>
    <r>
      <rPr>
        <b/>
        <sz val="14"/>
        <color rgb="FFFF0000"/>
        <rFont val="맑은 고딕"/>
        <family val="3"/>
        <charset val="129"/>
        <scheme val="minor"/>
      </rPr>
      <t>낱개발주 가능!!!</t>
    </r>
    <phoneticPr fontId="2" type="noConversion"/>
  </si>
  <si>
    <t>알러지 없음</t>
    <phoneticPr fontId="2" type="noConversion"/>
  </si>
  <si>
    <r>
      <t xml:space="preserve">대두단백크리스피, 코코아분말, 오곡초코로핀, 아몬드슬라이스, 동결건조딸기다이스 등
</t>
    </r>
    <r>
      <rPr>
        <b/>
        <sz val="12"/>
        <color rgb="FFFF0000"/>
        <rFont val="맑은 고딕"/>
        <family val="3"/>
        <charset val="129"/>
        <scheme val="minor"/>
      </rPr>
      <t>단백질 8g 함유</t>
    </r>
    <phoneticPr fontId="2" type="noConversion"/>
  </si>
  <si>
    <t>B)프로틴바15베리콜라겐(50g*12 600g/EA)</t>
  </si>
  <si>
    <t>B)프로틴바15초코아르지닌(50g*12 600g/EA)</t>
  </si>
  <si>
    <t>땅콩,대두,우유 함유</t>
    <phoneticPr fontId="2" type="noConversion"/>
  </si>
  <si>
    <t>볶음반태땅콩(아르헨티나산),두류가공품[분리대두단백(중국산),타피오카전분(태국산),레시틴,제이인산칼슘],물엿, 준초콜릿[설탕,가공유지(말레이시아산),혼합분유(네덜란드산),코코아분말(싱가포르산),유청],볶음아몬드,혼합제제[폴리글리시톨시럽(감미료),이소말토올리고당],분리대두단백,L-아르지닌,야자경화유,포도당,피넛페이스트,글리세린,코코아파우더(싱가포르산),아라비아검,정제소금,레시틴,향료</t>
    <phoneticPr fontId="2" type="noConversion"/>
  </si>
  <si>
    <t>볶음반태땅콩(아르헨티나산),두류가공품[분리대두단백(중국산),타피오카전부(태국산),레시틴,제이인산칼슘],물엿,,뽁음아몬드(아몬드:미국산),혼합제제(폴리글리시톨시럽(감미료),이소말토올리고당),반건조크랜베리바이츠(건조크랜베리바이츠:미국산),분리대두단백,야자경화유,흘레인요거트파우더,피쉬콜라겐,글리세린,아라비아검,레시틴,햘료제제(주정,정제수,천연향료,합성향료,정제소금,트리아세틴),DL-사과산,정제소금</t>
    <phoneticPr fontId="2" type="noConversion"/>
  </si>
  <si>
    <t>땅콩,대두,우유함유</t>
    <phoneticPr fontId="2" type="noConversion"/>
  </si>
  <si>
    <t>크레잇 경양식옛날돈까스(100g*10입 1Kg/EA)</t>
  </si>
  <si>
    <r>
      <t xml:space="preserve">오븐조리가능
</t>
    </r>
    <r>
      <rPr>
        <b/>
        <sz val="12"/>
        <color rgb="FFFF0000"/>
        <rFont val="맑은 고딕"/>
        <family val="3"/>
        <charset val="129"/>
        <scheme val="minor"/>
      </rPr>
      <t>20:1 이츠웰 케찹 증정</t>
    </r>
    <phoneticPr fontId="2" type="noConversion"/>
  </si>
  <si>
    <t>대두,밀,우유,쇠고기 함유</t>
    <phoneticPr fontId="2" type="noConversion"/>
  </si>
  <si>
    <t>달고나크림찰떡(CJ프레시웨이전용 개별포장_35g*30입 1.05Kg/EA)</t>
  </si>
  <si>
    <t>바나나생크림떡(개별포장_40g*40입 1.6Kg/EA)</t>
  </si>
  <si>
    <t>애플크림떡(개별포장_40g*40입 1.6Kg/EA)</t>
  </si>
  <si>
    <t>프레시플러스 샌드위치용키위소스(토스트겸용 1Kg/EA)</t>
  </si>
  <si>
    <t>단종</t>
    <phoneticPr fontId="2" type="noConversion"/>
  </si>
  <si>
    <r>
      <t xml:space="preserve">⑤ ⑥ ⑩ ⑮ </t>
    </r>
    <r>
      <rPr>
        <b/>
        <sz val="10"/>
        <rFont val="Segoe UI Symbol"/>
        <family val="3"/>
      </rPr>
      <t>⑯</t>
    </r>
    <r>
      <rPr>
        <b/>
        <sz val="10"/>
        <rFont val="맑은 고딕"/>
        <family val="3"/>
        <charset val="129"/>
        <scheme val="minor"/>
      </rPr>
      <t xml:space="preserve"> </t>
    </r>
    <r>
      <rPr>
        <b/>
        <sz val="10"/>
        <rFont val="Segoe UI Symbol"/>
        <family val="3"/>
      </rPr>
      <t>⑱</t>
    </r>
    <phoneticPr fontId="2" type="noConversion"/>
  </si>
  <si>
    <r>
      <t>②⑤⑥⑩</t>
    </r>
    <r>
      <rPr>
        <b/>
        <sz val="10"/>
        <rFont val="Segoe UI Symbol"/>
        <family val="1"/>
      </rPr>
      <t>⑯</t>
    </r>
    <phoneticPr fontId="2" type="noConversion"/>
  </si>
  <si>
    <r>
      <t xml:space="preserve">★전남산★
화순 사평 기정떡
</t>
    </r>
    <r>
      <rPr>
        <b/>
        <sz val="12"/>
        <color rgb="FFFF0000"/>
        <rFont val="맑은 고딕"/>
        <family val="3"/>
        <charset val="129"/>
        <scheme val="minor"/>
      </rPr>
      <t xml:space="preserve">(대한민국식품명인 81호) </t>
    </r>
    <phoneticPr fontId="9" type="noConversion"/>
  </si>
  <si>
    <t>더블스윗 약과마카롱(CJ프레시웨이용 인절미 24입 600g/BOX)</t>
    <phoneticPr fontId="2" type="noConversion"/>
  </si>
  <si>
    <t>더블스윗 카네이션마카롱(CJ프레시웨이전용 딸기_18g*30입 540g/BOX)</t>
  </si>
  <si>
    <r>
      <t>냉동망고(냉동 2.5CM다이스</t>
    </r>
    <r>
      <rPr>
        <b/>
        <strike/>
        <sz val="10"/>
        <color indexed="8"/>
        <rFont val="맑은 고딕"/>
        <family val="3"/>
        <charset val="129"/>
      </rPr>
      <t>)[매입]</t>
    </r>
    <phoneticPr fontId="2" type="noConversion"/>
  </si>
  <si>
    <r>
      <t xml:space="preserve">망고 100% 
 (베트남, 원물에 따라 수량의 오차가 있습니다)
</t>
    </r>
    <r>
      <rPr>
        <b/>
        <sz val="10"/>
        <color rgb="FFFF0000"/>
        <rFont val="맑은 고딕"/>
        <family val="3"/>
        <charset val="129"/>
        <scheme val="minor"/>
      </rPr>
      <t>8월부 수입원,제조사,포장패키징 변경됨을 알려드립니다.</t>
    </r>
    <phoneticPr fontId="9" type="noConversion"/>
  </si>
  <si>
    <t>원물 수급이슈가
발생될수있습니다.</t>
    <phoneticPr fontId="2" type="noConversion"/>
  </si>
  <si>
    <t>수급이슈로 인하여
대체운영 될 수 있습니다.</t>
    <phoneticPr fontId="2" type="noConversion"/>
  </si>
  <si>
    <t>HACCP</t>
    <phoneticPr fontId="2" type="noConversion"/>
  </si>
  <si>
    <t>정성가득 청양풍간장소스(2Kg/EA)</t>
  </si>
  <si>
    <t>1KG(25g*40±3ea)</t>
    <phoneticPr fontId="2" type="noConversion"/>
  </si>
  <si>
    <t>맘으로당면(중국산/고국마전분100%),곡류가공품[밀가루(밀:미국산),옥수수전분{옥수수(외국산:러시아,헝가리,세르비아 등)},옥수수가루,볶음미분,정제소금],당근(중국산),부추,김(국산),혼합식용유,복합조미식품,매실청베이스,정제소금,마늘,전분,혼합간장,l-글루탐산나트륨(향미증진제),설탕,분말검은후추,치자황색소</t>
    <phoneticPr fontId="2" type="noConversion"/>
  </si>
  <si>
    <t>대두,밀,쇠고기 함유</t>
    <phoneticPr fontId="2" type="noConversion"/>
  </si>
  <si>
    <t>-</t>
    <phoneticPr fontId="2" type="noConversion"/>
  </si>
  <si>
    <t>중단</t>
    <phoneticPr fontId="2" type="noConversion"/>
  </si>
  <si>
    <r>
      <t xml:space="preserve">돼지등심(국내산)50.5%,자연치즈(임실치즈/국내산)25%,곡류가공품(빵가루)12.55%,쌀가루(국내산)0.5%
</t>
    </r>
    <r>
      <rPr>
        <b/>
        <sz val="10"/>
        <color rgb="FF0000FF"/>
        <rFont val="맑은 고딕"/>
        <family val="3"/>
        <charset val="129"/>
        <scheme val="minor"/>
      </rPr>
      <t>무항생제, 전북도지사인증</t>
    </r>
    <phoneticPr fontId="9" type="noConversion"/>
  </si>
  <si>
    <t>수급이슈</t>
    <phoneticPr fontId="2" type="noConversion"/>
  </si>
  <si>
    <t>중단</t>
    <phoneticPr fontId="2" type="noConversion"/>
  </si>
  <si>
    <t>행사용_열대과일믹스(3종혼합(망고,파파야,용과) 1Kg/EA)</t>
  </si>
  <si>
    <t>이츠웰 냉동골드망고(다이스 1Kg/EA)</t>
  </si>
  <si>
    <t>튀김어묵(걸작떡볶이_FC콜라보용 야채맛튀김_ 800g/EA)</t>
    <phoneticPr fontId="2" type="noConversion"/>
  </si>
  <si>
    <t>800g
(20g±2 40±5ea)</t>
    <phoneticPr fontId="2" type="noConversion"/>
  </si>
  <si>
    <t>상품 리뉴얼
900g → 800g</t>
    <phoneticPr fontId="2" type="noConversion"/>
  </si>
  <si>
    <t>무기한 중단</t>
    <phoneticPr fontId="2" type="noConversion"/>
  </si>
  <si>
    <t>시즌 종료</t>
    <phoneticPr fontId="2" type="noConversion"/>
  </si>
  <si>
    <t>오리고기(국내산,정육,무항생제) 73.19%</t>
    <phoneticPr fontId="2" type="noConversion"/>
  </si>
  <si>
    <t>명란넣은떡갈비 40g*25±1입 1Kg/EA)</t>
    <phoneticPr fontId="2" type="noConversion"/>
  </si>
  <si>
    <t>돼지고기(국내산,지방일부사용) 64%, 백명란젓 3.2%[명태알 87.8%(러시아산)]</t>
    <phoneticPr fontId="2" type="noConversion"/>
  </si>
  <si>
    <t>1KG(40G*25±1ea)</t>
    <phoneticPr fontId="2" type="noConversion"/>
  </si>
  <si>
    <t>더잘군 돈(豚)도끼떡갈비(40±2g*25±1입 1Kg/EA)</t>
    <phoneticPr fontId="2" type="noConversion"/>
  </si>
  <si>
    <t>돼지고기(국내산,갈비살) 21.25%, 돼지고기(국내산,정육) 21.13%, 떡류(국내산,쌀) 19.25%, 쇠고기(국내산,지방일부사용) 13.05%</t>
    <phoneticPr fontId="2" type="noConversion"/>
  </si>
  <si>
    <t>1KG(40±2g*25±1ea)</t>
    <phoneticPr fontId="2" type="noConversion"/>
  </si>
  <si>
    <t>계란,우유,대두 함유</t>
    <phoneticPr fontId="2" type="noConversion"/>
  </si>
  <si>
    <t>중단</t>
    <phoneticPr fontId="2" type="noConversion"/>
  </si>
  <si>
    <r>
      <t>대두,밀,쇠고기 함유 ⑤⑥</t>
    </r>
    <r>
      <rPr>
        <b/>
        <sz val="10"/>
        <color theme="1"/>
        <rFont val="맑은 고딕"/>
        <family val="3"/>
        <charset val="129"/>
        <scheme val="minor"/>
      </rPr>
      <t>⑯</t>
    </r>
  </si>
  <si>
    <r>
      <t>우유,땅콩,대두,밀,돼지고기,쇠고기 함유 ②④⑤⑥⑩</t>
    </r>
    <r>
      <rPr>
        <b/>
        <sz val="10"/>
        <color theme="1"/>
        <rFont val="맑은 고딕"/>
        <family val="3"/>
        <charset val="129"/>
        <scheme val="minor"/>
      </rPr>
      <t>⑯</t>
    </r>
  </si>
  <si>
    <t>래온 팝콘오징어(12g내외*69±3ea 800g/EA)</t>
  </si>
  <si>
    <t>일시중단</t>
    <phoneticPr fontId="2" type="noConversion"/>
  </si>
  <si>
    <t>정성가득 짜장소스(완제형 2Kg/EA)</t>
    <phoneticPr fontId="2" type="noConversion"/>
  </si>
  <si>
    <t>중단</t>
    <phoneticPr fontId="2" type="noConversion"/>
  </si>
  <si>
    <t>②우유 ⑤대두 ⑥밀 ⑩돼지고기</t>
    <phoneticPr fontId="2" type="noConversion"/>
  </si>
  <si>
    <r>
      <t xml:space="preserve">⑤대두 ⑥밀 ⑩돼지고기  ⑮닭고기 </t>
    </r>
    <r>
      <rPr>
        <b/>
        <sz val="12"/>
        <color theme="1"/>
        <rFont val="Segoe UI Symbol"/>
        <family val="3"/>
      </rPr>
      <t>⑯</t>
    </r>
    <r>
      <rPr>
        <b/>
        <sz val="12"/>
        <color theme="1"/>
        <rFont val="맑은 고딕"/>
        <family val="3"/>
        <charset val="129"/>
        <scheme val="minor"/>
      </rPr>
      <t>쇠고기</t>
    </r>
    <phoneticPr fontId="2" type="noConversion"/>
  </si>
  <si>
    <t>우유,대두,밀,돼지고기,쇠고기 함유</t>
    <phoneticPr fontId="2" type="noConversion"/>
  </si>
  <si>
    <t>혼합간장34%{탈지대두(외국산),기타과당,천일염(호주산),소맥,효소처리스테비아},물엿,정제수,고과당.마늘(중국산),설탕,세전당밀(기타과당,브라운시럽,갈색설탕,포도당),분말간장SP2.5%[분말간장아이(탈지대두:외국산,천일염:호주산)},변성전분,카라멜색소,청양고추분말80-에스0.6%(청양고추80%(국산)},구아검,양파분말,오레오레진캡시럽100만,흑후추분말,향미유,마늘농축액,혼합제제{(말토덱스트린,스모크루헤바)}</t>
    <phoneticPr fontId="2" type="noConversion"/>
  </si>
  <si>
    <t>정제수,양파(국산),양배추(국산),춘장9%{소맥분(밀:미국산,호주산),카라멜,대두(외국산).정제소금,L-글루탐산나트륨(향미증진제)},설탕,돈육,돈지,참맛짜장양념분1.9%(참맛짜장70.5%,춘장4.3%),변성전분,대두유,혼합간장,L-글루탐산나트륨(향미증진제),정제소금,비프베이스,짜장풍미유P0.5%,생강,소스.볶음양파분말,카라멜색소,향미증진제</t>
    <phoneticPr fontId="2" type="noConversion"/>
  </si>
  <si>
    <t>정제수,설탕,물엿,발효식초(주정,맥아엑기스,발효영양원),고춧가루(건고추:중국산),고추장{소맥분(밀:미국산,호주산),물엿,혼합양념(중국산),정제소금,알파소맥분},혼합양념(중국산/고춧가루,정제소금,마늘,양파),L-글루탐산나트륨(향미증진제),양파,변성전분,정제소금,마늘,구연산,효소처리스테비아</t>
    <phoneticPr fontId="2" type="noConversion"/>
  </si>
  <si>
    <t>설탕,마요네즈[식물성유지(외국산),난황액{난황(계란:국산)},발효식초,설탕,정제소금],정제수,발효식초,양파(국산),기타가공품{파마산타입파우더(미국산),옥분(옥수수:외국산)},키위퓨레0.5%(뉴질랜드산/키위100%),비타민C,잔탐검,파슬리후레이크,정제소금,혼합제제(덱스트린,홍화황색소,치자청색소),치자황색소,난황액</t>
    <phoneticPr fontId="2" type="noConversion"/>
  </si>
  <si>
    <t>물엿,마늘30.5%(중국산),정제수,설탕,산분해간장(탈지대두:외국산),변성전분,잔탄검,5-리보뉴클레오티드이나트륨,치자황색소,흑후추분말{흑후추:외국산(베트남,인도네시아,말레이시아 등}</t>
    <phoneticPr fontId="2" type="noConversion"/>
  </si>
  <si>
    <t>1.8KG</t>
    <phoneticPr fontId="2" type="noConversion"/>
  </si>
  <si>
    <t>무항생제 인증, 3無무첨가사료
(항생제,합성착색료,산란촉진제), 1등급 판정</t>
    <phoneticPr fontId="2" type="noConversion"/>
  </si>
  <si>
    <t>냉장 29일</t>
    <phoneticPr fontId="2" type="noConversion"/>
  </si>
  <si>
    <t>삼진 액란(1등급 전란액 1Kg/EA)</t>
  </si>
  <si>
    <t>삼진 액란(1등급 난황액_살균 1Kg/EA)</t>
  </si>
  <si>
    <t>난황액 1Kg = 특란 약 60알의 노른자
무항생 1등급 계란</t>
    <phoneticPr fontId="2" type="noConversion"/>
  </si>
  <si>
    <t>삼진 액란(1등급 난백액_살균 1Kg/EA)</t>
  </si>
  <si>
    <t>난백액 1Kg = 특란 약 30알 흰자
무항생 1등급 계란</t>
    <phoneticPr fontId="2" type="noConversion"/>
  </si>
  <si>
    <t>국산계란 99.5%,(약 20알) 무항생제 원란을 사용한 가공상품  ※ 시세에 따라 가격변경 될 수 있습니다.</t>
    <phoneticPr fontId="2" type="noConversion"/>
  </si>
  <si>
    <t>국산메추리알 99.5%,(약 100알) 무항생제 원란을 사용
※ 시세에 따라 가격변경 될 수 있습니다.</t>
    <phoneticPr fontId="2" type="noConversion"/>
  </si>
  <si>
    <t>915ml</t>
    <phoneticPr fontId="2" type="noConversion"/>
  </si>
  <si>
    <t>압착올리브유 100%(스페인산)</t>
    <phoneticPr fontId="2" type="noConversion"/>
  </si>
  <si>
    <t>중단</t>
    <phoneticPr fontId="2" type="noConversion"/>
  </si>
  <si>
    <t>감귤(제주산)3%, 우유(원유:제주산) 3%
기타가공품[설탕,밀가루(밀:미국산),식물설쇼트닝(팜유:말레이시아산),변성전분,옥수수전분],전란액{계란(국산)100%},감귤파우치[당침감귤(감귤:제주산).설탕,무수구연산,
CMC,카라기난},콩기름{콩기름,D-토코페롤(혼합형),규소수지},제주우유(원유:제주산),정제수 등
**유통기한 상온6일 상품으로 유통과정 중 소모 기간 발생하여 유통기한임박 가능성 있습니다.</t>
    <phoneticPr fontId="2" type="noConversion"/>
  </si>
  <si>
    <t>소맥분, 유크림혼합분 15%, 옥수수분, 백설탕, 분말유크림5%</t>
    <phoneticPr fontId="9" type="noConversion"/>
  </si>
  <si>
    <t>우유,대두,밀,닭고기,소고기</t>
    <phoneticPr fontId="2" type="noConversion"/>
  </si>
  <si>
    <t>5월1일부 중단</t>
    <phoneticPr fontId="2" type="noConversion"/>
  </si>
  <si>
    <t>쁘띠첼(밀감)</t>
    <phoneticPr fontId="2" type="noConversion"/>
  </si>
  <si>
    <t>쁘띠첼(복숭아)</t>
    <phoneticPr fontId="2" type="noConversion"/>
  </si>
  <si>
    <t>쁘띠첼(파인애플)</t>
    <phoneticPr fontId="2" type="noConversion"/>
  </si>
  <si>
    <t>쁘띠첼(복숭아 워터젤리)</t>
    <phoneticPr fontId="2" type="noConversion"/>
  </si>
  <si>
    <t>쁘띠첼(포도 워터젤리)</t>
    <phoneticPr fontId="2" type="noConversion"/>
  </si>
  <si>
    <t>쁘띠첼(오렌지 워터젤리)</t>
    <phoneticPr fontId="2" type="noConversion"/>
  </si>
  <si>
    <t>사용 전 지역담당자와
사전 연락 부탁드립니다.</t>
    <phoneticPr fontId="2" type="noConversion"/>
  </si>
  <si>
    <t>①⑤⑥⑮</t>
    <phoneticPr fontId="2" type="noConversion"/>
  </si>
  <si>
    <t>크레잇 한판등심돈카츠(150g*10입 1.5Kg/EA)</t>
  </si>
  <si>
    <t>크레잇 전문점돈카츠(100g*15입 1.5Kg/EA)</t>
  </si>
  <si>
    <t>배스킨라빈스 쿠키앤스트로베리아이스크림
(컵_24입/박스_냉동물류대행 100g/EA)</t>
    <phoneticPr fontId="2" type="noConversion"/>
  </si>
  <si>
    <t>우유, 밀, 대두</t>
    <phoneticPr fontId="9" type="noConversion"/>
  </si>
  <si>
    <t>유크림, 과채가공품, 과자 등</t>
    <phoneticPr fontId="9" type="noConversion"/>
  </si>
  <si>
    <t>후쿠오카식불고기붓카케냉우동세트(냉우동소스6kg+우동면6.9kg+불고기1kg 13.9Kg/BOX)</t>
  </si>
  <si>
    <t>13.9KG
냉우동소스 6KG+우동면6.9KG
+불고기 1KG</t>
    <phoneticPr fontId="2" type="noConversion"/>
  </si>
  <si>
    <t xml:space="preserve">*냉우동소스 :정제수, 양조간장(일본산/정제소금, 탈지대두, 밀, 고과당콘시럽,대두), 소스2{레몬식초(레몬농축과즙:이스라엘산),정제소금(국산)} 
*우동면 :  밀가루(밀-호주산, 미국산)
*고가득 직화연탄불고기 :  돼지고기(미국) 86.58% </t>
    <phoneticPr fontId="2" type="noConversion"/>
  </si>
  <si>
    <t xml:space="preserve"> 우유 대두 밀 고등어 쇠고기 돼지고기, 우유</t>
    <phoneticPr fontId="2" type="noConversion"/>
  </si>
  <si>
    <t>노티드 퍼플팜주스(100ml 100g/EA)</t>
  </si>
  <si>
    <t>100ML*40EA</t>
    <phoneticPr fontId="2" type="noConversion"/>
  </si>
  <si>
    <t>적포도농축액, 푸룬농축액, 양배추농축액, 유산균사균체</t>
    <phoneticPr fontId="2" type="noConversion"/>
  </si>
  <si>
    <t>우유, 대두</t>
    <phoneticPr fontId="2" type="noConversion"/>
  </si>
  <si>
    <t>튼튼스쿨 당이제로당(제로음료_천도복숭아&amp;자두_125ml 125g/EA)</t>
    <phoneticPr fontId="2" type="noConversion"/>
  </si>
  <si>
    <t xml:space="preserve"> 튼튼스쿨 당이제로당(제로음료_청포도_125ml 125g/EA)</t>
    <phoneticPr fontId="2" type="noConversion"/>
  </si>
  <si>
    <t xml:space="preserve"> 튼튼스쿨 당이제로당(제로음료_유산균음료_125ml 125g/EA)</t>
    <phoneticPr fontId="2" type="noConversion"/>
  </si>
  <si>
    <t>중단예정</t>
    <phoneticPr fontId="2" type="noConversion"/>
  </si>
  <si>
    <t>125ML*24EA</t>
    <phoneticPr fontId="2" type="noConversion"/>
  </si>
  <si>
    <t>에리스리톨, 천도복숭아퓨레, 비타민C, 자두과즙농축액, 혼합탈지분유, 수크랄로스 등</t>
    <phoneticPr fontId="2" type="noConversion"/>
  </si>
  <si>
    <t>복숭아, 우유</t>
    <phoneticPr fontId="2" type="noConversion"/>
  </si>
  <si>
    <t>에리스리톨, 청포도과즙농축액, 천도복숭아퓨레, 비타민C, 혼합탈지분유, 수크랄로스</t>
    <phoneticPr fontId="2" type="noConversion"/>
  </si>
  <si>
    <t>냉동 8개월</t>
    <phoneticPr fontId="2" type="noConversion"/>
  </si>
  <si>
    <r>
      <t xml:space="preserve">대두유[태국산] 100%
</t>
    </r>
    <r>
      <rPr>
        <sz val="12"/>
        <color rgb="FFFF0000"/>
        <rFont val="맑은 고딕"/>
        <family val="3"/>
        <charset val="129"/>
        <scheme val="minor"/>
      </rPr>
      <t>★non-GMO/무소포제★</t>
    </r>
    <phoneticPr fontId="2" type="noConversion"/>
  </si>
  <si>
    <t>비앤비코리아 맑은대두유(18L 16.5Kg/EA)</t>
    <phoneticPr fontId="2" type="noConversion"/>
  </si>
  <si>
    <t>이츠웰 엄선가쓰오우동소스(PET 2.2Kg/EA)</t>
  </si>
  <si>
    <t>이츠웰 엄선데리야끼소스(PET 2.1Kg/EA)</t>
  </si>
  <si>
    <t>우유, 대두, 계란</t>
    <phoneticPr fontId="2" type="noConversion"/>
  </si>
  <si>
    <t>닭.돼지.쇠고기,대두,밀,우유 함유</t>
    <phoneticPr fontId="2" type="noConversion"/>
  </si>
  <si>
    <t>1kg(35g*27±1ea)</t>
    <phoneticPr fontId="2" type="noConversion"/>
  </si>
  <si>
    <t>630g(70g*9ea)</t>
    <phoneticPr fontId="2" type="noConversion"/>
  </si>
  <si>
    <t>퀸덕 엄선매콤고추장대패오리(1등급 무항생제오리로만든_2mm슬라이스_소스증정 1.3Kg/EA</t>
  </si>
  <si>
    <t>퀸덕 엄선달콤간장대패오리(1등급 무항생제오리로만든_2mm슬라이스 1.3Kg/EA)</t>
  </si>
  <si>
    <t>그라노로 페투치니(학교급식용 500g/EA)</t>
  </si>
  <si>
    <t>실온 1080일</t>
    <phoneticPr fontId="2" type="noConversion"/>
  </si>
  <si>
    <t>듀럼밀 세몰리나, 정제수</t>
    <phoneticPr fontId="2" type="noConversion"/>
  </si>
  <si>
    <t>이츠웰 생칵테일새우(ASC인증_RPDTO_31~40 900g/EA)</t>
  </si>
  <si>
    <t>900g</t>
    <phoneticPr fontId="2" type="noConversion"/>
  </si>
  <si>
    <t>흰다리새우 99.6%(베트남)</t>
    <phoneticPr fontId="2" type="noConversion"/>
  </si>
  <si>
    <t>새우 함유</t>
    <phoneticPr fontId="2" type="noConversion"/>
  </si>
  <si>
    <t>2.5.6.10.16
함유</t>
    <phoneticPr fontId="2" type="noConversion"/>
  </si>
  <si>
    <r>
      <t xml:space="preserve">랍스터테일(40미 학교급식용 4.54Kg/BOX)
</t>
    </r>
    <r>
      <rPr>
        <b/>
        <sz val="14"/>
        <color rgb="FFFF0000"/>
        <rFont val="맑은 고딕"/>
        <family val="3"/>
        <charset val="129"/>
        <scheme val="minor"/>
      </rPr>
      <t>+사용시 배스킨라빈스 개당 1,000원 !</t>
    </r>
    <phoneticPr fontId="2" type="noConversion"/>
  </si>
  <si>
    <t>오구오구 초코찰떡(25g*20입_500g/EA)</t>
    <phoneticPr fontId="2" type="noConversion"/>
  </si>
  <si>
    <r>
      <t xml:space="preserve">찹쌀(국산) 52.25%, 다크초코릿(벨기에산) 7.46%, 버터(국산), 설탕, 연유, 계란, 코코아파우더, 베이킹파우더, 소금
</t>
    </r>
    <r>
      <rPr>
        <b/>
        <sz val="12"/>
        <color rgb="FF0000FF"/>
        <rFont val="맑은 고딕"/>
        <family val="3"/>
        <charset val="129"/>
        <scheme val="minor"/>
      </rPr>
      <t>**해동후 바로 섭취 / 브라우니같은 꾸덕쫀득 식감</t>
    </r>
    <phoneticPr fontId="2" type="noConversion"/>
  </si>
  <si>
    <t>튼튼스쿨 현미유우리쌀사각어묵(60g*17입_5무첨가 1Kg/EA)</t>
  </si>
  <si>
    <t>튼튼스쿨 현미유우리쌀종합어묵(5무첨가 1Kg/EA)</t>
  </si>
  <si>
    <t>튼튼스쿨 현미유우리쌀볼어묵(8±2g*125±10입_5무첨가 1Kg/EA)</t>
  </si>
  <si>
    <r>
      <t xml:space="preserve">김치치즈피자돈까스(기획_100g*10개입 1Kg/EA)
</t>
    </r>
    <r>
      <rPr>
        <b/>
        <sz val="14"/>
        <color rgb="FFFF0000"/>
        <rFont val="맑은 고딕"/>
        <family val="3"/>
        <charset val="129"/>
        <scheme val="minor"/>
      </rPr>
      <t>*유탕조리상품*</t>
    </r>
    <phoneticPr fontId="2" type="noConversion"/>
  </si>
  <si>
    <r>
      <t xml:space="preserve">김치치즈피자볼카츠(기획_70g*10입 700g/EA)
</t>
    </r>
    <r>
      <rPr>
        <b/>
        <sz val="14"/>
        <color rgb="FFFF0000"/>
        <rFont val="맑은 고딕"/>
        <family val="3"/>
        <charset val="129"/>
        <scheme val="minor"/>
      </rPr>
      <t>*오븐조리상품*</t>
    </r>
    <phoneticPr fontId="2" type="noConversion"/>
  </si>
  <si>
    <t>이츠웰 오독오독견과류멸치볶음(1Kg/EA)</t>
  </si>
  <si>
    <t>소스[물엿,혼합간장(탈지대두:외국산),설탕, 변성전분, 소브산칼륨(보존료)],콩조림[중국산/콩,물엿,정제소금,간장,설탕]</t>
    <phoneticPr fontId="2" type="noConversion"/>
  </si>
  <si>
    <t>이츠웰 오독오독혼합콩조림(1Kg/EA)</t>
  </si>
  <si>
    <t>소스[물엿,혼합간장(탈지대두:외국산),설탕,변성전분,소브산칼륨(보존료)],콩조림[중국산/콩,물엿,정제소금,간장,설탕, 참깨</t>
    <phoneticPr fontId="2" type="noConversion"/>
  </si>
  <si>
    <t>프레시플러스 궁채장아찌(줄기상추50% 1Kg/EA)</t>
  </si>
  <si>
    <t>프레시플러스 양파장아찌(양파60% 1Kg/EA)</t>
  </si>
  <si>
    <t>프레시플러스 모듬야채장아찌(무20%_양파20%_오이10% 3Kg/EA)</t>
  </si>
  <si>
    <r>
      <t xml:space="preserve">줄기상추 50%(중국산),양조간장,발효식초 등
</t>
    </r>
    <r>
      <rPr>
        <b/>
        <sz val="12"/>
        <color rgb="FFFF0000"/>
        <rFont val="맑은 고딕"/>
        <family val="3"/>
        <charset val="129"/>
        <scheme val="minor"/>
      </rPr>
      <t>4無첨가(빙초산,사카린나트륨,소브산칼륨,아스파탐)</t>
    </r>
    <phoneticPr fontId="2" type="noConversion"/>
  </si>
  <si>
    <r>
      <t xml:space="preserve">양파 60%(국산),양조간장,발효식초 등
</t>
    </r>
    <r>
      <rPr>
        <b/>
        <sz val="12"/>
        <color rgb="FFFF0000"/>
        <rFont val="맑은 고딕"/>
        <family val="3"/>
        <charset val="129"/>
        <scheme val="minor"/>
      </rPr>
      <t>4無첨가(빙초산,사카린나트륨,소브산칼륨,아스파탐)</t>
    </r>
    <phoneticPr fontId="2" type="noConversion"/>
  </si>
  <si>
    <r>
      <t xml:space="preserve">무20%(국산),양파20%(국산),오이10%(국산),양조간장,발효식초 등
</t>
    </r>
    <r>
      <rPr>
        <b/>
        <sz val="12"/>
        <color rgb="FFFF0000"/>
        <rFont val="맑은 고딕"/>
        <family val="3"/>
        <charset val="129"/>
        <scheme val="minor"/>
      </rPr>
      <t>4無첨가(빙초산,사카린나트륨,소브산칼륨,아스파탐)</t>
    </r>
    <phoneticPr fontId="2" type="noConversion"/>
  </si>
  <si>
    <t>4無첨가</t>
    <phoneticPr fontId="2" type="noConversion"/>
  </si>
  <si>
    <t>이츠웰 아삭아삭한치킨무(무60% 3Kg/EA)</t>
  </si>
  <si>
    <t>무(국내산),정제수,발효식초,정제소금(국내산), 효소처리스테비아,포도당혼합제제(발효식초,발효주정,비타민B1,라우릴황산염,DL-사과산), 구연산,비타민C</t>
    <phoneticPr fontId="2" type="noConversion"/>
  </si>
  <si>
    <t>프레시플러스 무비트피클(무55% 2Kg/EA)</t>
  </si>
  <si>
    <t>무55%(국내산),비트2%(국내산),피클용소스[정제수,설탕,발효식초1,
발효식초2(사과농축액(사과국산)</t>
    <phoneticPr fontId="2" type="noConversion"/>
  </si>
  <si>
    <t>프레시플러스 무오이피클(무35%_오이15% 3Kg/EA)</t>
  </si>
  <si>
    <t>무35%(국내산),오이15%(국내산),피클용소스[정제수,설탕,발효식초1,
발효식초2(사과농축액(사과국산)</t>
    <phoneticPr fontId="2" type="noConversion"/>
  </si>
  <si>
    <t>비비고 통새우만두(급식용 800g/EA)</t>
  </si>
  <si>
    <t>흰다리새우,만두피프리믹스(밀가루,타피오카전분),양파,베르미첼리(녹두전분,감자전분,천일염),부추</t>
    <phoneticPr fontId="2" type="noConversion"/>
  </si>
  <si>
    <t>5월 15일부 긴급중단!!</t>
    <phoneticPr fontId="2" type="noConversion"/>
  </si>
  <si>
    <r>
      <t xml:space="preserve">남다른감자탕 뼈감자탕세트1(에모리돈뼈 13.5Kg/BOX) / 약 </t>
    </r>
    <r>
      <rPr>
        <b/>
        <sz val="10"/>
        <color rgb="FFFF0000"/>
        <rFont val="맑은 고딕"/>
        <family val="3"/>
        <charset val="129"/>
        <scheme val="minor"/>
      </rPr>
      <t>64인분</t>
    </r>
    <phoneticPr fontId="2" type="noConversion"/>
  </si>
  <si>
    <r>
      <t xml:space="preserve">국내산 목뼈로 작업
뼈 64개 이상
에모리 : 전처리과정(핏물 및 잡내 제거)완료 된 뼈
</t>
    </r>
    <r>
      <rPr>
        <b/>
        <sz val="10"/>
        <color rgb="FFFF0000"/>
        <rFont val="맑은 고딕"/>
        <family val="3"/>
        <charset val="129"/>
        <scheme val="minor"/>
      </rPr>
      <t xml:space="preserve">*주문시, 에모리돈뼈1:1통합스프 </t>
    </r>
    <phoneticPr fontId="2" type="noConversion"/>
  </si>
  <si>
    <r>
      <t xml:space="preserve">쇠고기조미분(쇠고기맛본다시,정제소금(국내산),옥수수전분,비프맛분,간장분말,마늘분말(건마늘,중국산),된장분말,고춧가루(고추,중국산)
</t>
    </r>
    <r>
      <rPr>
        <b/>
        <sz val="10"/>
        <color rgb="FFFF0000"/>
        <rFont val="맑은 고딕"/>
        <family val="3"/>
        <charset val="129"/>
        <scheme val="minor"/>
      </rPr>
      <t>*주문시, 에모리돈뼈1:1통합스프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phoneticPr fontId="2" type="noConversion"/>
  </si>
  <si>
    <t>중단</t>
    <phoneticPr fontId="2" type="noConversion"/>
  </si>
  <si>
    <t>그릭데이 요거트(플레인 5Kg/EA)</t>
  </si>
  <si>
    <t>넹동 270일</t>
    <phoneticPr fontId="2" type="noConversion"/>
  </si>
  <si>
    <t>중단</t>
    <phoneticPr fontId="2" type="noConversion"/>
  </si>
  <si>
    <r>
      <t>무(국내산)28.04%, 토란대(미얀마산) 16.18%, 소스1[사골농축액{사골농축액(사골:호주산}]
*</t>
    </r>
    <r>
      <rPr>
        <b/>
        <sz val="9"/>
        <color rgb="FF0000FF"/>
        <rFont val="맑은 고딕"/>
        <family val="3"/>
        <charset val="129"/>
        <scheme val="major"/>
      </rPr>
      <t>해동 후 상품1 : 물3 비율로 희석하여 사용
콩나물, 얼갈이 등 부재료를 첨가하여 조리 후 섭취</t>
    </r>
    <phoneticPr fontId="2" type="noConversion"/>
  </si>
  <si>
    <r>
      <t>②⑤⑥</t>
    </r>
    <r>
      <rPr>
        <b/>
        <sz val="9"/>
        <rFont val="Segoe UI Symbol"/>
        <family val="1"/>
      </rPr>
      <t>⑯</t>
    </r>
    <phoneticPr fontId="2" type="noConversion"/>
  </si>
  <si>
    <t>이츠웰 냉동애플망고(다이스 1Kg/EA)</t>
  </si>
  <si>
    <t>망고 100%(페루산)</t>
    <phoneticPr fontId="2" type="noConversion"/>
  </si>
  <si>
    <t>800g(12g내외*69±3ea)</t>
    <phoneticPr fontId="2" type="noConversion"/>
  </si>
  <si>
    <t>800g(약20g*41±6ea)</t>
    <phoneticPr fontId="2" type="noConversion"/>
  </si>
  <si>
    <t>오징어50%,밀가루19.7%,감자전분 등</t>
    <phoneticPr fontId="2" type="noConversion"/>
  </si>
  <si>
    <t>오징어93% 등</t>
    <phoneticPr fontId="2" type="noConversion"/>
  </si>
  <si>
    <t>튼튼스쿨 언양식바싹불고기(라운드)</t>
    <phoneticPr fontId="2" type="noConversion"/>
  </si>
  <si>
    <r>
      <t xml:space="preserve">쌀떡볶이 50%[쌀(국산) 98%)], 소시지 25%[돼지고기(국산/지방일부사용) 86.9%], 한입갈비 25%[돼지고기(국산/돼지갈비살 3.33%) 76.9%]
</t>
    </r>
    <r>
      <rPr>
        <b/>
        <sz val="12"/>
        <color rgb="FF0000FF"/>
        <rFont val="맑은 고딕"/>
        <family val="3"/>
        <charset val="129"/>
        <scheme val="minor"/>
      </rPr>
      <t>유탕 ( 냉동 2분~2분30초)</t>
    </r>
    <phoneticPr fontId="2" type="noConversion"/>
  </si>
  <si>
    <t>고메 클래식 콤비네이션피자(405g/EA)</t>
    <phoneticPr fontId="2" type="noConversion"/>
  </si>
  <si>
    <t>고메 클래식 불고기피자(405g/EA)</t>
    <phoneticPr fontId="2" type="noConversion"/>
  </si>
  <si>
    <t>고메 칠리감바스피자(350g/EA)</t>
    <phoneticPr fontId="2" type="noConversion"/>
  </si>
  <si>
    <t>상품리뉴얼</t>
    <phoneticPr fontId="2" type="noConversion"/>
  </si>
  <si>
    <t>소고기(지방일부사용:국내산)32.1%,정제주,돼지고기(지방일부사용:국내산).18.94%,기타가공품[밀가루(밀:미국산,캐나다산),식물성유지(팜유:말레이시아산),포도당,생이스트,옥수수번분].프리미엄베터믹스[전분가공품1,밀가루,정제소금,혼합제제(피로인산나트륨,메타인산칼륨),전분가공품2],설탕,메틸셀룰로스,분리대두단백,정제소금,포리믹스-포리믹스-씨에스(폴리인산나트륨,피로인산나트륨,메타인산나트륨),탄산수나트륨,마늘분,흑후추분,복합조미식품
약 14.8cm×12.2cm
유탕조리상품</t>
    <phoneticPr fontId="2" type="noConversion"/>
  </si>
  <si>
    <r>
      <t xml:space="preserve">도나우핫도그[닭고기{국산(계정육 62.5%, 기계발골육 37.5%)}, 돼지고기(국산/지방일부사용), 도나우후랑크씨즈닝-2,도나우후랑크씨즈닝-1, 대두단백], 강력분[밀(미국산, 캐나다산)], 마가린, 설탕, 전란액, 쇼트닝
</t>
    </r>
    <r>
      <rPr>
        <b/>
        <sz val="12"/>
        <color rgb="FF0000FF"/>
        <rFont val="맑은 고딕"/>
        <family val="3"/>
        <charset val="129"/>
        <scheme val="major"/>
      </rPr>
      <t>19cm*4cm 내외
유탕 180도 4~5분</t>
    </r>
    <phoneticPr fontId="2" type="noConversion"/>
  </si>
  <si>
    <t>250G
(41g*6ea)</t>
    <phoneticPr fontId="2" type="noConversion"/>
  </si>
  <si>
    <t>두끼 스위트콘치즈볼(FC콜라보용 개당_15g_65±4입 1Kg/EA)</t>
    <phoneticPr fontId="2" type="noConversion"/>
  </si>
  <si>
    <t>이름만 치즈볼입니다.
치즈떡으로 사용해주세요.</t>
    <phoneticPr fontId="2" type="noConversion"/>
  </si>
  <si>
    <r>
      <t xml:space="preserve">연육 84.6 % (외국산:중국,베트남,파키스탄), 쌀분말(국산) 5.0 %, 현미유 1%
</t>
    </r>
    <r>
      <rPr>
        <b/>
        <sz val="12"/>
        <color rgb="FFFF0000"/>
        <rFont val="맑은 고딕"/>
        <family val="3"/>
        <charset val="129"/>
        <scheme val="minor"/>
      </rPr>
      <t>NO 밀가루! 우리쌀/현미유 사용</t>
    </r>
    <phoneticPr fontId="2" type="noConversion"/>
  </si>
  <si>
    <t>돼지고기(뒷다리살) 52 %
개당 사이즈 약20*70 mm
**오븐조리 : 180-200도, 8-10분/뒤집어가며 관찰조리
   유탕조리 : 170-180도, 4분 관찰조리</t>
    <phoneticPr fontId="2" type="noConversion"/>
  </si>
  <si>
    <t>우유, 대두, 밀</t>
    <phoneticPr fontId="2" type="noConversion"/>
  </si>
  <si>
    <r>
      <t xml:space="preserve">닭고기 66.36%(기계발골육, 국산), 정제수, 돈지방 12.06%(국산), 물엿, 옥수수 전분 (외국산/러시아,헝가리,세르비아 등)
</t>
    </r>
    <r>
      <rPr>
        <b/>
        <sz val="12"/>
        <color rgb="FF0000FF"/>
        <rFont val="맑은 고딕"/>
        <family val="3"/>
        <charset val="129"/>
        <scheme val="minor"/>
      </rPr>
      <t>구)쉐프솔루션 육즙팡팡 비엔나</t>
    </r>
    <phoneticPr fontId="2" type="noConversion"/>
  </si>
  <si>
    <t>크레잇 엄선만능비엔나(1Kg/EA)</t>
    <phoneticPr fontId="2" type="noConversion"/>
  </si>
  <si>
    <t>노티드 아이스구슬(밀키소다_구슬아이스크림 50ml*24EA)</t>
    <phoneticPr fontId="2" type="noConversion"/>
  </si>
  <si>
    <t>1.2kg(50ml*24ea)</t>
    <phoneticPr fontId="2" type="noConversion"/>
  </si>
  <si>
    <t>사과농축액, 레몬농축액,곤약분말,비타민c,향료11종,스피롤리나색소 등</t>
    <phoneticPr fontId="2" type="noConversion"/>
  </si>
  <si>
    <t>이츠웰 단무지(리뉴얼_김밥 3Kg/EA)</t>
    <phoneticPr fontId="2" type="noConversion"/>
  </si>
  <si>
    <t xml:space="preserve">	이츠웰 단무지(리뉴얼_반달 3Kg/EA)</t>
    <phoneticPr fontId="2" type="noConversion"/>
  </si>
  <si>
    <t>이츠웰 단무지(리뉴얼_스틱 양식용 3Kg/EA)</t>
    <phoneticPr fontId="2" type="noConversion"/>
  </si>
  <si>
    <t>이츠웰 단무지(리뉴얼_온달 3Kg/EA)</t>
    <phoneticPr fontId="2" type="noConversion"/>
  </si>
  <si>
    <t>이츠웰 단무지(리뉴얼_3무첨가 반달 3Kg/EA)</t>
    <phoneticPr fontId="2" type="noConversion"/>
  </si>
  <si>
    <t>절임무[무(국내산), 천일염(외국산:중국, 인도, 호주 등)], 정제수, 빙초산, 소브산칼륨(보존료), 사카린나트륨(감미료), DL-사과산, 구연산, 치자황색소, 폴리인산나트륨, 글리신, 스테비아추출분말(중국산), 아황산나트륨(산화방지제)
0.5cm 슬라이스, 개당중량 7±1g (약 260개)</t>
    <phoneticPr fontId="2" type="noConversion"/>
  </si>
  <si>
    <t>절임무[무(국내산), 천일염(외국산:중국, 인도, 호주 등)], 정제수, 빙초산, 소브산칼륨(보존료), 사카린나트륨(감미료), DL-사과산, 구연산, 치자황색소, 폴리인산나트륨, 글리신, 스테비아추출분말(중국산), 아황산나트륨(산화방지제)
길이 18±1cm, 두께 1cm, 개당중량 18~19g (105가닥 내외)</t>
    <phoneticPr fontId="2" type="noConversion"/>
  </si>
  <si>
    <t>절임무[무(국내산), 천일염(외국산:중국, 인도, 호주 등)], 정제수, 빙초산, 소브산칼륨(보존료), 사카린나트륨(감미료), DL-사과산, 구연산, 치자황색소, 폴리인산나트륨, 글리신, 스테비아추출분말(중국산), 아황산나트륨(산화방지제)
길이 6.5±1cm, 두께 1.3cm, 개당중량 10±1g (약 190개)</t>
    <phoneticPr fontId="2" type="noConversion"/>
  </si>
  <si>
    <t>절임무[무(국내산), 천일염(외국산:중국, 인도, 호주 등)], 정제수, 빙초산, 소브산칼륨(보존료), 사카린나트륨(감미료), DL-사과산, 구연산, 치자황색소, 폴리인산나트륨, 글리신, 스테비아추출분말(중국산), 아황산나트륨(산화방지제)
0.5cm 슬라이스, 개당중량 9±1g (약 190개)</t>
    <phoneticPr fontId="9" type="noConversion"/>
  </si>
  <si>
    <t>절임무[무(국내산), 천일염(외국산:중국, 인도, 호주 등)], 정제수, 발효식초(주정, 발효영양원), 효소처리스테비아(감미료), 구연산, DL-사과산, 소브산칼륨(보존료), 치자황색소, 글리신, 아황산나트륨(산화방지제)
0.5cm 슬라이스, 개당중량 7±1g (약 260개)
사카린,빙초산,아스파탐 무첨가</t>
    <phoneticPr fontId="2" type="noConversion"/>
  </si>
  <si>
    <t>중단</t>
    <phoneticPr fontId="2" type="noConversion"/>
  </si>
  <si>
    <t>스팸 후랑크(605g/EA)</t>
    <phoneticPr fontId="2" type="noConversion"/>
  </si>
  <si>
    <t>605g(55g*11ea)</t>
    <phoneticPr fontId="2" type="noConversion"/>
  </si>
  <si>
    <t>돼지고기93.16%(지방일부사용/국산64.44%,외국산36.56%:미국,스페인,캐나다 등),정제수,정제소금(국산),전분가공품(태국산),백설탕,혼합제제(폴리인산나크륨,피로인산나트륨,메타인산나트륨),카라기난,혼합제제(정제소금,말토덱스트린,변성전분,향료1,트리아세틴,향료2),비티민C,향료제제(향료1,말토덱스트림,정제소금,변성전분,향료2),향미증진제,아질산나트륨(발색제),홍합제제(덱스트린,치자적색소,치자황색소)</t>
    <phoneticPr fontId="2" type="noConversion"/>
  </si>
  <si>
    <t>재고소진 후 중단 예정
사전연락 필수</t>
    <phoneticPr fontId="2" type="noConversion"/>
  </si>
  <si>
    <t>튼튼스쿨 더맛있어진맛있는핫도그(칼슘함유_50g*20입 1Kg/EA)</t>
    <phoneticPr fontId="2" type="noConversion"/>
  </si>
  <si>
    <t>튼튼스쿨 더맛있어진우리밀핫도그(칼슘함유_50g*20입 1Kg/EA)</t>
    <phoneticPr fontId="2" type="noConversion"/>
  </si>
  <si>
    <t xml:space="preserve"> 아이누리 더맛있어진단호박핫도그(칼슘함유_50g*10입 500g/EA)</t>
    <phoneticPr fontId="2" type="noConversion"/>
  </si>
  <si>
    <t>1kg
(50g*10ea)</t>
    <phoneticPr fontId="2" type="noConversion"/>
  </si>
  <si>
    <t xml:space="preserve"> 아이누리 더맛있어진맛있는핫도그(칼슘함유_30g*10입 300g/EA)</t>
    <phoneticPr fontId="2" type="noConversion"/>
  </si>
  <si>
    <t>소시지[돈육(국내산)79.95%]38.13% 등
*길이 : 6cm*4cm 내외(꼬치 제외)</t>
    <phoneticPr fontId="2" type="noConversion"/>
  </si>
  <si>
    <t>1.2.5.6.10.15.16</t>
    <phoneticPr fontId="2" type="noConversion"/>
  </si>
  <si>
    <t>소시지[돈육(국내산)79.95%]45.7%,우리밀27.9% 등</t>
    <phoneticPr fontId="2" type="noConversion"/>
  </si>
  <si>
    <t>1.2.5.6.10.15.16</t>
    <phoneticPr fontId="9" type="noConversion"/>
  </si>
  <si>
    <t>소시지[돈육(국내산)79.95%]44.5&amp; 등</t>
    <phoneticPr fontId="2" type="noConversion"/>
  </si>
  <si>
    <t>소시지[돈육(국내산)79.95%]45.02%,단호박분말0.98% 등</t>
    <phoneticPr fontId="2" type="noConversion"/>
  </si>
  <si>
    <t>끌레도르 딸기아이스크림(80ml*48입_냉매포함 80g/EA)</t>
    <phoneticPr fontId="2" type="noConversion"/>
  </si>
  <si>
    <t>3.84kg(80ml*48ea)</t>
    <phoneticPr fontId="2" type="noConversion"/>
  </si>
  <si>
    <t>유크림(원유:국산),딸기콩포트[딸기(칠레산),설탕,찰옥수수전분(미국산),레몬농축액,딸기씨앗(딸기:국산)],원유(국산:2배농축),딸기시럽[딸기과즙(딸기:국산),설탕],정제수,혼합분유,가당난황액,설탕,식이섬유</t>
    <phoneticPr fontId="2" type="noConversion"/>
  </si>
  <si>
    <t>우유,달걀함유</t>
    <phoneticPr fontId="2" type="noConversion"/>
  </si>
  <si>
    <t>끌레도르 초코아이스크림(80ml*48입_냉매포함 80g/EA)</t>
    <phoneticPr fontId="2" type="noConversion"/>
  </si>
  <si>
    <t>원유(국산:2배농축),유크림(원유:국산),설탕,정제수,코코아분말(미국산),가당난황액,혼합분유,식이섬유,천일염,천연향료</t>
    <phoneticPr fontId="2" type="noConversion"/>
  </si>
  <si>
    <t>1.05kg(35g*30ea)</t>
    <phoneticPr fontId="2" type="noConversion"/>
  </si>
  <si>
    <t>①⑥⑨</t>
    <phoneticPr fontId="2" type="noConversion"/>
  </si>
  <si>
    <t>새우 35%, 연육 8.4%, 빵가루 40%, 대파 및 양파 슬라이스 10.8%  등
가로: 약 2cm 세로: 약 12cm
[유탕] 175-179도 3분 - 3분30초(관찰조리)
[오븐] 180-200도 12분~15분(관찰조리)</t>
    <phoneticPr fontId="2" type="noConversion"/>
  </si>
  <si>
    <t>새우 38%, 빵가루 50% 등 
지름 약 5cm 세로: 약 11cm (꼬치포함)
[유탕] 175-179도 3분 - 3분30초(관찰조리)</t>
    <phoneticPr fontId="2" type="noConversion"/>
  </si>
  <si>
    <t>새우 42%, 연육 13%, 빵가루 45%
지름 약 8cm
[유탕] 175-179도 4분 - 4분 30초 (관찰조리)</t>
    <phoneticPr fontId="2" type="noConversion"/>
  </si>
  <si>
    <t>새우 40%, 연육 12%, 빵가루 48% 등
지름 약 6cm
[유탕] 175-179도 3분 - 3분30초 (관찰조리)</t>
    <phoneticPr fontId="2" type="noConversion"/>
  </si>
  <si>
    <t>새우(베트남산)55%,빵가루45%
가로: 약 3cm  세로: 약 12cm (꼬치 제외), 약 17cm (꼬치 포함)
[튀김] 175~179도 3분30초~4분(관찰조리)</t>
    <phoneticPr fontId="2" type="noConversion"/>
  </si>
  <si>
    <t>새우(베트남산)45%,빵가루55%
가로: 약 5cm  세로: 약 12cm (꼬치 제외), 15cm (꼬치포함)
[튀김] 175~179도, 4분~4분30초(관찰조리)</t>
    <phoneticPr fontId="2" type="noConversion"/>
  </si>
  <si>
    <t>새우(베트남산)55%, 빵가루45%
가로 약 7.8cm 세로 약 9cm 
꼬치상품보다 더 구부러진 형태의 새우로 사이즈 규격이 약간 상이함
[튀김] 179도 4~5분(관찰조리)</t>
    <phoneticPr fontId="2" type="noConversion"/>
  </si>
  <si>
    <t>비비고 육즙가득고기만두(45g_23±1 1.035Kg/EA)</t>
  </si>
  <si>
    <t>1.035kg(45g*23±1ea)</t>
    <phoneticPr fontId="2" type="noConversion"/>
  </si>
  <si>
    <t>돼지고기(국산),밀가루(밀:호주산,미국산),양배추(국산),부추,애호박,두부(대두,응고제),새송이버섯,두류가공품,난백액,마늘 등</t>
    <phoneticPr fontId="2" type="noConversion"/>
  </si>
  <si>
    <t>돼지고기,대두,밀,쇠고기,우유,닭고기,계란함유</t>
    <phoneticPr fontId="2" type="noConversion"/>
  </si>
  <si>
    <t>아올다 부스터E(150ml_자몽_에너지음료_파우치 150g/EA)</t>
  </si>
  <si>
    <t>아올다 부스터E(150ml_레몬_에너지음료_파우치 150g/EA)</t>
  </si>
  <si>
    <t>정제수,팔라티노스,레몬농축액(이스라엔산/배합함량:레몬100%),정제포도당,타우린 등</t>
    <phoneticPr fontId="2" type="noConversion"/>
  </si>
  <si>
    <t>정제수,필라티노스,자몽농축액(이스라엘산/배합함량:적자몽100%),정제포도당,타우린 등</t>
    <phoneticPr fontId="2" type="noConversion"/>
  </si>
  <si>
    <t>5.25kg(150ml*35ea)</t>
    <phoneticPr fontId="2" type="noConversion"/>
  </si>
  <si>
    <t>튼튼스쿨 완도산자숙칼집전복살(팩당 48-53미 1Kg/EA)</t>
  </si>
  <si>
    <t>이츠웰 완도산전복슬라이스(자숙 500g/EA)</t>
  </si>
  <si>
    <t>1kg(48-53미)</t>
    <phoneticPr fontId="2" type="noConversion"/>
  </si>
  <si>
    <t>전복살 100%</t>
    <phoneticPr fontId="2" type="noConversion"/>
  </si>
  <si>
    <t>전복살 100%
슬라이스 (두께 3mm)</t>
    <phoneticPr fontId="2" type="noConversion"/>
  </si>
  <si>
    <t>조개류(전복)함유</t>
    <phoneticPr fontId="2" type="noConversion"/>
  </si>
  <si>
    <t>원유(국산)99.996%, 복합유산균0.004%
무가당 요거트</t>
    <phoneticPr fontId="2" type="noConversion"/>
  </si>
  <si>
    <t>튼튼스쿨 올리브유(1L_PET_엑스트라버진 915g/EA)</t>
  </si>
  <si>
    <r>
      <t xml:space="preserve">⑮닭고기, ⑩돼지고기 , </t>
    </r>
    <r>
      <rPr>
        <b/>
        <sz val="12"/>
        <rFont val="Segoe UI Symbol"/>
        <family val="1"/>
      </rPr>
      <t>⑯</t>
    </r>
    <r>
      <rPr>
        <b/>
        <sz val="12"/>
        <rFont val="맑은 고딕"/>
        <family val="3"/>
        <charset val="129"/>
        <scheme val="major"/>
      </rPr>
      <t>쇠고기,
⑤대두, ⑥밀, ②우유, ①알류</t>
    </r>
    <phoneticPr fontId="2" type="noConversion"/>
  </si>
  <si>
    <t>the크고the넓은남산식점보비후까스(기획_100g*10개입 1Kg/EA)</t>
  </si>
  <si>
    <t>돼지고기(후지/국내산)32.47% /김치[국내산]6.49%, 모짜렐라치즈 1.95%</t>
    <phoneticPr fontId="2" type="noConversion"/>
  </si>
  <si>
    <t>브레디드새우강정(35g±1*27±1입 1Kg/EA)</t>
  </si>
  <si>
    <t>5마리브레디드꼬치가왔새우(새우꼬치_70g*9입 630g/EA)</t>
  </si>
  <si>
    <t>통브레디드꼬치가왔새우(새우꼬치_35g*24입 840g/EA)</t>
  </si>
  <si>
    <r>
      <t xml:space="preserve">설탕,고춧가루(고추:국산10.2%, 중국산89.8%),복합조미식품,카레,흑후추분말  등
</t>
    </r>
    <r>
      <rPr>
        <b/>
        <sz val="12"/>
        <color rgb="FFFF0000"/>
        <rFont val="맑은 고딕"/>
        <family val="3"/>
        <charset val="129"/>
        <scheme val="minor"/>
      </rPr>
      <t>구)440968 송림에프에스 떡볶이분말소스(순한맛 2Kg/EA)</t>
    </r>
    <phoneticPr fontId="2" type="noConversion"/>
  </si>
  <si>
    <t>2.5.6.12.16.18.</t>
    <phoneticPr fontId="2" type="noConversion"/>
  </si>
  <si>
    <t>아이누리 오리훈제(1등급 우리배_슬라이스_무항생제_3.5mm 1Kg/EA)</t>
  </si>
  <si>
    <t>오리고기(정육,국내산)96.47 %,정제수,훈제오리시즈닝FD배농축과즙(배:국내산)0.19 %,복합조미식품2(인도네시아,산아질산나트륨(발색제)
두께 3.5mm</t>
    <phoneticPr fontId="2" type="noConversion"/>
  </si>
  <si>
    <t>밀,대두,우유,쇠고기함유</t>
    <phoneticPr fontId="2" type="noConversion"/>
  </si>
  <si>
    <t>튼튼스쿨 통등심돈까스(80g*10입 800g/EA)</t>
    <phoneticPr fontId="2" type="noConversion"/>
  </si>
  <si>
    <t>튼튼스쿨 통등심돈까스(130g*10입 1.3Kg/EA)</t>
  </si>
  <si>
    <r>
      <t xml:space="preserve">닭고기(국산) 40 %, 고메 소바바치킨 양념허니 소스 13.7 %
</t>
    </r>
    <r>
      <rPr>
        <b/>
        <sz val="12"/>
        <color rgb="FF0000FF"/>
        <rFont val="맑은 고딕"/>
        <family val="3"/>
        <charset val="129"/>
        <scheme val="minor"/>
      </rPr>
      <t>오븐) 130도 3분 예열, 냉동상태에서 130도20분 관찰조리</t>
    </r>
    <phoneticPr fontId="2" type="noConversion"/>
  </si>
  <si>
    <t>1.15kg(약110g*10ea)
비정형</t>
    <phoneticPr fontId="2" type="noConversion"/>
  </si>
  <si>
    <t>1.08kg(약100g*10ea)</t>
    <phoneticPr fontId="2" type="noConversion"/>
  </si>
  <si>
    <r>
      <rPr>
        <b/>
        <sz val="12"/>
        <rFont val="맑은 고딕"/>
        <family val="3"/>
        <charset val="129"/>
        <scheme val="minor"/>
      </rPr>
      <t>100인분 기준 레시피</t>
    </r>
    <r>
      <rPr>
        <b/>
        <sz val="12"/>
        <color rgb="FFFF0000"/>
        <rFont val="맑은 고딕"/>
        <family val="3"/>
        <charset val="129"/>
        <scheme val="minor"/>
      </rPr>
      <t xml:space="preserve">
정제수 60L
쌀국수베이스 4봉
비프스파이시믹스 1봉
쌀국수 20-25봉</t>
    </r>
    <phoneticPr fontId="2" type="noConversion"/>
  </si>
  <si>
    <t>CJ프레시웨이 블루베리드레싱(2Kg/EA)</t>
  </si>
  <si>
    <t>정제수,마요네즈[식물성유지(외국산),난황액{난황(계란:국산),발효식초,설탕,정제소금],설탕,기타과당,절임식품{염장오이(중국산),피클링스파이스-TW(코리안더:인도산)},발효식초{사과농축액(사과:중국산)},탄산음료,기타잼3.5%,(미국산/블루베리40%,식물성크림,변성전분,블루베리농축액1.7%{블루베리농축액100%(미국산/블루베리100%)},L-글루탐산나트륨(향미증진제),정제소금,주정,혼합제제(프로필렌글리콜,정제수,코치닐추출색소,치자청색소),구아검,치자청색소,파라옥시안식향산에틸(보존료)</t>
    <phoneticPr fontId="2" type="noConversion"/>
  </si>
  <si>
    <t>계란,우유,대두 함유</t>
    <phoneticPr fontId="9" type="noConversion"/>
  </si>
  <si>
    <t>이츠웰 상큼한토마토살사소스(2Kg/EA)</t>
  </si>
  <si>
    <t>토마토케찹39%, 절임식품1.5%(할라페뇨페퍼59%), 과채주스1%  등</t>
    <phoneticPr fontId="2" type="noConversion"/>
  </si>
  <si>
    <t>2.5.6.12</t>
    <phoneticPr fontId="2" type="noConversion"/>
  </si>
  <si>
    <t>정제수,마요네즈[식물성유지(외국산),난황액{난황(계란:국산)},발효식초,설탕,정제소금],기타과당,설탕,변성전분,발효식초,정제소금(중국산),소스[청양고추추출물{청양고추추출농축액(청양고추페이스트&lt;청양고추:국산&gt;)}],정제소금(국산)},청양고추(국산).DL-사과산,산분해간장,L-글루탐산나트륨(향미증진제),잔탄검,혼합제제(덱스트린,홍화황색소,치자청색소),효소처리스테비아,복합조미식품,흑후추분말,구연산,올레오레진캪시컴,향료,파라옥시안식향에틸(보존료)</t>
    <phoneticPr fontId="2" type="noConversion"/>
  </si>
  <si>
    <t>정제수,설탕,양조식초(주정,맥아엑시스,발효영양원,변성전분,혼합간장{탈지대두(외국산),천일염(호주산)},
소스(중국산),백년초분말(국산/백년초열매)</t>
    <phoneticPr fontId="2" type="noConversion"/>
  </si>
  <si>
    <r>
      <t>샤르르 미니</t>
    </r>
    <r>
      <rPr>
        <b/>
        <sz val="9"/>
        <color rgb="FFFF0000"/>
        <rFont val="맑은 고딕"/>
        <family val="3"/>
        <charset val="129"/>
        <scheme val="minor"/>
      </rPr>
      <t>수박</t>
    </r>
    <r>
      <rPr>
        <b/>
        <sz val="9"/>
        <color theme="1"/>
        <rFont val="맑은 고딕"/>
        <family val="3"/>
        <charset val="129"/>
        <scheme val="minor"/>
      </rPr>
      <t>(여름아수박해_90ml_45입 90g/EA)</t>
    </r>
    <phoneticPr fontId="2" type="noConversion"/>
  </si>
  <si>
    <t>재고 소진후 중단예정
(25.11월 예상)
사용전 연락 필수!!</t>
    <phoneticPr fontId="2" type="noConversion"/>
  </si>
  <si>
    <t>6월부 중단</t>
    <phoneticPr fontId="2" type="noConversion"/>
  </si>
  <si>
    <t>더블스윗 태극기마카롱(CJ프레시웨이전용 딸기_30g*10입 300g/EA)</t>
  </si>
  <si>
    <t>상품코드</t>
    <phoneticPr fontId="2" type="noConversion"/>
  </si>
  <si>
    <t>상품명</t>
    <phoneticPr fontId="2" type="noConversion"/>
  </si>
  <si>
    <t> 404722</t>
  </si>
  <si>
    <t>냉동12개월</t>
    <phoneticPr fontId="2" type="noConversion"/>
  </si>
  <si>
    <t>돼지고기(지방일부사용/국산), 하얀설탕, 정제수, 마늘(중국산), 백설갈비양념[양조간장{탈지대두(외국산), 배퓨레{배(국산)}], 곡류가공품1, 양파,호경콩단백, 대파, 분리대두단백, 곡류가공품2, 참기름, 정제소금, 양조간장, 슈가시럽, 복합조미식품, 소스, 혼합제제(폴리인산나트륨, 피로인산나트륨, 메타인산나트륨), 향미증진제, 후춧가루, 생강분말, 카라기난, 혼합제제(정제수, 스모크향, 폴리소르베이트80, 초산), 치자적색소</t>
    <phoneticPr fontId="2" type="noConversion"/>
  </si>
  <si>
    <t>스팸클래식L 57.89%[돼지고기 93.08%(지방일부사용/국산,외국산),정제소금,설탕,혼합제제(폴리인산나트륨,피로인산나트륨,메타인산나트륨)],정제수,빵가루1&lt;밀가루(밀:미국산,호주산),쇼트닝[팜유(말레이시아산),가공유지{팜올레인부분경화유(팜올레인유:말레이시아산)}],옥수수전분,재제소금,대두분&gt;,곡류가공품[밀가루(밀:미국산),정제소금(국산),설탕,덱스트린,L-글루탐산나트륨(향미증진제)],분리대두단백,빵가루2,난백분</t>
    <phoneticPr fontId="2" type="noConversion"/>
  </si>
  <si>
    <t>재고소진 후 리뉴얼 예정</t>
    <phoneticPr fontId="2" type="noConversion"/>
  </si>
  <si>
    <t>통새우(블랙타이거_20미 구이용 1.3Kg/EA)</t>
  </si>
  <si>
    <t>통새우(블랙타이거_18미 1.3Kg/EA)</t>
  </si>
  <si>
    <t>굿딜_엄선_상신 통등심돈까스(100g*10입 1Kg/EA)</t>
  </si>
  <si>
    <t>냉동 365일</t>
    <phoneticPr fontId="2" type="noConversion"/>
  </si>
  <si>
    <t>돼지고기(등심/국내산)54%, 기타가공품1[밀가루(밀:미국산,캐나다산),식물성유지(팜유:말레이시아산),포도당,생이스트,옥수수전분],정제수,기타가공품2{밀가루(밀:외국산),포도당,식물성유지(팜유:말레이시아산),생이스트,정제소금},기타가공품3(박력분,옥수수전분,폴리인산나트륨,글루텐,백설탕)</t>
    <phoneticPr fontId="2" type="noConversion"/>
  </si>
  <si>
    <t>1kg(100g*10ea)</t>
    <phoneticPr fontId="2" type="noConversion"/>
  </si>
  <si>
    <t>과세</t>
    <phoneticPr fontId="2" type="noConversion"/>
  </si>
  <si>
    <t>돼지고기,밀 함유</t>
    <phoneticPr fontId="2" type="noConversion"/>
  </si>
  <si>
    <t>해물조개모둠(FW독점_가리비+오징어+새우 페어링용_양념조개구이용 1Kg/EA)</t>
  </si>
  <si>
    <t>1kg</t>
    <phoneticPr fontId="2" type="noConversion"/>
  </si>
  <si>
    <t>압축가리비관자 34%, 자숙가리비살 24%,
새우살 22%, 대왕오징어몸채 20%</t>
    <phoneticPr fontId="2" type="noConversion"/>
  </si>
  <si>
    <t>면세</t>
    <phoneticPr fontId="2" type="noConversion"/>
  </si>
  <si>
    <t>냉동 720일</t>
    <phoneticPr fontId="2" type="noConversion"/>
  </si>
  <si>
    <t>오징어,새우,조개류(가리비) 함유</t>
    <phoneticPr fontId="2" type="noConversion"/>
  </si>
  <si>
    <t>-</t>
    <phoneticPr fontId="2" type="noConversion"/>
  </si>
  <si>
    <t>쌀 26.6%, 모짜렐라치즈 7.01%, 고다치즈 3.66%, 체다치즈 1.17% emd</t>
    <phoneticPr fontId="2" type="noConversion"/>
  </si>
  <si>
    <t>우유,대두,밀,새우,쇠고기,조개류(굴) 함유</t>
    <phoneticPr fontId="2" type="noConversion"/>
  </si>
  <si>
    <t xml:space="preserve">                                </t>
    <phoneticPr fontId="2" type="noConversion"/>
  </si>
  <si>
    <t>6월부 긴급중단</t>
    <phoneticPr fontId="2" type="noConversion"/>
  </si>
  <si>
    <t>7월부 중단</t>
    <phoneticPr fontId="2" type="noConversion"/>
  </si>
  <si>
    <t>이츠웰 고구마치즈케익(개별포장)</t>
  </si>
  <si>
    <t>1.5kg
(50g×30ea)</t>
  </si>
  <si>
    <t>전란액(국산),밀가루(밀:미국산),설탕, 쇼트닝[대두유(외국산),유화제1,유화제2,레시틴],크림치즈(호주산/우유,유크림,소금,로커스트콩검,스타터컬쳐),D-솔비톨액,가공유크림,혼합제제1(정제수,기타과당,글리세린에스테르,프로필렌글리콜,자당에스테르,폴리소르베이트60,주정,소르비탄에스테르,프로필렌글리콜에스테르),기타가공품,고구마시즈닝[고구마분말(고구마/국산)],향료2종,기타가공품,정제소금,혼합제제2(액상과당,정제수,프로필렌글리콜,B-카로틴,폴리글리세린지방산에스테르)</t>
  </si>
  <si>
    <t>계란,우유,대두,밀 함유</t>
  </si>
  <si>
    <t>중단</t>
    <phoneticPr fontId="2" type="noConversion"/>
  </si>
  <si>
    <t>정제수, 양조간장1(일본산/정제소금, 탈지대두밀, 고과당콘시럽, 대두), 청주(쌀:국산), 기타과당</t>
    <phoneticPr fontId="2" type="noConversion"/>
  </si>
  <si>
    <t>프레시플러스 냉우동소스(3Kg/EA)</t>
  </si>
  <si>
    <t>오동통살40미니새우패티(35g*30입 1.05Kg/EA)</t>
  </si>
  <si>
    <t>오동통살42새우패티(65g*10입 650g/EA)</t>
  </si>
  <si>
    <t>프리미엄돈마호크(180g*10EA 1.8Kg/EA)(냉동)</t>
    <phoneticPr fontId="2" type="noConversion"/>
  </si>
  <si>
    <t>프리미엄돈마호크(120g*10EA 1.2kg/E(냉동)</t>
    <phoneticPr fontId="2" type="noConversion"/>
  </si>
  <si>
    <t>갈비에빠진돈마호크(180g*10EA 1.8kg/EA)(냉동)</t>
    <phoneticPr fontId="2" type="noConversion"/>
  </si>
  <si>
    <t>생등심도끼돈마카츠(180g*10EA 1.8Kg/EA)(냉동)</t>
    <phoneticPr fontId="2" type="noConversion"/>
  </si>
  <si>
    <t>함박스테이크 스테이크 미트볼 폭립</t>
    <phoneticPr fontId="2" type="noConversion"/>
  </si>
  <si>
    <t>김말이/ 고로케/ 야채튀김/ 전/ 전병</t>
    <phoneticPr fontId="2" type="noConversion"/>
  </si>
  <si>
    <t>오븐조리</t>
    <phoneticPr fontId="2" type="noConversion"/>
  </si>
  <si>
    <t>유탕조리</t>
    <phoneticPr fontId="2" type="noConversion"/>
  </si>
  <si>
    <t>유부 어묵류</t>
    <phoneticPr fontId="2" type="noConversion"/>
  </si>
  <si>
    <t>소스</t>
    <phoneticPr fontId="2" type="noConversion"/>
  </si>
  <si>
    <t>명랑핫도그</t>
    <phoneticPr fontId="2" type="noConversion"/>
  </si>
  <si>
    <r>
      <t xml:space="preserve">CJ 프레시웨이 25년 09월 학교단가표 </t>
    </r>
    <r>
      <rPr>
        <b/>
        <sz val="16"/>
        <color theme="5" tint="0.79998168889431442"/>
        <rFont val="맑은 고딕"/>
        <family val="3"/>
        <charset val="129"/>
        <scheme val="minor"/>
      </rPr>
      <t>16</t>
    </r>
    <phoneticPr fontId="9" type="noConversion"/>
  </si>
  <si>
    <t>냉동 냉장 두부 묵 어묵치즈 면 떡 등</t>
    <phoneticPr fontId="2" type="noConversion"/>
  </si>
  <si>
    <t>FC(프렌차이즈 브랜드)</t>
    <phoneticPr fontId="2" type="noConversion"/>
  </si>
  <si>
    <t>쿠즈락 소떡갈떡(80g*12입 960g/EA)</t>
    <phoneticPr fontId="2" type="noConversion"/>
  </si>
  <si>
    <t>롤리롤리팟새우꼬치(30g*30입 900g/EA)</t>
    <phoneticPr fontId="2" type="noConversion"/>
  </si>
  <si>
    <r>
      <t xml:space="preserve">새우랑대파만낫스틱(30g*30입 900g/EA)
</t>
    </r>
    <r>
      <rPr>
        <b/>
        <sz val="14"/>
        <color rgb="FFFF0000"/>
        <rFont val="맑은 고딕"/>
        <family val="3"/>
        <charset val="129"/>
        <scheme val="minor"/>
      </rPr>
      <t>*오븐조리상품*</t>
    </r>
    <phoneticPr fontId="2" type="noConversion"/>
  </si>
  <si>
    <r>
      <t xml:space="preserve">별다른탕수육(14±2 g*68±5입 1Kg/EA)
</t>
    </r>
    <r>
      <rPr>
        <b/>
        <sz val="14"/>
        <color rgb="FFFF0000"/>
        <rFont val="맑은 고딕"/>
        <family val="3"/>
        <charset val="129"/>
        <scheme val="minor"/>
      </rPr>
      <t>*오븐조리상품*</t>
    </r>
    <phoneticPr fontId="2" type="noConversion"/>
  </si>
  <si>
    <r>
      <t xml:space="preserve">빵글빵글 회오리핫도그(핫도그_90g*10입+달콤고소치즈시즈닝_100g*1입 1KG/EA)
</t>
    </r>
    <r>
      <rPr>
        <b/>
        <sz val="14"/>
        <color rgb="FFFF0000"/>
        <rFont val="맑은 고딕"/>
        <family val="3"/>
        <charset val="129"/>
        <scheme val="major"/>
      </rPr>
      <t>*오븐조리상품*</t>
    </r>
    <phoneticPr fontId="2" type="noConversion"/>
  </si>
  <si>
    <t>8월이후 중단</t>
    <phoneticPr fontId="2" type="noConversion"/>
  </si>
  <si>
    <r>
      <t xml:space="preserve">크레잇 매콤퐁닭다리살스테이크(고추장)
</t>
    </r>
    <r>
      <rPr>
        <b/>
        <sz val="14"/>
        <color rgb="FFFF0000"/>
        <rFont val="맑은 고딕"/>
        <family val="3"/>
        <charset val="129"/>
        <scheme val="major"/>
      </rPr>
      <t>*오븐조리상품*</t>
    </r>
    <phoneticPr fontId="2" type="noConversion"/>
  </si>
  <si>
    <r>
      <t xml:space="preserve">초코만난초코칩트위스트생지(40g*25개입 1,000g/EA)
</t>
    </r>
    <r>
      <rPr>
        <b/>
        <sz val="14"/>
        <color rgb="FFFF0000"/>
        <rFont val="맑은 고딕"/>
        <family val="3"/>
        <charset val="129"/>
        <scheme val="minor"/>
      </rPr>
      <t>*오븐조리상품*</t>
    </r>
    <phoneticPr fontId="2" type="noConversion"/>
  </si>
  <si>
    <r>
      <t xml:space="preserve">튼튼스쿨 후카킥떡볶이분말소스(2Kg/EA)
</t>
    </r>
    <r>
      <rPr>
        <b/>
        <sz val="14"/>
        <color rgb="FFFF0000"/>
        <rFont val="맑은 고딕"/>
        <family val="3"/>
        <charset val="129"/>
        <scheme val="minor"/>
      </rPr>
      <t>└신*떡볶이 매우 유사상품★</t>
    </r>
    <phoneticPr fontId="2" type="noConversion"/>
  </si>
  <si>
    <r>
      <t xml:space="preserve">쏘팡 회오리핫도그(페스츄리소시지_100g*10개입 1Kg/EA)
</t>
    </r>
    <r>
      <rPr>
        <b/>
        <sz val="14"/>
        <color rgb="FFFF0000"/>
        <rFont val="맑은 고딕"/>
        <family val="3"/>
        <charset val="129"/>
        <scheme val="major"/>
      </rPr>
      <t>*유탕조리상품*</t>
    </r>
    <phoneticPr fontId="2" type="noConversion"/>
  </si>
  <si>
    <r>
      <t xml:space="preserve">튼튼스쿨 한반도돈까스(100g*10입 1Kg/EA)
</t>
    </r>
    <r>
      <rPr>
        <b/>
        <sz val="14"/>
        <color rgb="FFFF0000"/>
        <rFont val="맑은 고딕"/>
        <family val="3"/>
        <charset val="129"/>
        <scheme val="minor"/>
      </rPr>
      <t>*오븐조리상품*</t>
    </r>
    <phoneticPr fontId="2" type="noConversion"/>
  </si>
  <si>
    <r>
      <t xml:space="preserve">튼튼스쿨 육즙가득함박카츠(100g*10입 1Kg/EA)
</t>
    </r>
    <r>
      <rPr>
        <b/>
        <sz val="14"/>
        <color rgb="FFFF0000"/>
        <rFont val="맑은 고딕"/>
        <family val="3"/>
        <charset val="129"/>
        <scheme val="major"/>
      </rPr>
      <t>*오븐조리상품*</t>
    </r>
    <phoneticPr fontId="2" type="noConversion"/>
  </si>
  <si>
    <r>
      <t xml:space="preserve">튼튼스쿨 바삭튀겨낸 통등심까스
</t>
    </r>
    <r>
      <rPr>
        <b/>
        <sz val="14"/>
        <color rgb="FFFF0000"/>
        <rFont val="맑은 고딕"/>
        <family val="3"/>
        <charset val="129"/>
        <scheme val="minor"/>
      </rPr>
      <t>*오븐조리가능*</t>
    </r>
    <phoneticPr fontId="2" type="noConversion"/>
  </si>
  <si>
    <t>크레잇 초당옥수수콘치즈함박스테이크(1Kg/EA)</t>
  </si>
  <si>
    <t>이츠웰 그때그시절 옛날통닭</t>
    <phoneticPr fontId="2" type="noConversion"/>
  </si>
  <si>
    <t>오븐조리가능</t>
    <phoneticPr fontId="2" type="noConversion"/>
  </si>
  <si>
    <t>키짱 유산균음료(190ml*24입_박스발주 4.56Kg/BOX)
연세유업×CJ프레시웨이 콜라보 음료</t>
    <phoneticPr fontId="9" type="noConversion"/>
  </si>
  <si>
    <t>두끼떡볶이</t>
    <phoneticPr fontId="2" type="noConversion"/>
  </si>
  <si>
    <t>디저트 떡</t>
    <phoneticPr fontId="2" type="noConversion"/>
  </si>
  <si>
    <t>우유 유산균 제품</t>
    <phoneticPr fontId="2" type="noConversion"/>
  </si>
  <si>
    <t>제조음료</t>
    <phoneticPr fontId="2" type="noConversion"/>
  </si>
  <si>
    <t>쿠키 스낵류 ( 팝콘, 견과류) 켈로그</t>
    <phoneticPr fontId="2" type="noConversion"/>
  </si>
  <si>
    <t>생지 / 반가공 후식</t>
    <phoneticPr fontId="2" type="noConversion"/>
  </si>
  <si>
    <t>시즌 계절상품 ( 붕어빵  호떡 찐빵 등 )</t>
    <phoneticPr fontId="2" type="noConversion"/>
  </si>
  <si>
    <t>아이누리 바른달콤함고구마바(20g*10입 200g/EA)</t>
    <phoneticPr fontId="2" type="noConversion"/>
  </si>
  <si>
    <t>2025. 1학기 신상품</t>
    <phoneticPr fontId="2" type="noConversion"/>
  </si>
  <si>
    <t>케익  빵 (도넛, 머핀, 파이, 만주 등)</t>
    <phoneticPr fontId="2" type="noConversion"/>
  </si>
  <si>
    <t>★전남산★ 화순 생산
2025. 1학기 신상품</t>
    <phoneticPr fontId="2" type="noConversion"/>
  </si>
  <si>
    <t>2025. 1학기 신상품</t>
    <phoneticPr fontId="2" type="noConversion"/>
  </si>
  <si>
    <r>
      <t xml:space="preserve">2025. 1학기 신상품
</t>
    </r>
    <r>
      <rPr>
        <b/>
        <sz val="11"/>
        <color rgb="FFFF0000"/>
        <rFont val="맑은 고딕"/>
        <family val="3"/>
        <charset val="129"/>
        <scheme val="minor"/>
      </rPr>
      <t>사용 전 지역담당자와
사전 연락 부탁드립니다.</t>
    </r>
    <phoneticPr fontId="2" type="noConversion"/>
  </si>
  <si>
    <t>★2025년 2학기 신상품★</t>
    <phoneticPr fontId="2" type="noConversion"/>
  </si>
  <si>
    <t>계육&amp;오리 가공품/ 오리훈제</t>
    <phoneticPr fontId="2" type="noConversion"/>
  </si>
  <si>
    <t>면류(우동,쫄면,칼국수,냉면 등)/ 떡/ 수제비/ 또띠아</t>
    <phoneticPr fontId="2" type="noConversion"/>
  </si>
  <si>
    <t>단무지/ 피클/ 절임류/ 김치/ 완제반찬</t>
    <phoneticPr fontId="2" type="noConversion"/>
  </si>
  <si>
    <t>2025. 1학기 신상품</t>
    <phoneticPr fontId="2" type="noConversion"/>
  </si>
  <si>
    <t>면세</t>
    <phoneticPr fontId="2" type="noConversion"/>
  </si>
  <si>
    <t>떡갈비/ 산적 / 완자 / 동그랑땡 / 탕수육</t>
    <phoneticPr fontId="2" type="noConversion"/>
  </si>
  <si>
    <t>냉동피자</t>
    <phoneticPr fontId="2" type="noConversion"/>
  </si>
  <si>
    <t>완제 / 반조리 상품</t>
    <phoneticPr fontId="2" type="noConversion"/>
  </si>
  <si>
    <t>까스류</t>
    <phoneticPr fontId="2" type="noConversion"/>
  </si>
  <si>
    <t>육류가공품 (소시지/ 햄류/ 베이컨/ 풍산  등)</t>
    <phoneticPr fontId="2" type="noConversion"/>
  </si>
  <si>
    <t>당면 / 소면류 / 파스타</t>
    <phoneticPr fontId="2" type="noConversion"/>
  </si>
  <si>
    <t>순대 족발 곱창</t>
    <phoneticPr fontId="2" type="noConversion"/>
  </si>
  <si>
    <t>9월학교가
(포함)</t>
    <phoneticPr fontId="2" type="noConversion"/>
  </si>
  <si>
    <t>MDS 젤리블리제로(애플망고_60g*20개입 CJFW전용 1.2Kg/EA)</t>
    <phoneticPr fontId="2" type="noConversion"/>
  </si>
  <si>
    <t>1.2kg(60g*20ea)</t>
    <phoneticPr fontId="2" type="noConversion"/>
  </si>
  <si>
    <t>과세</t>
    <phoneticPr fontId="2" type="noConversion"/>
  </si>
  <si>
    <t xml:space="preserve">애플망고퓨레 0.02%, 망고농축액 0.2%, 
한천, 에리스리톨 등 </t>
    <phoneticPr fontId="2" type="noConversion"/>
  </si>
  <si>
    <t>②우유 ⑤대두</t>
    <phoneticPr fontId="2" type="noConversion"/>
  </si>
  <si>
    <t>실온 240일</t>
    <phoneticPr fontId="2" type="noConversion"/>
  </si>
  <si>
    <t>HACCP</t>
    <phoneticPr fontId="2" type="noConversion"/>
  </si>
  <si>
    <t>엄선_CJ프레시웨이 X서울우유_흰우유(1000ml 1Kg/EA)</t>
    <phoneticPr fontId="2" type="noConversion"/>
  </si>
  <si>
    <t>1L</t>
    <phoneticPr fontId="2" type="noConversion"/>
  </si>
  <si>
    <t>면세</t>
    <phoneticPr fontId="2" type="noConversion"/>
  </si>
  <si>
    <t>냉장 12일</t>
    <phoneticPr fontId="2" type="noConversion"/>
  </si>
  <si>
    <t>국산 원유 100%(세균수 기준 1급)</t>
    <phoneticPr fontId="2" type="noConversion"/>
  </si>
  <si>
    <t>②우유</t>
    <phoneticPr fontId="2" type="noConversion"/>
  </si>
  <si>
    <t>갯푸름 통새우 대체상품</t>
    <phoneticPr fontId="2" type="noConversion"/>
  </si>
  <si>
    <t>700g
(23g*30ea)</t>
  </si>
  <si>
    <t>면세</t>
    <phoneticPr fontId="2" type="noConversion"/>
  </si>
  <si>
    <t>흰다리새우 100%(외국산:에콰도르산, 페루산, 말레이시아산)</t>
    <phoneticPr fontId="2" type="noConversion"/>
  </si>
  <si>
    <t>⑨</t>
  </si>
  <si>
    <t>제조일로부터 3년</t>
  </si>
  <si>
    <r>
      <rPr>
        <b/>
        <strike/>
        <sz val="14"/>
        <color indexed="8"/>
        <rFont val="맑은 고딕"/>
        <family val="3"/>
        <charset val="129"/>
      </rPr>
      <t>이츠웰우리밀 허니버터카스테라</t>
    </r>
    <r>
      <rPr>
        <b/>
        <strike/>
        <sz val="14"/>
        <color indexed="18"/>
        <rFont val="맑은 고딕"/>
        <family val="3"/>
        <charset val="129"/>
      </rPr>
      <t>(개별포장)</t>
    </r>
    <phoneticPr fontId="2" type="noConversion"/>
  </si>
  <si>
    <t>마더구스 이슈로
임시제어/발주불가</t>
    <phoneticPr fontId="2" type="noConversion"/>
  </si>
  <si>
    <r>
      <t xml:space="preserve">크림파티싱[설탕,가공유크림(프랑스산/살균크림,카라기난),난황액(미국산/난황,설탕),탈지분유(우유:국산),설탕, 밀가루
</t>
    </r>
    <r>
      <rPr>
        <b/>
        <strike/>
        <sz val="12"/>
        <color rgb="FFFF0000"/>
        <rFont val="맑은 고딕"/>
        <family val="3"/>
        <charset val="129"/>
        <scheme val="minor"/>
      </rPr>
      <t>23년 2학기 리뉴얼</t>
    </r>
    <phoneticPr fontId="2" type="noConversion"/>
  </si>
  <si>
    <r>
      <rPr>
        <b/>
        <strike/>
        <sz val="12"/>
        <color rgb="FFFF0000"/>
        <rFont val="맑은 고딕"/>
        <family val="3"/>
        <charset val="129"/>
        <scheme val="minor"/>
      </rPr>
      <t>우리밀밀가루</t>
    </r>
    <r>
      <rPr>
        <b/>
        <strike/>
        <sz val="12"/>
        <color theme="1"/>
        <rFont val="맑은 고딕"/>
        <family val="3"/>
        <charset val="129"/>
        <scheme val="minor"/>
      </rPr>
      <t>, 전란액(국산), 찹쌀가루 등
지름 약 7cm</t>
    </r>
    <phoneticPr fontId="2" type="noConversion"/>
  </si>
  <si>
    <t xml:space="preserve"> SI 통새우(버터플라이_헤드온_30미/팩 학교급식용 700g/EA) </t>
    <phoneticPr fontId="2" type="noConversion"/>
  </si>
  <si>
    <r>
      <t xml:space="preserve">양념육[소시지(미국산/닭고기65.93%,돼지고기18.45%,정제소금,옥수수시럽,변성전분(히트록시프로필인산이전분)),
햄{네덜란드/돼지조기75%,포도당,식염,감자전분,천연향료},그라운드미트],
소스[정제수,기타가공품{복합조미식품(정제소금:국내산)},식육추출가공품{사골추출물(사골:호주산)},혼합간장,
토마토케첩,마늘],김치(중국산)[절임배추(배추,천일염),무,고춧가루,마늘,새우젓],베이크드빈스[흰강낭통,정제수,
토마토퓌레,설탕,변성전분,정제소금],마늘
</t>
    </r>
    <r>
      <rPr>
        <b/>
        <sz val="12"/>
        <color rgb="FF0000FF"/>
        <rFont val="맑은 고딕"/>
        <family val="3"/>
        <charset val="129"/>
        <scheme val="minor"/>
      </rPr>
      <t>희석비율 : (소스) 1kg : (정제수) 5.5L</t>
    </r>
    <phoneticPr fontId="2" type="noConversion"/>
  </si>
  <si>
    <t>우유,대두,밀,새우,돼지고기,토마토,닭고기,쇠고기,조개류(굴,홍합) 함유</t>
    <phoneticPr fontId="2" type="noConversion"/>
  </si>
  <si>
    <t>엄선 헬씨누리X연세유업 칼슘담은두유(190ml 190g/EA)</t>
    <phoneticPr fontId="2" type="noConversion"/>
  </si>
  <si>
    <t>실온 개월</t>
    <phoneticPr fontId="2" type="noConversion"/>
  </si>
  <si>
    <t>⑤대두</t>
    <phoneticPr fontId="2" type="noConversion"/>
  </si>
  <si>
    <t>190ml</t>
    <phoneticPr fontId="2" type="noConversion"/>
  </si>
  <si>
    <t>과세</t>
    <phoneticPr fontId="2" type="noConversion"/>
  </si>
  <si>
    <t>원액두유82%(대두고형분7%/외국산:미국.캐나다,호주 등),옥배유(옥수수배아),칼슘 165mg, 비타민D, 비타민E</t>
    <phoneticPr fontId="2" type="noConversion"/>
  </si>
  <si>
    <t>디저트39  미니크로칸슈 (크림_40g*40입 1.6Kg/EA)</t>
    <phoneticPr fontId="2" type="noConversion"/>
  </si>
  <si>
    <t>1.6kg(40g*40입)</t>
    <phoneticPr fontId="2" type="noConversion"/>
  </si>
  <si>
    <t>식물성크림(말레이시아산), 전분가공품(네덜란드산), 마가린(말레이시아산)</t>
    <phoneticPr fontId="2" type="noConversion"/>
  </si>
  <si>
    <t>①,②,⑤,⑥</t>
    <phoneticPr fontId="2" type="noConversion"/>
  </si>
  <si>
    <t xml:space="preserve">냉동270일 </t>
    <phoneticPr fontId="2" type="noConversion"/>
  </si>
  <si>
    <t>디저트39 미니크로칸슈(초코_40g*40입 1.6Kg/EA)</t>
    <phoneticPr fontId="2" type="noConversion"/>
  </si>
  <si>
    <t>식물성크림(말레이시아산), 전분가공품(네덜란드산), 마가린(말레이시아산), 코코아분말(말레이시아산)</t>
    <phoneticPr fontId="2" type="noConversion"/>
  </si>
  <si>
    <t>중단</t>
    <phoneticPr fontId="2" type="noConversion"/>
  </si>
  <si>
    <t>시설재정비로
9월간 셧다운 예정
사전연락 필수</t>
    <phoneticPr fontId="2" type="noConversion"/>
  </si>
  <si>
    <t>시설재정비로_x000D_
9월간 셧다운 예정_x000D_
사전연락 필수</t>
  </si>
  <si>
    <t>9월부 중단</t>
    <phoneticPr fontId="2" type="noConversion"/>
  </si>
  <si>
    <r>
      <t xml:space="preserve">돼지고기 (국내산) 96%
</t>
    </r>
    <r>
      <rPr>
        <b/>
        <sz val="9"/>
        <color rgb="FF0000FF"/>
        <rFont val="맑은 고딕"/>
        <family val="3"/>
        <charset val="129"/>
        <scheme val="minor"/>
      </rPr>
      <t>길이8cm*두께 약2.5cm</t>
    </r>
    <phoneticPr fontId="2" type="noConversion"/>
  </si>
  <si>
    <r>
      <t>⑩</t>
    </r>
    <r>
      <rPr>
        <b/>
        <sz val="9"/>
        <rFont val="Segoe UI Symbol"/>
        <family val="1"/>
      </rPr>
      <t>⑯</t>
    </r>
    <phoneticPr fontId="2" type="noConversion"/>
  </si>
  <si>
    <t>클랩피자 라이스칩(콤비네이션피자맛 30g/EA)</t>
  </si>
  <si>
    <t>쌀(외국산), 혼합식용유, 피자맛씨즈님-R 등</t>
    <phoneticPr fontId="2" type="noConversion"/>
  </si>
  <si>
    <r>
      <t xml:space="preserve">②우유 ⑤대두 ⑥밀 ⑩돼지고기 ⑫토마토 </t>
    </r>
    <r>
      <rPr>
        <b/>
        <sz val="12"/>
        <rFont val="Segoe UI Symbol"/>
        <family val="3"/>
      </rPr>
      <t>⑯</t>
    </r>
    <r>
      <rPr>
        <b/>
        <sz val="12"/>
        <rFont val="맑은 고딕"/>
        <family val="3"/>
        <scheme val="major"/>
      </rPr>
      <t>쇠고기</t>
    </r>
    <phoneticPr fontId="2" type="noConversion"/>
  </si>
  <si>
    <t>실온 365일</t>
    <phoneticPr fontId="2" type="noConversion"/>
  </si>
  <si>
    <t>스텔라떡볶이XCJ프레시웨이 포켓팝콘(떡볶이맛_박스단위발주필요 25g/EA)</t>
  </si>
  <si>
    <t>옥수수, 떡볶이맛 시즈닝(소스, 복합조미식품으로 함유), 물엿 등</t>
    <phoneticPr fontId="2" type="noConversion"/>
  </si>
  <si>
    <r>
      <t>②우유 ⑤대두 ⑥밀 ⑨새우</t>
    </r>
    <r>
      <rPr>
        <b/>
        <sz val="12"/>
        <rFont val="Segoe UI Symbol"/>
        <family val="3"/>
      </rPr>
      <t>⑯</t>
    </r>
    <r>
      <rPr>
        <b/>
        <sz val="12"/>
        <rFont val="맑은 고딕"/>
        <family val="3"/>
        <scheme val="major"/>
      </rPr>
      <t xml:space="preserve">쇠고기
</t>
    </r>
    <r>
      <rPr>
        <b/>
        <sz val="12"/>
        <rFont val="Segoe UI Symbol"/>
        <family val="3"/>
      </rPr>
      <t>⑰</t>
    </r>
    <r>
      <rPr>
        <b/>
        <sz val="12"/>
        <rFont val="맑은 고딕"/>
        <family val="3"/>
        <scheme val="major"/>
      </rPr>
      <t xml:space="preserve">오징어 </t>
    </r>
    <r>
      <rPr>
        <b/>
        <sz val="12"/>
        <rFont val="Segoe UI Symbol"/>
        <family val="3"/>
      </rPr>
      <t>⑱</t>
    </r>
    <r>
      <rPr>
        <b/>
        <sz val="12"/>
        <rFont val="맑은 고딕"/>
        <family val="3"/>
        <scheme val="major"/>
      </rPr>
      <t>조개류 (굴, 전복, 홍합 포함)</t>
    </r>
    <phoneticPr fontId="2" type="noConversion"/>
  </si>
  <si>
    <t>실온 240일</t>
    <phoneticPr fontId="2" type="noConversion"/>
  </si>
  <si>
    <t>중단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</si>
  <si>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돼지고기 89.20%(지방일부사용/국산)</t>
    </r>
    <r>
      <rPr>
        <b/>
        <sz val="12"/>
        <color theme="1"/>
        <rFont val="맑은 고딕"/>
        <family val="3"/>
        <charset val="129"/>
        <scheme val="minor"/>
      </rPr>
      <t xml:space="preserve">,정제수,전분믹스-엠(태국산),정제소금(국산),분리대두단백,설탕,기타가공품,바베큐시즈닝,혼합제제(폴리인산나트륨,피로인산나트륨,메타인산나트륨),L-글루탐산나트륨제제[L-글루탐산나트륨(향미증진제),5'-이노신산이나트륨,5'-구아닐산이나트륨],혼합제제{정제수,향료(스모크향),폴리소르베이트8O,초산},복합조미식품,비타민C,혼합제제(덱스트린, 치자적색소,치자황색소),베이컨후레바,혼합제제(덱스트린,카라멜색소IV,락색소),아질산나트륨(발색제) </t>
    </r>
    <phoneticPr fontId="2" type="noConversion"/>
  </si>
  <si>
    <t>단종</t>
    <phoneticPr fontId="2" type="noConversion"/>
  </si>
  <si>
    <r>
      <t>②⑤⑥⑨⑩⑮</t>
    </r>
    <r>
      <rPr>
        <sz val="9"/>
        <rFont val="Segoe UI Symbol"/>
        <family val="1"/>
      </rPr>
      <t>⑯⑱</t>
    </r>
    <phoneticPr fontId="2" type="noConversion"/>
  </si>
  <si>
    <t>딘종</t>
    <phoneticPr fontId="2" type="noConversion"/>
  </si>
  <si>
    <t>명랑시대 의성마늘이들어간 핫도그 (80g*10ea 800g/EA)</t>
    <phoneticPr fontId="2" type="noConversion"/>
  </si>
  <si>
    <t>명랑시대 우리밀콘크런치꼬마 핫도그 (50g*10ea 500g/EA)</t>
    <phoneticPr fontId="2" type="noConversion"/>
  </si>
  <si>
    <t>코드미발번</t>
    <phoneticPr fontId="2" type="noConversion"/>
  </si>
  <si>
    <t>800g(80g*10입)</t>
    <phoneticPr fontId="2" type="noConversion"/>
  </si>
  <si>
    <t>과세</t>
    <phoneticPr fontId="2" type="noConversion"/>
  </si>
  <si>
    <t>제조일로부터 9개월</t>
    <phoneticPr fontId="2" type="noConversion"/>
  </si>
  <si>
    <t>의성마늘소시지35 52.66%[돼지고기 87.69%(국내산), 의성마늘 1.46%(국내산)], 쌀가루(국산) 3.94%
[오븐조리(열풍)] 160도 18분 오븐조리
지름: 44 ± 5mm  길이 190 ± 10mm (스틱포함)</t>
    <phoneticPr fontId="2" type="noConversion"/>
  </si>
  <si>
    <t>돼지고기, 쇠고기, 대두, 밀, 알류(계란),우유</t>
    <phoneticPr fontId="2" type="noConversion"/>
  </si>
  <si>
    <t>돼지고기,쇠고기,밀,대두,알류(계란),우유</t>
    <phoneticPr fontId="2" type="noConversion"/>
  </si>
  <si>
    <t>야채칵테일소시지 46.65%[돼지고기 87.04%(국내산)], 쌀가루(국산) 6.7%, 옥수수크런치 7.37%{곡류가공품 99.9%[콘후레이크 100%(이탈리아산, 옥수수 90%)]}
[오븐조리(콤비)] 170도 13분 오븐조리 
지름:  45 ± 3mm 길이  150 ± 5mm (스틱포함)</t>
    <phoneticPr fontId="2" type="noConversion"/>
  </si>
  <si>
    <t>500g(50g*10입)</t>
    <phoneticPr fontId="2" type="noConversion"/>
  </si>
  <si>
    <t>튼튼스쿨 요구얌</t>
    <phoneticPr fontId="2" type="noConversion"/>
  </si>
  <si>
    <t>100ml</t>
    <phoneticPr fontId="2" type="noConversion"/>
  </si>
  <si>
    <t>정제수 87.088%, 이소말토올리고당 7.2%, 혼합탈지분유(네덜란드산) 3.68%, 함수결정포도당 0.7%,폴리덱스트로스 0.7%, 프락토올리고당 0.5%, 수크랄로스(감미료) 0.018%, 비타민D3 0.0075%,산화아연0.0025%, 비타민B1 0.001% , 요구르트향 2종 0.1%, 유산균주(미국산) 0.003%</t>
    <phoneticPr fontId="2" type="noConversion"/>
  </si>
  <si>
    <t>노티드 핑크팜(100ml_과채음료 100g/EA) </t>
  </si>
  <si>
    <t>노티드 옐로우팜(100ml_과채음료 100g/EA)</t>
  </si>
  <si>
    <t>사과농축액,당근농축액,레드비트농축액,유산균사균체</t>
    <phoneticPr fontId="2" type="noConversion"/>
  </si>
  <si>
    <t>백포도농축액,망고농축퓨레,케일농축액,브로콜리즙,유사균사균체</t>
    <phoneticPr fontId="2" type="noConversion"/>
  </si>
  <si>
    <t>우유,대두함유</t>
    <phoneticPr fontId="2" type="noConversion"/>
  </si>
  <si>
    <t>중단</t>
    <phoneticPr fontId="2" type="noConversion"/>
  </si>
  <si>
    <t>돼지고기90.72%(지방일부사용/국산),정제수,옥수수전분{옥수수:외국산(러시아,헝가리,세르비아등)},정제소금(국산),콜라겐,백설탕,혼합제제(폴리인산나트륨,피로인산나트륨,메타인산나트륨),카라기난,비타민C,아질산나트륨(발색제)</t>
    <phoneticPr fontId="2" type="noConversion"/>
  </si>
  <si>
    <t>돼지고기, 쇠고기 함유</t>
    <phoneticPr fontId="2" type="noConversion"/>
  </si>
  <si>
    <t>튼튼스쿨 오브닝더바삭초당옥수수콘치즈블럭돈카츠(100g*10입 1Kg/EA)</t>
  </si>
  <si>
    <t>튼튼스쿨 오브닝더바삭임실치즈블럭돈카츠(100g*10입 1Kg/EA)</t>
  </si>
  <si>
    <t>三米삼미고소통등심돈가츠(100g*10입 1Kg/EA)</t>
  </si>
  <si>
    <t>재고소진 후 중단</t>
    <phoneticPr fontId="2" type="noConversion"/>
  </si>
  <si>
    <t>900g(30g*30ea)</t>
    <phoneticPr fontId="2" type="noConversion"/>
  </si>
  <si>
    <t>토마토케찹[토마토페이스크(외국산),설탕,발효식초,정제소금(국산),변성전분],정제수,후실리20.5%(듀럼밀100%/이탈리아산),
설탕,고추맛조미액[콩기름{대두유(외국산))},마늘(중국산)고춧가루],양파,대두유,당근,완두,정제소금,양조식초,쇠고기맛베이스,청피망,식물성분해단백,혼합간장,양파농축액,마늘농축액,효소처리스테비아(감미료)</t>
    <phoneticPr fontId="2" type="noConversion"/>
  </si>
  <si>
    <t>난류,밀,돼지고기</t>
    <phoneticPr fontId="2" type="noConversion"/>
  </si>
  <si>
    <r>
      <t xml:space="preserve">마기린(대두:외국산[아르헨티나,미국,중국 등])9%,,쇼트닝(팜유:말레시아)9%,계란(국산)13%,밀가루(미국/밀)18%,냉동딸기(중국)10%
</t>
    </r>
    <r>
      <rPr>
        <b/>
        <sz val="9"/>
        <color rgb="FF0000FF"/>
        <rFont val="맑은 고딕"/>
        <family val="3"/>
        <charset val="129"/>
        <scheme val="major"/>
      </rPr>
      <t>실온에서 1~2시간 해동</t>
    </r>
    <phoneticPr fontId="2" type="noConversion"/>
  </si>
  <si>
    <r>
      <t xml:space="preserve">마기린(대두:외국산[아르헨티나,미국,중국 등])9%,쇼트닝(팜유:말레시아)9%,계란(국산)13%,밀가루(미국/밀)18%,냉동딸기(중국)10%,
</t>
    </r>
    <r>
      <rPr>
        <b/>
        <sz val="9"/>
        <color rgb="FF0000FF"/>
        <rFont val="맑은 고딕"/>
        <family val="3"/>
        <charset val="129"/>
        <scheme val="major"/>
      </rPr>
      <t>실온에서 1~2시간 해동</t>
    </r>
    <phoneticPr fontId="9" type="noConversion"/>
  </si>
  <si>
    <r>
      <t>밀가루(미국:밀)41%,마가린(대두:외국산[아르헨티나,미국,중국 등])10%,쇼트닝(팜유:말레시아)10%,우유(폴란드)19%,준초콜릿(인도네시아)13%</t>
    </r>
    <r>
      <rPr>
        <b/>
        <sz val="9"/>
        <color rgb="FF0000FF"/>
        <rFont val="맑은 고딕"/>
        <family val="3"/>
        <charset val="129"/>
        <scheme val="major"/>
      </rPr>
      <t>오븐 180도에서 5분 조리</t>
    </r>
    <phoneticPr fontId="2" type="noConversion"/>
  </si>
  <si>
    <r>
      <t>①②④⑤</t>
    </r>
    <r>
      <rPr>
        <sz val="9"/>
        <rFont val="맑은 고딕"/>
        <family val="3"/>
        <charset val="129"/>
      </rPr>
      <t>⑥</t>
    </r>
    <phoneticPr fontId="2" type="noConversion"/>
  </si>
  <si>
    <t>랍스터테일(하프컷_45-65g/개 55g/EA)</t>
  </si>
  <si>
    <t>랍스터 100%(캐나다산)</t>
    <phoneticPr fontId="2" type="noConversion"/>
  </si>
  <si>
    <t>달광상회 생일베리축하해파이(우리밀_박스발주_20g*30입 20g/EA)</t>
  </si>
  <si>
    <t>600g(20g*30ea)</t>
    <phoneticPr fontId="2" type="noConversion"/>
  </si>
  <si>
    <t>우리밀(국산), 딸기농축액0.07%(국산)</t>
    <phoneticPr fontId="2" type="noConversion"/>
  </si>
  <si>
    <t>계란, 우유, 대두, 밀, 함유</t>
    <phoneticPr fontId="2" type="noConversion"/>
  </si>
  <si>
    <t xml:space="preserve">냉동 9개월 </t>
    <phoneticPr fontId="2" type="noConversion"/>
  </si>
  <si>
    <t>굿딜_엄선 베이컨(1Kg/EA)</t>
    <phoneticPr fontId="2" type="noConversion"/>
  </si>
  <si>
    <t>9월 부 중단</t>
    <phoneticPr fontId="2" type="noConversion"/>
  </si>
  <si>
    <r>
      <t>②⑤⑥⑩</t>
    </r>
    <r>
      <rPr>
        <b/>
        <sz val="9"/>
        <rFont val="맑은 고딕"/>
        <family val="3"/>
        <charset val="128"/>
        <scheme val="minor"/>
      </rPr>
      <t>⑯</t>
    </r>
    <phoneticPr fontId="2" type="noConversion"/>
  </si>
  <si>
    <t>9월부 중단</t>
    <phoneticPr fontId="2" type="noConversion"/>
  </si>
  <si>
    <r>
      <t xml:space="preserve">고피자 포테이토소세지피자세트
(도우3.8kg+토마토소스1.5kg+피자치즈2kg+냉동감자_테이터잼2.27kg+세블락소시지1kg/BOX)
</t>
    </r>
    <r>
      <rPr>
        <b/>
        <sz val="9"/>
        <color rgb="FF0000FF"/>
        <rFont val="맑은 고딕"/>
        <family val="3"/>
        <charset val="129"/>
        <scheme val="minor"/>
      </rPr>
      <t>*도우: 190g*20ea (1판 : 26cm*14cm)</t>
    </r>
    <r>
      <rPr>
        <b/>
        <sz val="9"/>
        <color theme="1"/>
        <rFont val="맑은 고딕"/>
        <family val="3"/>
        <charset val="129"/>
        <scheme val="minor"/>
      </rPr>
      <t xml:space="preserve">
*도우20ea x 2등분 = 40인분
*도우20ea x 4등분 = 80인분
*도우20ea x 6등분 = 120인분</t>
    </r>
    <phoneticPr fontId="2" type="noConversion"/>
  </si>
  <si>
    <r>
      <t xml:space="preserve">돼지고기(후지/국내산)32.1%, 돼지고기 (지방/국내산)19.4%, 양파 33.3%
</t>
    </r>
    <r>
      <rPr>
        <b/>
        <sz val="9"/>
        <color rgb="FF0000FF"/>
        <rFont val="맑은 고딕"/>
        <family val="3"/>
        <charset val="129"/>
        <scheme val="minor"/>
      </rPr>
      <t>*164도 약 8분 튀김조리/ 조리후 약 10cm</t>
    </r>
    <phoneticPr fontId="2" type="noConversion"/>
  </si>
  <si>
    <t>중단</t>
    <phoneticPr fontId="2" type="noConversion"/>
  </si>
  <si>
    <t>고메 대가 탕수육 1.3Kg 
(탕수육 1Kg + 소스 300g)</t>
  </si>
  <si>
    <t>튼튼스쿨 떡갈비 스테이크 1.265Kg(개당 115g)</t>
  </si>
  <si>
    <t>크레잇 수제 해물파전 1Kg</t>
  </si>
  <si>
    <t>크레잇 오바삭 수제식호떡 750g</t>
  </si>
  <si>
    <t>크레잇 겉바속촉 멘치카츠 1kg</t>
  </si>
  <si>
    <t>백설 양념장을 넣어 리얼 부드러운 간장오리불고기1kg</t>
  </si>
  <si>
    <t>백설 양념장을 넣어 리얼 부드러운 고추장오리불고기1kg</t>
  </si>
  <si>
    <t>1kg(10gg*10ea)</t>
    <phoneticPr fontId="2" type="noConversion"/>
  </si>
  <si>
    <t>1.265kg(115g*11ea)</t>
    <phoneticPr fontId="2" type="noConversion"/>
  </si>
  <si>
    <r>
      <t>①②⑤⑥⑩</t>
    </r>
    <r>
      <rPr>
        <b/>
        <sz val="12"/>
        <rFont val="Segoe UI Symbol"/>
        <family val="3"/>
      </rPr>
      <t>⑯</t>
    </r>
    <r>
      <rPr>
        <b/>
        <sz val="12"/>
        <rFont val="맑은 고딕"/>
        <family val="3"/>
        <scheme val="minor"/>
      </rPr>
      <t xml:space="preserve"> 계란, 우유, 대두, 밀, 돼지고기, 쇠고기</t>
    </r>
    <phoneticPr fontId="2" type="noConversion"/>
  </si>
  <si>
    <t>튼튼스쿨 오브닝더바삭 별이내리는 지파이(100g*10입 1Kg/EA)</t>
    <phoneticPr fontId="2" type="noConversion"/>
  </si>
  <si>
    <t>1kg(100g*10ea)</t>
    <phoneticPr fontId="2" type="noConversion"/>
  </si>
  <si>
    <t>HACCP</t>
    <phoneticPr fontId="2" type="noConversion"/>
  </si>
  <si>
    <t>600g(60g*10ea)</t>
    <phoneticPr fontId="2" type="noConversion"/>
  </si>
  <si>
    <t>⑤⑥⑩ 대두, 밀, 돼지고기</t>
    <phoneticPr fontId="2" type="noConversion"/>
  </si>
  <si>
    <t>돼지고기(국내산/등심) 40%, 초당옥수수치즈블럭 40% 등
오븐조리 : 약 180℃ 정도로 예열한 후 동결된 상태의 돈까스를 넣고  약 10~15분간 완전히 익을 때까지 조리 후 드십시오.</t>
    <phoneticPr fontId="2" type="noConversion"/>
  </si>
  <si>
    <t>돼지고기(국내산/등심) 40%, 임실치즈블럭(임실치즈함유) 40% 등</t>
    <phoneticPr fontId="2" type="noConversion"/>
  </si>
  <si>
    <t>②⑤⑥⑩돼지고기, 우유, 밀, 대두</t>
    <phoneticPr fontId="2" type="noConversion"/>
  </si>
  <si>
    <r>
      <t>②⑤⑥⑩⑮</t>
    </r>
    <r>
      <rPr>
        <b/>
        <sz val="12"/>
        <rFont val="Segoe UI Symbol"/>
        <family val="3"/>
      </rPr>
      <t>⑯</t>
    </r>
    <r>
      <rPr>
        <b/>
        <sz val="12"/>
        <rFont val="맑은 고딕"/>
        <family val="3"/>
        <scheme val="minor"/>
      </rPr>
      <t xml:space="preserve"> 우유, 대두, 밀, 돼지고기, 닭고기, 쇠고기</t>
    </r>
    <phoneticPr fontId="2" type="noConversion"/>
  </si>
  <si>
    <t>베리가득요거트(블루베리)</t>
    <phoneticPr fontId="2" type="noConversion"/>
  </si>
  <si>
    <t>150ml
낱개발주가능</t>
    <phoneticPr fontId="2" type="noConversion"/>
  </si>
  <si>
    <t>블루베리 : 원유 75%(국산), 블루베리다이스 10%(미국산), 정제수 9%, 유기농흑설탕 4.3%, 블루베리농축과즙 1.5%(미국산)</t>
    <phoneticPr fontId="2" type="noConversion"/>
  </si>
  <si>
    <t>베리가득요거트(딸기)</t>
    <phoneticPr fontId="2" type="noConversion"/>
  </si>
  <si>
    <t>딸기 : 원유 75%(국산), 가당딸기[딸기(국산), 정백당] 15%, 유기농흑설탕 4.3%, 딸기퓨레 2.5%(국산), 정제수 2.2%</t>
    <phoneticPr fontId="2" type="noConversion"/>
  </si>
  <si>
    <t>우유</t>
    <phoneticPr fontId="2" type="noConversion"/>
  </si>
  <si>
    <t>계, 새우</t>
    <phoneticPr fontId="2" type="noConversion"/>
  </si>
  <si>
    <t>냉동</t>
    <phoneticPr fontId="2" type="noConversion"/>
  </si>
  <si>
    <t>45-65g</t>
    <phoneticPr fontId="2" type="noConversion"/>
  </si>
  <si>
    <t>1.3kg
탕수육 1kg(33개 ± 7개입)
+소스 300g</t>
    <phoneticPr fontId="2" type="noConversion"/>
  </si>
  <si>
    <t>⑤⑥⑩</t>
    <phoneticPr fontId="2" type="noConversion"/>
  </si>
  <si>
    <r>
      <t>⑤⑥⑩</t>
    </r>
    <r>
      <rPr>
        <b/>
        <sz val="12"/>
        <rFont val="Segoe UI Symbol"/>
        <family val="3"/>
      </rPr>
      <t>⑯</t>
    </r>
    <phoneticPr fontId="2" type="noConversion"/>
  </si>
  <si>
    <t>돼지고기 68.4%(국산, 갈비살 50.2%), 소고기 15.2% 
(지방일부사용, 국산75%/호주산25%), 설탕, 마늘, 백설갈비양념 2.3%
컨벤션오븐 예열후, 180℃, 습도 80%, 15분</t>
    <phoneticPr fontId="2" type="noConversion"/>
  </si>
  <si>
    <t>1kg
(약 28.5g±2g × 35 ± 3개)</t>
    <phoneticPr fontId="2" type="noConversion"/>
  </si>
  <si>
    <t>750g(50g*15ea)</t>
    <phoneticPr fontId="2" type="noConversion"/>
  </si>
  <si>
    <r>
      <t>①②⑤⑥⑧⑨</t>
    </r>
    <r>
      <rPr>
        <b/>
        <sz val="12"/>
        <rFont val="Segoe UI Symbol"/>
        <family val="3"/>
      </rPr>
      <t>⑰⑱</t>
    </r>
    <phoneticPr fontId="2" type="noConversion"/>
  </si>
  <si>
    <t>② ④ ⑤ ⑥</t>
    <phoneticPr fontId="2" type="noConversion"/>
  </si>
  <si>
    <t>1kg(50g*20ea)</t>
    <phoneticPr fontId="2" type="noConversion"/>
  </si>
  <si>
    <r>
      <t>①②⑤⑥⑩⑮</t>
    </r>
    <r>
      <rPr>
        <b/>
        <sz val="12"/>
        <rFont val="Segoe UI Symbol"/>
        <family val="3"/>
      </rPr>
      <t>⑯</t>
    </r>
    <phoneticPr fontId="2" type="noConversion"/>
  </si>
  <si>
    <t>1kg(비정형/3mm)</t>
    <phoneticPr fontId="2" type="noConversion"/>
  </si>
  <si>
    <t>오리고기(국내산/1등급/무항생제)70%, 혼합간장{탈지대두(인도산), 천일염(호주산), 기타과당, 소맥, 주정}, 맥아이온물엿, 정제수, 양파</t>
    <phoneticPr fontId="2" type="noConversion"/>
  </si>
  <si>
    <t>②⑤⑥</t>
    <phoneticPr fontId="2" type="noConversion"/>
  </si>
  <si>
    <t>오리고기(국내산/1등급/무항생제)70%, 정제수, 기타과당, 혼합간장{탈지대두(인도산), 천일염(호주산), 기타과당,소맥, 주정}, 물엿, 고추장 {물엿, 정제수, 소맥분(밀:미국산, 호주산), 고추양념(중국산)</t>
    <phoneticPr fontId="2" type="noConversion"/>
  </si>
  <si>
    <t xml:space="preserve">찹쌀호떡믹스 40%, 찹쌀가루 3%, 
땅콩분태 1.5%, 흑참깨 0.3%, 꿀 분말 0.09%
※ 해동하지 않은 상태에서 조리
1. 오븐: 200℃ 4~5분 
2. 프라잉: 180℃ 1분 30초~2분 
3. 팬조리: 4분 30초 </t>
    <phoneticPr fontId="2" type="noConversion"/>
  </si>
  <si>
    <t>부추 13%, 쪽파 11%, 오징어 6%(칠레, 페루, 중국산), 해물엑기스 (국내산)
오븐 180℃ 약 5분 조리</t>
    <phoneticPr fontId="2" type="noConversion"/>
  </si>
  <si>
    <t>냉동 1095일</t>
    <phoneticPr fontId="2" type="noConversion"/>
  </si>
  <si>
    <t>면세</t>
    <phoneticPr fontId="2" type="noConversion"/>
  </si>
  <si>
    <t>노티드 크림버니딸기우유케익(25g내외*28조각 700g/EA)</t>
    <phoneticPr fontId="2" type="noConversion"/>
  </si>
  <si>
    <t>700g(25g내외*28ea)</t>
    <phoneticPr fontId="2" type="noConversion"/>
  </si>
  <si>
    <t>전란액(국산) 설탕, 식물성크림(인도네시아산, 말레이시아산),
쇼트닝(프랑스산), 밀가루(미국산), 가공유크림(프랑스산)</t>
    <phoneticPr fontId="2" type="noConversion"/>
  </si>
  <si>
    <t>달걀,대두,우유,밀,오징어 함유</t>
    <phoneticPr fontId="2" type="noConversion"/>
  </si>
  <si>
    <t>냉동 365일</t>
    <phoneticPr fontId="2" type="noConversion"/>
  </si>
  <si>
    <t>튼튼스쿨 the크고the넓은남산식왕돈까스 미니(60g*10입 600g/EA)</t>
    <phoneticPr fontId="2" type="noConversion"/>
  </si>
  <si>
    <t>튼튼위크
(9/8~9/30까지 할인적용)</t>
    <phoneticPr fontId="2" type="noConversion"/>
  </si>
  <si>
    <t>돼지고기(국내산/등심) 50% 등
[유탕조리] 약180도, 약3-5분 관찰조리
크기 약 12cm*13cm</t>
    <phoneticPr fontId="2" type="noConversion"/>
  </si>
  <si>
    <t>돼지고기(국내산/등심) 55%, 볶은찹쌀현미분태 4%, 볶은현미분태 4%, 볶은흑미분태 2%
[유탕조리] 약170-180도, 5-6분 관찰조리</t>
    <phoneticPr fontId="2" type="noConversion"/>
  </si>
  <si>
    <t>오븐조리</t>
    <phoneticPr fontId="2" type="noConversion"/>
  </si>
  <si>
    <t>오븐조리
20봉당
콘소메시즈닝 1봉 증정</t>
    <phoneticPr fontId="2" type="noConversion"/>
  </si>
  <si>
    <t>오븐콤비조리
20봉당
케요네즈 1봉 증정</t>
    <phoneticPr fontId="2" type="noConversion"/>
  </si>
  <si>
    <t>오븐조리가능
10봉당 소스 1봉 증정
(증정소스 행사지 참고)</t>
    <phoneticPr fontId="2" type="noConversion"/>
  </si>
  <si>
    <r>
      <t xml:space="preserve">크레잇 고기완자전(1.08Kg/EA) 광장식
</t>
    </r>
    <r>
      <rPr>
        <b/>
        <sz val="14"/>
        <color rgb="FFFF0000"/>
        <rFont val="맑은 고딕"/>
        <family val="3"/>
        <charset val="129"/>
        <scheme val="major"/>
      </rPr>
      <t>시설재정비로 9월간 셧다운 예정 사전연락 필수</t>
    </r>
    <phoneticPr fontId="2" type="noConversion"/>
  </si>
  <si>
    <t>5봉당 액란 1L 증정</t>
    <phoneticPr fontId="2" type="noConversion"/>
  </si>
  <si>
    <t>1KG(50g*20ea)</t>
    <phoneticPr fontId="2" type="noConversion"/>
  </si>
  <si>
    <t>전란액65.95%(국산),불고기소18%(돼기고기46.5%(국내산),양파(중국산),두류가공품(인도산),소스(갈비만두양념베이스),기타과당,소스(불고기양념장엣기스) 등</t>
    <phoneticPr fontId="2" type="noConversion"/>
  </si>
  <si>
    <t>알류,돼지고기,소고기,우유,대두,조개류(굴),밀 함유</t>
    <phoneticPr fontId="2" type="noConversion"/>
  </si>
  <si>
    <t>제조일로부터 12개월</t>
    <phoneticPr fontId="2" type="noConversion"/>
  </si>
  <si>
    <t>전란액(국산) 76.43%, 참치 10.81%[다랑어 76.5%(원양산), 정제수, 카놀라유(외국산)]</t>
    <phoneticPr fontId="2" type="noConversion"/>
  </si>
  <si>
    <t>계란,조개류(굴),대두,밀,소고기 함유</t>
    <phoneticPr fontId="2" type="noConversion"/>
  </si>
  <si>
    <t>전란액(국산) 76.3%, 정제수, 햄 8.48%{돼지고기{외국산(미국,캐나다,네덜란드등),국산}</t>
    <phoneticPr fontId="2" type="noConversion"/>
  </si>
  <si>
    <t>확인필요</t>
    <phoneticPr fontId="2" type="noConversion"/>
  </si>
  <si>
    <t>전란액(국산) 90.01%, 정제수</t>
    <phoneticPr fontId="2" type="noConversion"/>
  </si>
  <si>
    <t>계란,대두 함유</t>
    <phoneticPr fontId="2" type="noConversion"/>
  </si>
  <si>
    <t>미소란 계란지단채(2mm 고명용 700g/EA)</t>
  </si>
  <si>
    <t>미소란 계란지단채(4mm 고명용 700g/EA)</t>
  </si>
  <si>
    <t>700g</t>
    <phoneticPr fontId="2" type="noConversion"/>
  </si>
  <si>
    <t>달걀(알류),대두 함유</t>
    <phoneticPr fontId="2" type="noConversion"/>
  </si>
  <si>
    <t xml:space="preserve">달걀[전란액84.28%(국내산)],혼합제제1(초산전분,히드록시프로필인산이전분),정제수,혼합제제2(인산이전분,설탕분말),
변성전분,정제소금(국내산),트레할로스,소스[생강농축액(생각:국내산))사과농축액(중국산)],혼합제제3(폴리인산나트륨,
메타인산칼륨),카로틴 </t>
    <phoneticPr fontId="2" type="noConversion"/>
  </si>
  <si>
    <t>미소란 계란후라이(완숙_비살균_45g*20개입 900g/EA)</t>
  </si>
  <si>
    <t>900g(45g*20ea)</t>
    <phoneticPr fontId="2" type="noConversion"/>
  </si>
  <si>
    <t>달걀[난백액75%(국내산)],달걀[전란액12%(국내산)],혼합제제1(초산전분,히드록시프로필인산이전분),정제수,
대두유(외국산:미국.아르헨티나,베트남 등),정제소금(중국산),덱스트린,소스,미향[레몬농축과즙(이스라엘산),
정제소금(국내산)],설탕,구연산,잔탄검,혼합제제2(폴리인산나트륨,메타인산칼륨),카로틴</t>
    <phoneticPr fontId="2" type="noConversion"/>
  </si>
  <si>
    <t>함박사용 시 
요구얌 1:1 증정</t>
    <phoneticPr fontId="2" type="noConversion"/>
  </si>
  <si>
    <t>10봉당 양념 치킨소스1봉
증정</t>
    <phoneticPr fontId="2" type="noConversion"/>
  </si>
  <si>
    <t>10봉당
시나몬설탕 1봉 증정</t>
    <phoneticPr fontId="2" type="noConversion"/>
  </si>
  <si>
    <r>
      <t>⑤⑥⑮</t>
    </r>
    <r>
      <rPr>
        <b/>
        <sz val="12"/>
        <rFont val="Segoe UI Symbol"/>
        <family val="3"/>
      </rPr>
      <t>⑯</t>
    </r>
    <r>
      <rPr>
        <b/>
        <sz val="12"/>
        <rFont val="맑은 고딕"/>
        <family val="3"/>
        <scheme val="minor"/>
      </rPr>
      <t>닭고기, 밀, 대두, 쇠고기</t>
    </r>
    <phoneticPr fontId="2" type="noConversion"/>
  </si>
  <si>
    <t>유탕조리</t>
    <phoneticPr fontId="2" type="noConversion"/>
  </si>
  <si>
    <t>오븐조리가능</t>
    <phoneticPr fontId="2" type="noConversion"/>
  </si>
  <si>
    <r>
      <t xml:space="preserve">대가 탕수육 76.9% (전체 중 탕수육 비율) 
대가 탕수육 (1kg) : 국내산 등심 51.4%), 정제수,전분가공품,밀가루, 변성전분 / </t>
    </r>
    <r>
      <rPr>
        <b/>
        <sz val="12"/>
        <color rgb="FFFF0000"/>
        <rFont val="맑은 고딕"/>
        <family val="3"/>
        <charset val="129"/>
        <scheme val="minor"/>
      </rPr>
      <t>탕수육 비정형 상품</t>
    </r>
    <r>
      <rPr>
        <b/>
        <sz val="12"/>
        <rFont val="맑은 고딕"/>
        <family val="3"/>
        <scheme val="minor"/>
      </rPr>
      <t xml:space="preserve">
대가 탕수육 소스 (300g) : 정제수, 하얀설탕, 발효식초
1. 오븐 : 170℃ 12~14분 조리
2. 160~170도 딥 후라잉 2분 30초 ~3분 30초  
-&gt; 오븐조리는 Test 후 추후 공유</t>
    </r>
    <phoneticPr fontId="2" type="noConversion"/>
  </si>
  <si>
    <r>
      <t xml:space="preserve">크레잇 간장퐁닭다리살스테이크(1.08kg_B2B 1.08Kg/EA
</t>
    </r>
    <r>
      <rPr>
        <b/>
        <sz val="14"/>
        <color rgb="FFFF0000"/>
        <rFont val="맑은 고딕"/>
        <family val="3"/>
        <charset val="129"/>
        <scheme val="minor"/>
      </rPr>
      <t>*오븐조리상품*</t>
    </r>
    <phoneticPr fontId="2" type="noConversion"/>
  </si>
  <si>
    <t>10봉당 1봉 지원</t>
    <phoneticPr fontId="9" type="noConversion"/>
  </si>
  <si>
    <t>10봉당 1봉 지원</t>
    <phoneticPr fontId="2" type="noConversion"/>
  </si>
  <si>
    <t>오븐콤비조리
10봉당 1봉 지원</t>
    <phoneticPr fontId="2" type="noConversion"/>
  </si>
  <si>
    <t>돼지고기 27% (국산), 닭고기 14%(국산), 정제수 미포함, 빵가루, 쇼트닝 (정제수 포함)
170~175℃ 5분 딥프라잉</t>
    <phoneticPr fontId="2" type="noConversion"/>
  </si>
  <si>
    <t>닭고기(국내산/가슴살), 스타콘크럼 6% 등</t>
    <phoneticPr fontId="2" type="noConversion"/>
  </si>
  <si>
    <t>얼티브 멜론</t>
    <phoneticPr fontId="2" type="noConversion"/>
  </si>
  <si>
    <t>과세</t>
    <phoneticPr fontId="2" type="noConversion"/>
  </si>
  <si>
    <t>(120ml*24ea)box
낱개발주가능</t>
    <phoneticPr fontId="2" type="noConversion"/>
  </si>
  <si>
    <t>메론농축액0.1%(메론배합함량 100%)
얼티브&lt;(믹스{분리대두단백A(중국산),코코넛크림(인도네시아산),캐슈넛페이스트,쌀분말},정제수,설탕,덱스트린,해바라기유{해바라기유(스페인산)},사과농축액{사과농축액(이스라엘산)},탄산칼슌,메론농축액(이스라엘산)</t>
    <phoneticPr fontId="2" type="noConversion"/>
  </si>
  <si>
    <t>냉장 274일</t>
    <phoneticPr fontId="2" type="noConversion"/>
  </si>
  <si>
    <t>노티드 구슬아이스크림_요거트</t>
    <phoneticPr fontId="2" type="noConversion"/>
  </si>
  <si>
    <t>냉동</t>
    <phoneticPr fontId="2" type="noConversion"/>
  </si>
  <si>
    <t>사과농축액,레몬농축액 등</t>
    <phoneticPr fontId="2" type="noConversion"/>
  </si>
  <si>
    <t>1.2kg(50ml*24ea)</t>
  </si>
  <si>
    <t>9월 급식사용 건
7월25일까지 선주문
★주문예약 폭주중★</t>
    <phoneticPr fontId="2" type="noConversion"/>
  </si>
  <si>
    <t>재고소진후 중단 예정
사전연락필수
재고 소량 보유</t>
    <phoneticPr fontId="2" type="noConversion"/>
  </si>
  <si>
    <t>쉐프가간다 
사전예약
+노티드 퍼픔팜 1:1증정</t>
    <phoneticPr fontId="2" type="noConversion"/>
  </si>
  <si>
    <t>10봉당
크림마요소스 1봉
증정</t>
    <phoneticPr fontId="2" type="noConversion"/>
  </si>
  <si>
    <t>1세트당 튀김볼500g 1봉
증정</t>
    <phoneticPr fontId="2" type="noConversion"/>
  </si>
  <si>
    <t>6봉당 오리쌈피 1봉
증정</t>
    <phoneticPr fontId="2" type="noConversion"/>
  </si>
  <si>
    <t>10봉당
머스타드1,쌈무1
증정</t>
    <phoneticPr fontId="2" type="noConversion"/>
  </si>
  <si>
    <t>10봉당
마늘보쌈소스 1봉
증정</t>
    <phoneticPr fontId="2" type="noConversion"/>
  </si>
  <si>
    <t>돈육13%(국산),소스1(홍콩산/굴추출물농축액),가쓰오부시농축액,땅콩버터 등
**추천비율
면 230g+소스140g +쪽파25g,김가루 약간, 땅콩분태 약간</t>
    <phoneticPr fontId="2" type="noConversion"/>
  </si>
  <si>
    <t>9월 신상품</t>
  </si>
  <si>
    <t>명랑시대 의성마늘이들어간핫도그(80g*10입 800/EA)</t>
    <phoneticPr fontId="19" type="noConversion"/>
  </si>
  <si>
    <t>명랑시대 우리밀 콘크런치꼬마핫도그 50g*10입(50g*10입 500/EA)</t>
  </si>
  <si>
    <t>미소란 오믈렛(불고기_50g*20개입 1Kg/EA)</t>
  </si>
  <si>
    <t>미소란 오믈렛(참치_50g*20개입 1Kg/EA)</t>
  </si>
  <si>
    <t xml:space="preserve"> 미소란 오믈렛(피자_50g*20개입 1Kg/EA)</t>
    <phoneticPr fontId="19" type="noConversion"/>
  </si>
  <si>
    <t>미소란 오믈렛(플레인_50g*20개입 1Kg/EA)</t>
  </si>
  <si>
    <t>미소란 맛나는스크램블에그(1Kg/EA)</t>
  </si>
  <si>
    <t>미소란 얇은사각지단(70g*10개입 700g/EA)</t>
  </si>
  <si>
    <t>육수베이스(맛냄이 샤브샤브_국수_훠궈용 2Kg/EA)</t>
  </si>
  <si>
    <t>프레시플러스 숯불향소스(1Kg/EA)</t>
  </si>
  <si>
    <t>헬씨누리 오리엔탈드레싱(20g*200입 4Kg/BOX)</t>
  </si>
  <si>
    <t>이츠웰 매콤달콤양념치킨소스(PET_리뉴얼 10Kg/EA)</t>
  </si>
  <si>
    <t>송림푸드 사천식탕수육소스(2Kg/EA)</t>
  </si>
  <si>
    <t>이츠웰 풍미가득투움바파스타소스(1Kg/EA)</t>
  </si>
  <si>
    <t>이츠웰 우동소스(실속 1.8L 2Kg/EA)</t>
  </si>
  <si>
    <t>아이누리 토마토스파게티소스(바로먹는_3無 500g/EA)</t>
  </si>
  <si>
    <t>아이누리 크림스파게티소스(바로먹는_3無 500g/EA)</t>
  </si>
  <si>
    <t>아이누리 돈까스소스(과일첨가 1Kg/EA)</t>
  </si>
  <si>
    <t>송림푸드 타르타르드레싱(20g*200입 4Kg/BOX)</t>
  </si>
  <si>
    <t>이츠웰레딧 뚝딱!부대찌개베이스(2Kg/EA)</t>
  </si>
  <si>
    <t>프레시플러스 깐풍소스(전략CK 2Kg/EA)</t>
  </si>
  <si>
    <t>프레시플러스 해파리냉채겨자소스(2Kg/EA)</t>
  </si>
  <si>
    <t>이츠웰 상큼한피자소스(2Kg/EA)</t>
  </si>
  <si>
    <t>초당옥수수콘치즈블럭돈카츠(100g*10입 1Kg/EA)</t>
    <phoneticPr fontId="19" type="noConversion"/>
  </si>
  <si>
    <t xml:space="preserve">임실치즈블럭돈카츠(100g*10입 1Kg/EA) </t>
    <phoneticPr fontId="19" type="noConversion"/>
  </si>
  <si>
    <t>별이내리는지파이(100g*10입 1Kg/EA)</t>
    <phoneticPr fontId="19" type="noConversion"/>
  </si>
  <si>
    <t>남산식왕돈까스(60g*10입)</t>
    <phoneticPr fontId="19" type="noConversion"/>
  </si>
  <si>
    <t>三米삼미고소통등심돈카츠(100g*10입)</t>
    <phoneticPr fontId="19" type="noConversion"/>
  </si>
  <si>
    <t>노티드 핑크팜(100ml)</t>
    <phoneticPr fontId="19" type="noConversion"/>
  </si>
  <si>
    <t>노티드 옐로우팜(100ml)</t>
    <phoneticPr fontId="19" type="noConversion"/>
  </si>
  <si>
    <t>베리가득요거트(딸기)150ml *28</t>
    <phoneticPr fontId="19" type="noConversion"/>
  </si>
  <si>
    <t>베리가득요거트(블루베리)150ml  *28</t>
    <phoneticPr fontId="19" type="noConversion"/>
  </si>
  <si>
    <t>튼튼스쿨 떡갈비 스테이크 1.265Kg(개당 115g)</t>
    <phoneticPr fontId="19" type="noConversion"/>
  </si>
  <si>
    <r>
      <t xml:space="preserve">계란옷 입은 한돈육전 1Kg </t>
    </r>
    <r>
      <rPr>
        <sz val="10"/>
        <color rgb="FFFF0000"/>
        <rFont val="CJ ONLYONE NEW 본문 Light"/>
        <family val="3"/>
        <charset val="129"/>
      </rPr>
      <t>10월출시</t>
    </r>
    <phoneticPr fontId="19" type="noConversion"/>
  </si>
  <si>
    <r>
      <t xml:space="preserve">통삼겹 바베큐(TBD) 1kg </t>
    </r>
    <r>
      <rPr>
        <sz val="10"/>
        <color rgb="FFFF0000"/>
        <rFont val="CJ ONLYONE NEW 본문 Light"/>
        <family val="3"/>
        <charset val="129"/>
      </rPr>
      <t>10월출시</t>
    </r>
    <phoneticPr fontId="19" type="noConversion"/>
  </si>
  <si>
    <r>
      <t xml:space="preserve">동파육 슬라이스(TBD) 1kg </t>
    </r>
    <r>
      <rPr>
        <sz val="10"/>
        <color rgb="FFFF0000"/>
        <rFont val="CJ ONLYONE NEW 본문 Light"/>
        <family val="3"/>
        <charset val="129"/>
      </rPr>
      <t>10월출시</t>
    </r>
    <phoneticPr fontId="19" type="noConversion"/>
  </si>
  <si>
    <r>
      <t>MDS 젤리블리</t>
    </r>
    <r>
      <rPr>
        <sz val="10"/>
        <color rgb="FFFF0000"/>
        <rFont val="CJ ONLYONE NEW 본문 Light"/>
        <family val="3"/>
        <charset val="129"/>
      </rPr>
      <t>제로</t>
    </r>
    <r>
      <rPr>
        <sz val="10"/>
        <rFont val="CJ ONLYONE NEW 본문 Light"/>
        <family val="3"/>
        <charset val="129"/>
      </rPr>
      <t>(애플망고_60g*20개입 CJFW전용 1.2Kg/EA)</t>
    </r>
    <phoneticPr fontId="19" type="noConversion"/>
  </si>
  <si>
    <t>클랩피자 라이스칩(콤비네이션피자맛 30g/EA) CJFW독점</t>
    <phoneticPr fontId="19" type="noConversion"/>
  </si>
  <si>
    <t>디저트39 미니크로칸슈(크림_40g*40입 1.6Kg/EA)</t>
  </si>
  <si>
    <t>디저트39 미니크로칸슈(초코_40g*40입 1.6Kg/EA)</t>
  </si>
  <si>
    <t>튼튼스쿨 요구르트 (요구얌)</t>
  </si>
  <si>
    <t>노티드 크림버니딸기우유케익(25g내외*28조각 700g/EA) </t>
    <phoneticPr fontId="19" type="noConversion"/>
  </si>
  <si>
    <t>크레잇 수제 해물파전1kg(약28.5±2g*35±3ea)</t>
    <phoneticPr fontId="19" type="noConversion"/>
  </si>
  <si>
    <t>크레잇 오바삭 수제식호떡 750g(50g*15ea)</t>
    <phoneticPr fontId="19" type="noConversion"/>
  </si>
  <si>
    <t>크레잇 겉바속촉 멘치카츠1kg(50g*20ea)</t>
    <phoneticPr fontId="19" type="noConversion"/>
  </si>
  <si>
    <r>
      <t xml:space="preserve">백설 양념장을 넣어 리얼 부드러운 간장오리불고기1kg </t>
    </r>
    <r>
      <rPr>
        <sz val="10"/>
        <color rgb="FFFF0000"/>
        <rFont val="CJ ONLYONE NEW 본문 Light"/>
        <family val="3"/>
        <charset val="129"/>
      </rPr>
      <t>개별보정3%받기</t>
    </r>
    <phoneticPr fontId="19" type="noConversion"/>
  </si>
  <si>
    <r>
      <t>백설 양념장을 넣어 리얼 부드러운 고추장오리불고기1kg</t>
    </r>
    <r>
      <rPr>
        <sz val="10"/>
        <color rgb="FFFF0000"/>
        <rFont val="CJ ONLYONE NEW 본문 Light"/>
        <family val="3"/>
        <charset val="129"/>
      </rPr>
      <t>개별보정3%받기</t>
    </r>
    <phoneticPr fontId="19" type="noConversion"/>
  </si>
  <si>
    <t>고메 대가 탕수육 1.3Kg (탕수육 1Kg + 소스 300g)</t>
  </si>
  <si>
    <r>
      <t xml:space="preserve">얼티브 멜론(120g/EA) </t>
    </r>
    <r>
      <rPr>
        <sz val="10"/>
        <color rgb="FFFF0000"/>
        <rFont val="CJ ONLYONE NEW 본문 Light"/>
        <family val="3"/>
        <charset val="129"/>
      </rPr>
      <t>6월신상품</t>
    </r>
    <phoneticPr fontId="19" type="noConversion"/>
  </si>
  <si>
    <t>튼튼스쿨 임실치즈롤까스(100g*10입 1Kg/EA)</t>
    <phoneticPr fontId="19" type="noConversion"/>
  </si>
  <si>
    <t>튼튼스쿨 당이제로당(제로음료_천도복숭아&amp;자두_125ml 125g/EA)</t>
  </si>
  <si>
    <t> 튼튼스쿨 제로음료(청포도_125ml 125g/EA)</t>
  </si>
  <si>
    <t> 튼튼스쿨 제로음료(유산균음료_125ml 125g/EA)   7월 출시</t>
    <phoneticPr fontId="19" type="noConversion"/>
  </si>
  <si>
    <t>냉우동소스(3kg/EA)</t>
  </si>
  <si>
    <t>끌레도르 딸기아이스크림(80ml*48입_냉매포함 80g/EA)</t>
  </si>
  <si>
    <t>끌레도르 초코아이스크림(80ml*48입_냉매포함 80g/EA)</t>
  </si>
  <si>
    <t>아이누리우리배 훈제오리(1등급 무항생제오리로만든_3.5mm슬라이스</t>
    <phoneticPr fontId="19" type="noConversion"/>
  </si>
  <si>
    <t>노티드 아이스구슬(밀키소다_구슬아이스크림 50ml*24EA)</t>
  </si>
  <si>
    <t>노티드 아이스구슬(요거트_구슬아이스크림 50ml*24EA)</t>
    <phoneticPr fontId="19" type="noConversion"/>
  </si>
  <si>
    <t>천일식품 사누끼메밀면(250g*5입 1.25Kg/PAC)</t>
    <phoneticPr fontId="19" type="noConversion"/>
  </si>
  <si>
    <t xml:space="preserve"> 닭가슴살채(CJ프레시웨이전용 원팩_국내산닭 바로먹는 1Kg/EA)</t>
    <phoneticPr fontId="19" type="noConversion"/>
  </si>
  <si>
    <t>하우촌 동치미냉면육수(교동식품 2.5Kg/EA)</t>
    <phoneticPr fontId="19" type="noConversion"/>
  </si>
  <si>
    <t>오동통살40미니새우패티 1,050kg(35g*30pcs)</t>
    <phoneticPr fontId="19" type="noConversion"/>
  </si>
  <si>
    <t>오동통살42새우패티 650g(65g*10입)</t>
    <phoneticPr fontId="19" type="noConversion"/>
  </si>
  <si>
    <t>새우랑대파만낫스틱 900g(30g*30입)</t>
    <phoneticPr fontId="19" type="noConversion"/>
  </si>
  <si>
    <t>롤리롤리팟새우꼬치 900g(30g*30입)</t>
    <phoneticPr fontId="19" type="noConversion"/>
  </si>
  <si>
    <t>튼튼스쿨 완도산자숙칼집전복살(팩당 48-53미 /1Kg/18-20미)</t>
    <phoneticPr fontId="19" type="noConversion"/>
  </si>
  <si>
    <t>아올다 부스터E (150ml_자몽 150g/EA)</t>
  </si>
  <si>
    <t>아올다 부스터E (150ml_레몬 150g/EA)</t>
  </si>
  <si>
    <t>튼튼스쿨 더맛있어진맛있는핫도그(칼슘함유_50g*20입 1Kg/EA)</t>
  </si>
  <si>
    <t>튼튼스쿨 더맛있어진우리밀핫도그(칼슘함유_50g*20입 1Kg/EA)</t>
    <phoneticPr fontId="19" type="noConversion"/>
  </si>
  <si>
    <t>아이누리 더맛있어진단호박핫도그(칼슘함유_50g*10입 500g/EA)</t>
  </si>
  <si>
    <t>아이누리 더맛있어진맛있는핫도그(칼슘함유_30g*10입 300g/EA)</t>
  </si>
  <si>
    <t>쁘띠첼 워터젤리복숭아_티니핑130ML/냉장</t>
  </si>
  <si>
    <t>쁘띠첼 워터젤리오렌지_티니핑130ML/냉장</t>
  </si>
  <si>
    <t>쁘띠첼 워터젤리포도_티니핑130ML/냉장</t>
  </si>
  <si>
    <t>스팸 후랑크 (냉장, 40일)</t>
  </si>
  <si>
    <t>고가득 직화연탄불고기(1Kg/EA)</t>
    <phoneticPr fontId="19" type="noConversion"/>
  </si>
  <si>
    <t>소떡갈떡(80g*12입 960g/EA)  9월</t>
    <phoneticPr fontId="19" type="noConversion"/>
  </si>
  <si>
    <t>오구오구초코찰떡(25g*20입_500g/EA)</t>
    <phoneticPr fontId="19" type="noConversion"/>
  </si>
  <si>
    <t>튼튼스쿨 초코만난초코칩트위스트생지(40g*25입 1Kg/EA)</t>
    <phoneticPr fontId="19" type="noConversion"/>
  </si>
  <si>
    <t>삼립 햄버거빵(50g*6쌍 300g/EA)</t>
  </si>
  <si>
    <t>프레시플러스 궁채장아찌(줄기상추 50% 1Kg/EA)</t>
  </si>
  <si>
    <t>프레시플러스 양파장아찌(양파 60% 1Kg/EA)</t>
  </si>
  <si>
    <t>튼튼스쿨 올리브유(1L_PET_엑스트라버진 915g/EA) (비졸라 동일)</t>
    <phoneticPr fontId="19" type="noConversion"/>
  </si>
  <si>
    <t>그라노로 페투치니(학교급식용 500g/EA) 센터확인필요</t>
    <phoneticPr fontId="19" type="noConversion"/>
  </si>
  <si>
    <t>비비고 육즙가득고기만두(45g_23±1 1.035Kg/EA)</t>
    <phoneticPr fontId="19" type="noConversion"/>
  </si>
  <si>
    <t> 더블스윗 수제태극기마카롱
(딸기_빅사이즈_30g 30g/EA)</t>
    <phoneticPr fontId="19" type="noConversion"/>
  </si>
  <si>
    <t>튼튼스쿨 한반도돈까스(100g*10입 1Kg/EA)</t>
    <phoneticPr fontId="19" type="noConversion"/>
  </si>
  <si>
    <t>육즙품은 프리미엄돈마호크(냉장 90g*10EA 900g/EA)+퍼플팜</t>
    <phoneticPr fontId="19" type="noConversion"/>
  </si>
  <si>
    <t>육즙품은 프리미엄돈마호크(냉장 120g*10EA 1.2kg/EA)+퍼플팜</t>
    <phoneticPr fontId="19" type="noConversion"/>
  </si>
  <si>
    <t>육즙품은 프리미엄돈마호크(냉장 150g*10EA 1.5kg/EA) +퍼플팜</t>
    <phoneticPr fontId="19" type="noConversion"/>
  </si>
  <si>
    <t>육즙품은 프리미엄돈마호크(냉장 180g*10EA 1.8kg/EA)+퍼플팜</t>
    <phoneticPr fontId="19" type="noConversion"/>
  </si>
  <si>
    <t>육즙품은 갈비에빠진돈마호크(냉장 90g*10EA 900g/EA)</t>
    <phoneticPr fontId="19" type="noConversion"/>
  </si>
  <si>
    <t>육즙품은 갈비에빠진돈마호크(냉장 120g*10EA 1.2kg/EA)</t>
    <phoneticPr fontId="19" type="noConversion"/>
  </si>
  <si>
    <t>육즙품은 갈비에빠진돈마호크(냉장 150g*10EA 1.5kg/EA)</t>
    <phoneticPr fontId="19" type="noConversion"/>
  </si>
  <si>
    <t>육즙품은 갈비에빠진돈마호크(냉장 180g*10EA 1.8kg/EA)</t>
    <phoneticPr fontId="19" type="noConversion"/>
  </si>
  <si>
    <t>프리미엄돈마호크(120g*10입 1.2Kg/EA)-냉동 추가 함(5월부터)</t>
    <phoneticPr fontId="19" type="noConversion"/>
  </si>
  <si>
    <t>육즙품은 간장불고기(냉장 1kg/EA)</t>
    <phoneticPr fontId="19" type="noConversion"/>
  </si>
  <si>
    <t>육즙품은 고추장불고기(냉장 1kg/EA)</t>
    <phoneticPr fontId="19" type="noConversion"/>
  </si>
  <si>
    <t>세상칼집단짠갈비맛구이(냉장 1kg/EA)</t>
    <phoneticPr fontId="19" type="noConversion"/>
  </si>
  <si>
    <t>세상칼집매콤고추장맛구이(냉장 1kg/EA)</t>
    <phoneticPr fontId="19" type="noConversion"/>
  </si>
  <si>
    <t>육즙품은 티본스테이크(냉장 100g*10EA 1kg/EA)</t>
    <phoneticPr fontId="19" type="noConversion"/>
  </si>
  <si>
    <t>육즙품은 티본스테이크(냉장 130g*10EA 1.3kg/EA)</t>
    <phoneticPr fontId="19" type="noConversion"/>
  </si>
  <si>
    <t>육즙품은 티본스테이크(냉장 150g*10EA 1.5kg/EA)</t>
    <phoneticPr fontId="19" type="noConversion"/>
  </si>
  <si>
    <t>육즙품은 목살스테이크(냉장 100g*10EA 1kg/EA)</t>
    <phoneticPr fontId="19" type="noConversion"/>
  </si>
  <si>
    <t>육즙품은 목살스테이크(냉장 150g*10EA 1.5kg/EA)</t>
    <phoneticPr fontId="19" type="noConversion"/>
  </si>
  <si>
    <t>못난이수제등심돈까스(80g*15EA 1.2kg/EA)</t>
    <phoneticPr fontId="19" type="noConversion"/>
  </si>
  <si>
    <t>이츠웰 쌈무(프리미엄_새콤달콤_국산무60% 3Kg/EA)</t>
    <phoneticPr fontId="19" type="noConversion"/>
  </si>
  <si>
    <t>하이디라오 마라샹궈소스(대용량 1Kg/EA)</t>
    <phoneticPr fontId="19" type="noConversion"/>
  </si>
  <si>
    <t>하이디라오 마라탕소스(대용량 1Kg/EA)</t>
    <phoneticPr fontId="19" type="noConversion"/>
  </si>
  <si>
    <t>아띠 빙수팥(캔 3Kg/EA)</t>
    <phoneticPr fontId="19" type="noConversion"/>
  </si>
  <si>
    <t>스위트웰 빙수용젤리(450g/EA)</t>
    <phoneticPr fontId="19" type="noConversion"/>
  </si>
  <si>
    <t>이츠웰 고구마파운드케익(개별포장) 24개입</t>
    <phoneticPr fontId="19" type="noConversion"/>
  </si>
  <si>
    <t>이츠웰 상큼레몬소스</t>
    <phoneticPr fontId="19" type="noConversion"/>
  </si>
  <si>
    <t>이츠웰 간장소불고기(CJ_OEM 3Kg/EA)</t>
    <phoneticPr fontId="19" type="noConversion"/>
  </si>
  <si>
    <t>더블스윗 우리쌀휘낭시에(솔티카라멜_30g*30입_개별포장 900g/BOX)</t>
    <phoneticPr fontId="19" type="noConversion"/>
  </si>
  <si>
    <t>더블스윗 우리쌀휘낭시에(초코_30g*30입_개별포장 900g/BOX)</t>
    <phoneticPr fontId="19" type="noConversion"/>
  </si>
  <si>
    <t>더블스윗 우리쌀휘낭시에(헤이즐넛_30g*30입_개별포장 900g/BOX)</t>
    <phoneticPr fontId="19" type="noConversion"/>
  </si>
  <si>
    <t>크레잇 타르타르 드레싱</t>
    <phoneticPr fontId="19" type="noConversion"/>
  </si>
  <si>
    <t>나타푸라 에그타르트(직수입_25g*36ea 900g/ea) /// cjfw독점 유통기한 이슈</t>
    <phoneticPr fontId="19" type="noConversion"/>
  </si>
  <si>
    <t>빵글빵글 회오리핫도그(핫도그_90g*10입+달콤고소치즈시즈닝_100g*1입 1KG/EA)</t>
    <phoneticPr fontId="19" type="noConversion"/>
  </si>
  <si>
    <t>담양한과 이장님xCJ프레시웨이 꽃처럼피어날너의봄(15gx30입)</t>
    <phoneticPr fontId="19" type="noConversion"/>
  </si>
  <si>
    <t>튼튼스쿨 요거얌얌(이벤트디자인_플레인 125g/EA)  4월 핫딜</t>
    <phoneticPr fontId="19" type="noConversion"/>
  </si>
  <si>
    <t>튼튼스쿨 고창황금꿀고구마치즈롤까스(100g*10입 1Kg/EA)</t>
    <phoneticPr fontId="19" type="noConversion"/>
  </si>
  <si>
    <t>튼튼스쿨 부대찌개모둠햄(6종 1Kg/EA)</t>
    <phoneticPr fontId="19" type="noConversion"/>
  </si>
  <si>
    <t>제주애플망고찰바(50g*30입 1.5Kg/BOX)</t>
    <phoneticPr fontId="19" type="noConversion"/>
  </si>
  <si>
    <t>제주감귤찰바(50g*30입 1.5Kg/BOX)</t>
    <phoneticPr fontId="19" type="noConversion"/>
  </si>
  <si>
    <t>이츠웰 상큼한토마토살사소스(2Kg/EA</t>
    <phoneticPr fontId="19" type="noConversion"/>
  </si>
  <si>
    <t>카다이프피스타치오초코쿠키생지(40G*25입 1KG/EA)</t>
    <phoneticPr fontId="19" type="noConversion"/>
  </si>
  <si>
    <t>고메탕수육450G 미국산</t>
    <phoneticPr fontId="19" type="noConversion"/>
  </si>
  <si>
    <t xml:space="preserve">스팸로그(파우치) 1.2KG_국산 </t>
    <phoneticPr fontId="19" type="noConversion"/>
  </si>
  <si>
    <t>아이누리X자연드림 브로리쿠키(사과맛_20g*30개입 600g/EA)</t>
    <phoneticPr fontId="19" type="noConversion"/>
  </si>
  <si>
    <t>주니어쿱 우리밀유기밀가루(자연드림 1kg/EA) 대체상품</t>
    <phoneticPr fontId="19" type="noConversion"/>
  </si>
  <si>
    <t>뚜레쥬르 초코찰떡파이바나나(25g*30입 750g/BOX)</t>
    <phoneticPr fontId="19" type="noConversion"/>
  </si>
  <si>
    <t>이츠웰레딧 로제닭갈비(국내산 1Kg/EA)</t>
    <phoneticPr fontId="19" type="noConversion"/>
  </si>
  <si>
    <t>이츠웰레딧 로제닭갈비(국내산 5Kg/EA)</t>
    <phoneticPr fontId="19" type="noConversion"/>
  </si>
  <si>
    <t>아이누리 촉촉한단호박바(20g*10입 200g/EA)</t>
    <phoneticPr fontId="19" type="noConversion"/>
  </si>
  <si>
    <t>이츠웰 그때그시절옛날통닭(2마리_4조각 760g/EA)</t>
    <phoneticPr fontId="19" type="noConversion"/>
  </si>
  <si>
    <t>제주산방식당 비빔밀냉면세트(돈사태수육0.75kg+밀면2.8kg+비빔장1kg 4.55Kg/BOX)</t>
    <phoneticPr fontId="19" type="noConversion"/>
  </si>
  <si>
    <t>달광상회 우리밀초코파이(박스발주_35g*30입 35g/EA)</t>
    <phoneticPr fontId="19" type="noConversion"/>
  </si>
  <si>
    <t>이츠웰 오가닉교실배식김(30인분_240매 81g/EA)</t>
    <phoneticPr fontId="19" type="noConversion"/>
  </si>
  <si>
    <t>이츠웰 오가닉교실배식김(35인분_280매 94g/EA)</t>
    <phoneticPr fontId="19" type="noConversion"/>
  </si>
  <si>
    <t>이츠웰 오가닉교실배식김(40인분_320매 108g/EA)</t>
    <phoneticPr fontId="19" type="noConversion"/>
  </si>
  <si>
    <t>이츠웰아이누리 오가닉미니도시락김(new_트레이없음_3g_8매_10봉입 30g/EA)</t>
    <phoneticPr fontId="19" type="noConversion"/>
  </si>
  <si>
    <t>이츠웰 치킨너겟(골든 55±3개입 1Kg/EA) 행사코드운영</t>
    <phoneticPr fontId="19" type="noConversion"/>
  </si>
  <si>
    <t>이츠웰 치킨텐더(골든 22±2개입 1Kg/EA)  행사코드운영</t>
    <phoneticPr fontId="19" type="noConversion"/>
  </si>
  <si>
    <t>크레잇 크리스피치킨너겟(1.5Kg/EA)</t>
    <phoneticPr fontId="19" type="noConversion"/>
  </si>
  <si>
    <t>이츠웰 오곡치킨너겟(NEW 1Kg/EA덜짠)</t>
    <phoneticPr fontId="19" type="noConversion"/>
  </si>
  <si>
    <t>이츠웰 사누끼중화면(250g*5입 1.25Kg/EA)</t>
    <phoneticPr fontId="19" type="noConversion"/>
  </si>
  <si>
    <t>튼튼스쿨 고추송송순살치킨1kg(22±3gX45±5ea)</t>
    <phoneticPr fontId="19" type="noConversion"/>
  </si>
  <si>
    <t>한강 충진식염지순살(60계용_급식용 690g*10입 6.9Kg/BOX)</t>
    <phoneticPr fontId="19" type="noConversion"/>
  </si>
  <si>
    <t>한강식품 염지닭(9호반각_400g*10입*2팩 8Kg/BOX)</t>
    <phoneticPr fontId="19" type="noConversion"/>
  </si>
  <si>
    <t>CK NEW닭갈비(_국내산닭_R 1Kg/EA)</t>
    <phoneticPr fontId="19" type="noConversion"/>
  </si>
  <si>
    <t>이츠웰 사누끼우동면(250g*5입 1.25Kg/EA)</t>
    <phoneticPr fontId="19" type="noConversion"/>
  </si>
  <si>
    <t>유동 자연산골뱅이(파우치 CJ프레시웨이전용 1Kg/EA)</t>
    <phoneticPr fontId="19" type="noConversion"/>
  </si>
  <si>
    <t>유동 순살왕꼬막(파우치 1Kg/EA)</t>
    <phoneticPr fontId="19" type="noConversion"/>
  </si>
  <si>
    <t>이츠웰 치즈돈까스 1.2KG(60G*20EA)</t>
    <phoneticPr fontId="19" type="noConversion"/>
  </si>
  <si>
    <t>이츠웰 고구마돈까스(80g*20입 1.6Kg/EA)</t>
    <phoneticPr fontId="19" type="noConversion"/>
  </si>
  <si>
    <t>이츠웰 치즈돈까스 1.6KG(80G*20EA)</t>
    <phoneticPr fontId="19" type="noConversion"/>
  </si>
  <si>
    <t>이츠웰 고구마돈까스(60g*20입 1.2Kg/EA)</t>
    <phoneticPr fontId="19" type="noConversion"/>
  </si>
  <si>
    <t>튼튼스쿨 통등심 돈까스(130g*10입 1.3Kg/EA) 함량감소</t>
    <phoneticPr fontId="19" type="noConversion"/>
  </si>
  <si>
    <t>이츠웰 사누끼우동면(230g*5입 1.15Kg/EA)</t>
    <phoneticPr fontId="19" type="noConversion"/>
  </si>
  <si>
    <t>크레잇 생활반찬바삭등심돈카츠(100g*10입 1Kg/EA)</t>
    <phoneticPr fontId="19" type="noConversion"/>
  </si>
  <si>
    <t>이츠웰 허브치킨통가슴살까스(100g*10입 1Kg/EA) 행사코드</t>
    <phoneticPr fontId="19" type="noConversion"/>
  </si>
  <si>
    <t>비비고 물만두(9±1g/개 950g/EA)</t>
    <phoneticPr fontId="19" type="noConversion"/>
  </si>
  <si>
    <t>크레잇 경양식돈까스(150g*10입 1.5Kg/EA)        코드변경</t>
    <phoneticPr fontId="19" type="noConversion"/>
  </si>
  <si>
    <t>이츠웰 고추까스(100g*10입 1Kg/EA)</t>
    <phoneticPr fontId="19" type="noConversion"/>
  </si>
  <si>
    <t>크레잇 9겹등심밀푀유돈카츠(130g*10입 1.3Kg/EA)</t>
    <phoneticPr fontId="19" type="noConversion"/>
  </si>
  <si>
    <t>이츠웰 흰살생선까스(리뉴얼_60g*20입 1.2Kg/EA)</t>
    <phoneticPr fontId="19" type="noConversion"/>
  </si>
  <si>
    <t>이츠웰 별바다포테이토생선까스(60g*20입 1.2Kg/EA)</t>
    <phoneticPr fontId="19" type="noConversion"/>
  </si>
  <si>
    <t>이츠웰 청파래오징어까스(리뉴얼_40g*20입 800g/EA)</t>
    <phoneticPr fontId="19" type="noConversion"/>
  </si>
  <si>
    <t>이츠웰 흰살생선까스(리뉴얼_80g*10입 800g/EA)</t>
    <phoneticPr fontId="19" type="noConversion"/>
  </si>
  <si>
    <t>이츠웰 프리미엄 돈까스1kg(100g X 10ea)</t>
    <phoneticPr fontId="19" type="noConversion"/>
  </si>
  <si>
    <t>이츠웰 코코넛순살돈까스(100g*10입 1Kg/EA)</t>
    <phoneticPr fontId="19" type="noConversion"/>
  </si>
  <si>
    <t>이츠그린 식물성감자치즈까스(100g*20입 2Kg/EA)</t>
    <phoneticPr fontId="19" type="noConversion"/>
  </si>
  <si>
    <t>지푸드 콘크림롤까스(80g*10입 CJ프레시웨이전용 800g/EA)</t>
    <phoneticPr fontId="19" type="noConversion"/>
  </si>
  <si>
    <t>지푸드 매쉬드포테이토롤까스(80g*10입 CJ프레시웨이전용 800g/EA)</t>
    <phoneticPr fontId="19" type="noConversion"/>
  </si>
  <si>
    <t>크레잇 한판치킨까스(145g*10입 1.45Kg/EA) 함량증가</t>
    <phoneticPr fontId="19" type="noConversion"/>
  </si>
  <si>
    <t>튼튼스쿨 바삭튀겨낸 통등심까스1kg(100gX10ea)</t>
    <phoneticPr fontId="19" type="noConversion"/>
  </si>
  <si>
    <t>엘리트푸드 고품격담백돈육카츠(100g*10입 1Kg/EA)</t>
    <phoneticPr fontId="19" type="noConversion"/>
  </si>
  <si>
    <t>우리콩겉바속촉두부까스(기획_32±5g*32±3입 1Kg/EA)</t>
    <phoneticPr fontId="19" type="noConversion"/>
  </si>
  <si>
    <t>겉바속촉두부까스(기획_32±5g*32±3입 1Kg/EA)</t>
    <phoneticPr fontId="19" type="noConversion"/>
  </si>
  <si>
    <t>래온 콘크런치오징어까스(CJ프레시웨이전용 콘찡어버거패티_80g*10입 800g/EA)</t>
    <phoneticPr fontId="19" type="noConversion"/>
  </si>
  <si>
    <t>래온 팝콘오징어(1Kg/EA)</t>
    <phoneticPr fontId="19" type="noConversion"/>
  </si>
  <si>
    <t>래온 오징어스틱(41±6입 800g/EA)</t>
    <phoneticPr fontId="19" type="noConversion"/>
  </si>
  <si>
    <t>쁘띠첼 요거젤리(복숭아_NEW_스푼없음 90g/EA)</t>
    <phoneticPr fontId="19" type="noConversion"/>
  </si>
  <si>
    <t>튼튼스쿨 육즙가득함박카츠</t>
    <phoneticPr fontId="19" type="noConversion"/>
  </si>
  <si>
    <t>튼튼스쿨 치즈듬뿍샌드카츠(110g*10입 1.1Kg/EA)</t>
    <phoneticPr fontId="19" type="noConversion"/>
  </si>
  <si>
    <t xml:space="preserve">튼튼스쿨 ㅋㅋㅋ돈까스(34±1g*29±1입 1Kg/EA) </t>
    <phoneticPr fontId="19" type="noConversion"/>
  </si>
  <si>
    <t>마이디벨 냉동감자(미니하트 2Kg/EA)</t>
    <phoneticPr fontId="19" type="noConversion"/>
  </si>
  <si>
    <t>크레잇 미니크리스피 치즈 핫도그500g(50g*10ea)</t>
    <phoneticPr fontId="19" type="noConversion"/>
  </si>
  <si>
    <t>하선정 먹기좋게자른오이지(1Kg/EA)</t>
    <phoneticPr fontId="19" type="noConversion"/>
  </si>
  <si>
    <t xml:space="preserve">크레잇 찹쌀등심탕수육(스틱형 1Kg/EA) </t>
    <phoneticPr fontId="19" type="noConversion"/>
  </si>
  <si>
    <t>이츠웰 맛있는쫄면(1Kg/EA)</t>
    <phoneticPr fontId="19" type="noConversion"/>
  </si>
  <si>
    <t>풍산푸드시스템 간장불고기(3Kg/EA)</t>
    <phoneticPr fontId="19" type="noConversion"/>
  </si>
  <si>
    <t>풍산푸드시스템 돼지양념구이(간장양념 3Kg/EA) (6월만 6.8% 인하)</t>
    <phoneticPr fontId="19" type="noConversion"/>
  </si>
  <si>
    <t>크레잇 바비큐폭찹스테이크 구) 큐브스테이크</t>
    <phoneticPr fontId="19" type="noConversion"/>
  </si>
  <si>
    <t xml:space="preserve"> 매일봄 삼색감자옹심이(1Kg/EA)</t>
    <phoneticPr fontId="19" type="noConversion"/>
  </si>
  <si>
    <t>매일봄 치즈쏙옹심이(1Kg/EA)</t>
    <phoneticPr fontId="19" type="noConversion"/>
  </si>
  <si>
    <t>이츠웰 츄러스쌀떡(진공_건조_구멍떡 1Kg/EA)</t>
    <phoneticPr fontId="19" type="noConversion"/>
  </si>
  <si>
    <t>이츠웰 누들쌀떡(1Kg/EA)</t>
    <phoneticPr fontId="19" type="noConversion"/>
  </si>
  <si>
    <t>달광상회 제주바나나떡(50g*30입 1.5Kg/BOX)</t>
    <phoneticPr fontId="19" type="noConversion"/>
  </si>
  <si>
    <t xml:space="preserve">시루조아 오메기떡(CJ프레시웨이전용 개별포장_50g*10입 500g/EA) </t>
    <phoneticPr fontId="19" type="noConversion"/>
  </si>
  <si>
    <t xml:space="preserve">시루조아 모시팥밥알찹쌀떡(CJ프레시웨이전용 개별포장_50g*10입 500g/EA) </t>
    <phoneticPr fontId="19" type="noConversion"/>
  </si>
  <si>
    <t>시루조아 카스테라인절미(CJ프레시에웨이전용 개별포장_22g내외*2입_20봉 880g/EA)</t>
    <phoneticPr fontId="19" type="noConversion"/>
  </si>
  <si>
    <t>시루조아 흰절편(CJ프레시웨이전용 개별포장 45g*20입 900g/ea)</t>
    <phoneticPr fontId="19" type="noConversion"/>
  </si>
  <si>
    <t>시루조아 쑥절편(CJ프레시웨이전용 개별포장 45g*20입 900g/ea)</t>
    <phoneticPr fontId="19" type="noConversion"/>
  </si>
  <si>
    <t>시루조아 쑥앙금절편(CJ프레시웨이전용 개별포장_45g*20입 900g/EA)</t>
    <phoneticPr fontId="19" type="noConversion"/>
  </si>
  <si>
    <t>시루조아 흰앙금절편(CJ프레시웨이전용 개별포장_45g*20입 900g/EA)</t>
    <phoneticPr fontId="19" type="noConversion"/>
  </si>
  <si>
    <t>멥쌀에반한아이스떡(크림_35g*20개입 700g/EA)</t>
    <phoneticPr fontId="19" type="noConversion"/>
  </si>
  <si>
    <t>멥쌀에반한아이스떡(딸기_35g*20개입 700g/EA)</t>
    <phoneticPr fontId="19" type="noConversion"/>
  </si>
  <si>
    <t>멥쌀에반한아이스떡(쿠앤크_35g</t>
    <phoneticPr fontId="19" type="noConversion"/>
  </si>
  <si>
    <t>더블스윗 수제마카롱(솔티카라멜_빅사이즈_30g 30g/EA)</t>
    <phoneticPr fontId="19" type="noConversion"/>
  </si>
  <si>
    <t>더블스윗 수제마카롱(오레오_빅사이즈_30g 30g/EA)</t>
    <phoneticPr fontId="19" type="noConversion"/>
  </si>
  <si>
    <t>더블스윗 수제마카롱(황치즈_빅사이즈_30g 30g/EA)</t>
    <phoneticPr fontId="19" type="noConversion"/>
  </si>
  <si>
    <t>더블스윗 수제마카롱(인절미_빅사이즈_30g 30g/EA)</t>
    <phoneticPr fontId="19" type="noConversion"/>
  </si>
  <si>
    <t>더블스윗 수제마카롱(블루베리크림치즈_빅사이즈_30g 30g/EA)</t>
    <phoneticPr fontId="19" type="noConversion"/>
  </si>
  <si>
    <t>더블스윗 수제마카롱(빅사이즈_딸기_30g*10입 300g/EA)</t>
    <phoneticPr fontId="19" type="noConversion"/>
  </si>
  <si>
    <t>더블스윗 수제마카롱(빅사이즈_바닐라_30g*10입 300g/EA)</t>
    <phoneticPr fontId="19" type="noConversion"/>
  </si>
  <si>
    <t>더블스윗 수제마카롱
(CJ프레시웨이전용 초코 18g/EA)</t>
    <phoneticPr fontId="19" type="noConversion"/>
  </si>
  <si>
    <t>더블스윗 수제마카롱(초코_빅사이즈_30g 30g/EA)</t>
    <phoneticPr fontId="19" type="noConversion"/>
  </si>
  <si>
    <t>더블스윗 수제마카롱(CJ프레시웨이전용 바닐라 18g/EA)</t>
    <phoneticPr fontId="19" type="noConversion"/>
  </si>
  <si>
    <t>더블스윗 수제마카롱(CJ프레시웨이전용 솔티카라멜 18g/EA)</t>
    <phoneticPr fontId="19" type="noConversion"/>
  </si>
  <si>
    <t>더블스윗 수제마카롱(CJ프레시웨이전용 오레오 18g/EA)</t>
    <phoneticPr fontId="19" type="noConversion"/>
  </si>
  <si>
    <t>더블스윗 수제마카롱
(CJ프레시웨이전용 딸기 18g/EA)</t>
    <phoneticPr fontId="19" type="noConversion"/>
  </si>
  <si>
    <t>더블스윗 수제마카롱(CJ프레시웨이전용 블루베리크림치즈 18g/EA)</t>
    <phoneticPr fontId="19" type="noConversion"/>
  </si>
  <si>
    <t>더블스윗 수제마카롱(크림브륄레_빅사이즈_30g 30g/EA)</t>
    <phoneticPr fontId="19" type="noConversion"/>
  </si>
  <si>
    <t>더블스윗 축하해사랑해마카롱(딸기_30g*10입 300g/BOX)</t>
    <phoneticPr fontId="19" type="noConversion"/>
  </si>
  <si>
    <t>비비고 왕만두(1.05Kg/EA)</t>
    <phoneticPr fontId="19" type="noConversion"/>
  </si>
  <si>
    <t>비비고 김치왕교자(1.05Kg/EA) 리뉴얼 (알러지추가)</t>
    <phoneticPr fontId="19" type="noConversion"/>
  </si>
  <si>
    <t>CJ제일제당 쁘띠첼(코코포도_스푼없음 90g/EA)</t>
    <phoneticPr fontId="19" type="noConversion"/>
  </si>
  <si>
    <t>크레잇 육질탄탄베이컨(18.5g*50±4입 1Kg/EA)</t>
    <phoneticPr fontId="19" type="noConversion"/>
  </si>
  <si>
    <t>크레잇 한섬만두(64g*20±2입 1.28Kg/EA)</t>
    <phoneticPr fontId="19" type="noConversion"/>
  </si>
  <si>
    <t>비비고 갈비왕교자(35g*43±1개입 1.505Kg/EA)</t>
    <phoneticPr fontId="19" type="noConversion"/>
  </si>
  <si>
    <t>비비고 청양고기만두(400*2봉 800g/EA)</t>
    <phoneticPr fontId="19" type="noConversion"/>
  </si>
  <si>
    <t>비비고 수제진한김치만두(400g*2봉 800g/EA)</t>
    <phoneticPr fontId="19" type="noConversion"/>
  </si>
  <si>
    <t>비비고 군만두(NEW_35g±1.5g*27±2개입 950g/EA)</t>
    <phoneticPr fontId="19" type="noConversion"/>
  </si>
  <si>
    <t>크레잇 롱오리지널츄러스(1.05Kg/EA)</t>
    <phoneticPr fontId="19" type="noConversion"/>
  </si>
  <si>
    <t>크레잇 미니오리지널츄러스(910g/EA)</t>
    <phoneticPr fontId="19" type="noConversion"/>
  </si>
  <si>
    <t>비비고 수제진한고기만두(980g/EA)</t>
    <phoneticPr fontId="19" type="noConversion"/>
  </si>
  <si>
    <t>비비고 365 교자만두</t>
    <phoneticPr fontId="19" type="noConversion"/>
  </si>
  <si>
    <t>비비고 납작교자</t>
    <phoneticPr fontId="19" type="noConversion"/>
  </si>
  <si>
    <t>비비고 갈비납작교자</t>
    <phoneticPr fontId="19" type="noConversion"/>
  </si>
  <si>
    <t>비비고 매콤납작교자</t>
    <phoneticPr fontId="19" type="noConversion"/>
  </si>
  <si>
    <t>골든피트 고구마롤(20g*20입 400g/EA)</t>
    <phoneticPr fontId="19" type="noConversion"/>
  </si>
  <si>
    <t>복있는사람에프앤비 베트남고기짜조(리뉴얼_넴_50g*24입 1.2Kg/EA)</t>
    <phoneticPr fontId="19" type="noConversion"/>
  </si>
  <si>
    <t>고기듬뿍짜조(베트남식_50g*24입 1.2Kg/EA) (김경식님 6월할인)</t>
    <phoneticPr fontId="19" type="noConversion"/>
  </si>
  <si>
    <t>MJ푸드 스프링롤(학교급식용 500g/EA)</t>
    <phoneticPr fontId="19" type="noConversion"/>
  </si>
  <si>
    <t>두끼 후루룩떡(FC콜라보용 개당_11.5g_86±3입 1Kg/EA)</t>
    <phoneticPr fontId="19" type="noConversion"/>
  </si>
  <si>
    <t>두끼 분말소스(FC콜라보용 3Kg/EA)</t>
    <phoneticPr fontId="19" type="noConversion"/>
  </si>
  <si>
    <t>두끼 크림소스분말(FC콜라보용 1Kg/EA)</t>
    <phoneticPr fontId="19" type="noConversion"/>
  </si>
  <si>
    <t>두끼 어묵면(FC콜라보용 2Kg/EA)</t>
    <phoneticPr fontId="19" type="noConversion"/>
  </si>
  <si>
    <t>두끼 냉동중국당면(FC콜라보용 1Kg/EA)</t>
    <phoneticPr fontId="19" type="noConversion"/>
  </si>
  <si>
    <t>두끼 당면야끼만두(FC콜라보용 개당_28g_50±2입 1.4Kg/EA)</t>
    <phoneticPr fontId="19" type="noConversion"/>
  </si>
  <si>
    <t>호박식품 아만 분모자(스틱_17mm_리뉴얼 250g/EA 6개입</t>
    <phoneticPr fontId="19" type="noConversion"/>
  </si>
  <si>
    <t>두끼 치즈밀떡(FC콜라보용 개당_8.3g_120±5입 1Kg/EA)</t>
    <phoneticPr fontId="19" type="noConversion"/>
  </si>
  <si>
    <t>두끼 고구마튀김(FC콜라보용 개당40~45g_23±3입 1Kg/EA)</t>
  </si>
  <si>
    <t>두끼 스위트콘치즈볼(FC콜라보용 개당_15g_65±4입 1Kg/EA)</t>
    <phoneticPr fontId="19" type="noConversion"/>
  </si>
  <si>
    <t>두끼 바삭김말이(FC콜라보용 개당_23.5g_127±3입 3Kg/EA)</t>
    <phoneticPr fontId="19" type="noConversion"/>
  </si>
  <si>
    <t>두끼 고구마밀떡(FC콜라보용 개당_8.3g_120±5입 1Kg/EA)</t>
    <phoneticPr fontId="19" type="noConversion"/>
  </si>
  <si>
    <t>굿딜 김치메밀전병(120g*10입 1.2Kg/EA)</t>
    <phoneticPr fontId="19" type="noConversion"/>
  </si>
  <si>
    <t>멕시카나 뿌리고치킨세트(순살 8.6Kg/BOX)</t>
    <phoneticPr fontId="19" type="noConversion"/>
  </si>
  <si>
    <t>멕시카나 뿌리고치킨세트(펼친북채 8.6Kg/BOX)</t>
    <phoneticPr fontId="19" type="noConversion"/>
  </si>
  <si>
    <t>멕시카나 간장치킨세트(순살 10Kg/BOX)</t>
    <phoneticPr fontId="19" type="noConversion"/>
  </si>
  <si>
    <t>멕시카나 간장치킨세트(펼친북채 10Kg/BOX)</t>
    <phoneticPr fontId="19" type="noConversion"/>
  </si>
  <si>
    <t>멕시카나 모두의마요치킨세트(순살 10Kg/BOX)</t>
    <phoneticPr fontId="19" type="noConversion"/>
  </si>
  <si>
    <t>멕시카나 모두의마요치킨세트(펼친북채 10Kg/BOX)</t>
    <phoneticPr fontId="19" type="noConversion"/>
  </si>
  <si>
    <t>멕시카나 눈꽃치즈치킨세트(순살 8.5Kg/BOX)</t>
    <phoneticPr fontId="19" type="noConversion"/>
  </si>
  <si>
    <t>멕시카나 눈꽃치즈치킨세트(펼친북채 8.5Kg/BOX)</t>
    <phoneticPr fontId="19" type="noConversion"/>
  </si>
  <si>
    <t>멕시카나 양념치킨세트(순살 10.5Kg/BOX)</t>
    <phoneticPr fontId="19" type="noConversion"/>
  </si>
  <si>
    <t>멕시카나 양념치킨세트(펼친북채 10.5Kg/BOX)</t>
    <phoneticPr fontId="19" type="noConversion"/>
  </si>
  <si>
    <t>로제치즈쏙옹볶이세트(로제소스2kg+치즈쏙옹심이2kg+문어모양비엔나1kg 5Kg/BOX)</t>
    <phoneticPr fontId="19" type="noConversion"/>
  </si>
  <si>
    <t>바질크림츄볶이세트(바질크림소스3kg+츄러스쌀떡3kg+베이컨1kg 7Kg/BOX)</t>
    <phoneticPr fontId="19" type="noConversion"/>
  </si>
  <si>
    <t>호랑이치킨소스(60계용_급식용 2Kg/EA)</t>
    <phoneticPr fontId="19" type="noConversion"/>
  </si>
  <si>
    <t>간지치킨용소스(60계용_급식용 NEW 2Kg/EA)</t>
    <phoneticPr fontId="19" type="noConversion"/>
  </si>
  <si>
    <t>봉추 찜닭세트1(리뉴얼_소스1.5kg+당면0.6kg+건고추0.08kg 2.18Kg/BOX)</t>
    <phoneticPr fontId="19" type="noConversion"/>
  </si>
  <si>
    <t> 후쿠오카식불고기붓카케세트(냉우동소스(6kg)+우동면(6.9kg)+불고기(1kg) 13.9Kg/BOX) </t>
    <phoneticPr fontId="19" type="noConversion"/>
  </si>
  <si>
    <t>새우나시고랭세트(리뉴얼_매콤소스0.9kg+새우살0.9kg+야채0.9kg 2.7Kg/BOX)</t>
    <phoneticPr fontId="19" type="noConversion"/>
  </si>
  <si>
    <t>마라탕세트(소스+피쉬볼+떡+비엔나+새우살+중국당면 5.2Kg/BOX)</t>
    <phoneticPr fontId="19" type="noConversion"/>
  </si>
  <si>
    <t>고피자 토마토피자세트(도우3.8kg+토마토소스1.5kg+피자치즈2kg 7.3Kg/BOX)</t>
    <phoneticPr fontId="19" type="noConversion"/>
  </si>
  <si>
    <t>쭈라상궈세트(소스1.5kg+주꾸미3.5kg+중국당면1kg 6Kg/BOX)</t>
    <phoneticPr fontId="19" type="noConversion"/>
  </si>
  <si>
    <t>낙지잠발라야세트
(소스1kg+자숙낙지0.5kg+소시지1kg+
야채0.9kg 3.4Kg/BOX) / (35인분)</t>
    <phoneticPr fontId="19" type="noConversion"/>
  </si>
  <si>
    <t>노상식당 분짜세트(소스2kg+숯불고기1kg+쌀국수2kg 5Kg/BOX)</t>
    <phoneticPr fontId="19" type="noConversion"/>
  </si>
  <si>
    <t>서가앤쿡 오이스터파스타세트(소스3kg+크래미1kg+스파게티면6kg 10Kg/BOX)-리뉴얼 코드</t>
    <phoneticPr fontId="19" type="noConversion"/>
  </si>
  <si>
    <t>병천식순대국세트(70인분_토종&amp;찰순대+국밥고기+농축육수 9Kg/BOX)</t>
    <phoneticPr fontId="19" type="noConversion"/>
  </si>
  <si>
    <t>제주면장 고기국수세트(돈사태수육1.5kg+소면6kg+사골농축액1kg 8.5Kg/BOX)</t>
    <phoneticPr fontId="19" type="noConversion"/>
  </si>
  <si>
    <t>블랙타이거버터구이세트
(새우1.2kg+치즈0.5kg+소스+빵가루 2Kg/BOX)</t>
    <phoneticPr fontId="19" type="noConversion"/>
  </si>
  <si>
    <t>뉴뜨레 냉동딸기(홀_무가당 1Kg/EA)</t>
    <phoneticPr fontId="19" type="noConversion"/>
  </si>
  <si>
    <t>봉추 찜닭세트2(닭도리 1등급 30±5g/조각_껍질있음 5kg/BOX)</t>
    <phoneticPr fontId="19" type="noConversion"/>
  </si>
  <si>
    <t>남다른감자탕 뼈감자탕세트1(에모리돈뼈 13.5Kg/BOX)</t>
    <phoneticPr fontId="19" type="noConversion"/>
  </si>
  <si>
    <t>남다른감자탕 뼈감자탕세트2(뉴통합스프 890g/EA)</t>
    <phoneticPr fontId="19" type="noConversion"/>
  </si>
  <si>
    <t>남다른감자탕 순살감자탕세트1(순살돼지등뼈 1Kg/EA)*3ea</t>
    <phoneticPr fontId="19" type="noConversion"/>
  </si>
  <si>
    <t>남다른감자탕 순살감자탕세트2(해장국베이스분말 1Kg/EA)</t>
    <phoneticPr fontId="19" type="noConversion"/>
  </si>
  <si>
    <t>호랑이치킨시즈닝(60계용_급식용 1.6Kg/EA)</t>
    <phoneticPr fontId="19" type="noConversion"/>
  </si>
  <si>
    <t>누룽지가루(60계용_급식용 1Kg/EA)</t>
    <phoneticPr fontId="19" type="noConversion"/>
  </si>
  <si>
    <t>송사부 찹쌀도넛생지(55g*50입 2.75Kg/EA) 6월부 중단</t>
    <phoneticPr fontId="19" type="noConversion"/>
  </si>
  <si>
    <t xml:space="preserve">송사부 초당옥수수도넛생지(체인전용 35g*30입 1.05Kg/EA) </t>
    <phoneticPr fontId="19" type="noConversion"/>
  </si>
  <si>
    <t>뚜레쥬르 깨찰빵생지(31.5g*30입 945g/EA)</t>
    <phoneticPr fontId="19" type="noConversion"/>
  </si>
  <si>
    <t>뚜레쥬르 꼬마꽈배기생지(31.5g*20입 630g/EA)</t>
    <phoneticPr fontId="19" type="noConversion"/>
  </si>
  <si>
    <t>란트만넨 미니시나몬스월생지(43g*24개입내외 1.032Kg/EA)</t>
    <phoneticPr fontId="19" type="noConversion"/>
  </si>
  <si>
    <t>이츠웰 우리밀촉촉마들렌(개별포장_15g*30입 450g/EA)</t>
    <phoneticPr fontId="19" type="noConversion"/>
  </si>
  <si>
    <t>란트만넨 미니바닐라크라운생지(43g*24입내외 1.032Kg/EA)</t>
    <phoneticPr fontId="19" type="noConversion"/>
  </si>
  <si>
    <t>서울식품공업 미니애플턴오버생지(40g*50입 2Kg/EA)</t>
    <phoneticPr fontId="19" type="noConversion"/>
  </si>
  <si>
    <t>란트만넨 메이플피칸생지(97g*12입내외 1.165Kg/EA)</t>
    <phoneticPr fontId="19" type="noConversion"/>
  </si>
  <si>
    <t>이츠웰 쫀득쫀득브라우니쿠키(자일로스함유_20g*20입 400g/EA)</t>
    <phoneticPr fontId="19" type="noConversion"/>
  </si>
  <si>
    <t>란트만넨 미니애플코로넷생지(43g*24입내외 1.032Kg/EA)</t>
    <phoneticPr fontId="19" type="noConversion"/>
  </si>
  <si>
    <t>사과에빠진롤케익(우리밀)/2KG(50G*40EA)/BOX</t>
    <phoneticPr fontId="19" type="noConversion"/>
  </si>
  <si>
    <t>마더구스 초코에빠진롤케익</t>
    <phoneticPr fontId="19" type="noConversion"/>
  </si>
  <si>
    <t>파스키에 팡올레(35g*8입 280g/EA)</t>
    <phoneticPr fontId="19" type="noConversion"/>
  </si>
  <si>
    <t>파스키에 버터크로와상(40g*6입 240g/EA)</t>
    <phoneticPr fontId="19" type="noConversion"/>
  </si>
  <si>
    <t>파스키에 에끌레어(초코_45g*16입 720g/EA)</t>
    <phoneticPr fontId="19" type="noConversion"/>
  </si>
  <si>
    <t>파스키에 오페라(795g/EA)</t>
    <phoneticPr fontId="19" type="noConversion"/>
  </si>
  <si>
    <t>파스키에 바닐라라즈베리케익(755g/EA)</t>
    <phoneticPr fontId="19" type="noConversion"/>
  </si>
  <si>
    <t>벨지움슈가와플(55g*10입 550g/EA)</t>
    <phoneticPr fontId="19" type="noConversion"/>
  </si>
  <si>
    <t>뚜레쥬르 롤케익(조각_개별포장_블루베리 55g/EA)</t>
    <phoneticPr fontId="19" type="noConversion"/>
  </si>
  <si>
    <t>뚜레쥬르 롤케익(조각_개별포장_녹차 50g/EA)</t>
    <phoneticPr fontId="19" type="noConversion"/>
  </si>
  <si>
    <t>뚜레쥬르 롤케익(조각_개별포장_딸기크림 50g/EA)</t>
    <phoneticPr fontId="19" type="noConversion"/>
  </si>
  <si>
    <t>이츠웰아이누리 허니버터아몬드(10g*40입 400g/EA)</t>
    <phoneticPr fontId="19" type="noConversion"/>
  </si>
  <si>
    <t>파스키에 피치초코칩빵(38.7g*6입 225g/EA)</t>
    <phoneticPr fontId="19" type="noConversion"/>
  </si>
  <si>
    <t>뚜레쥬르 롤케익(조각_개별포장_한라봉 55g/EA)</t>
    <phoneticPr fontId="19" type="noConversion"/>
  </si>
  <si>
    <t>유빛 크레이프케익(600g/EA)</t>
    <phoneticPr fontId="19" type="noConversion"/>
  </si>
  <si>
    <t>란트만넨 미니크로와상생지(30g*30입내외 900g/EA)</t>
    <phoneticPr fontId="19" type="noConversion"/>
  </si>
  <si>
    <t>란트만넨 미니스트로베리스퀘어생지(42g*20입 840g/EA)</t>
    <phoneticPr fontId="19" type="noConversion"/>
  </si>
  <si>
    <t>뚜레쥬르 미니애플파이생지(33g*30입 990g/EA)</t>
    <phoneticPr fontId="19" type="noConversion"/>
  </si>
  <si>
    <t>뚜레쥬르 촉촉한미니케익(딸기 35g/EA)</t>
    <phoneticPr fontId="19" type="noConversion"/>
  </si>
  <si>
    <t>뚜레쥬르 촉촉한미니케익(바나나 35g/EA)</t>
    <phoneticPr fontId="19" type="noConversion"/>
  </si>
  <si>
    <t>뚜레쥬르 촉촉한미니케익(초코 35g/EA)</t>
    <phoneticPr fontId="19" type="noConversion"/>
  </si>
  <si>
    <t>뚜레쥬르 촉촉한미니케익(치즈 35g/EA)</t>
    <phoneticPr fontId="19" type="noConversion"/>
  </si>
  <si>
    <t>유빛 쇼콜라크레이프케익(28g내외*16조각 450g/EA)</t>
    <phoneticPr fontId="19" type="noConversion"/>
  </si>
  <si>
    <t>아이누리 딸기카스테라(개별포장_35g*30입 뱀파이어소녀달자 1.05Kg/BOX)</t>
    <phoneticPr fontId="19" type="noConversion"/>
  </si>
  <si>
    <t>파스키에 팡오쇼콜라(45g*6입 270g/EA)</t>
    <phoneticPr fontId="19" type="noConversion"/>
  </si>
  <si>
    <t>델라미코 마늘후레이크(600g/EA)</t>
    <phoneticPr fontId="19" type="noConversion"/>
  </si>
  <si>
    <t>붕붕 미니붕어빵(타피오카팥앙금 20개입내외 500g)</t>
    <phoneticPr fontId="19" type="noConversion"/>
  </si>
  <si>
    <t>붕붕 미니붕어빵(타피오카슈크림 20개입내외 500g)</t>
    <phoneticPr fontId="19" type="noConversion"/>
  </si>
  <si>
    <t>붕붕 미니붕어빵(카스테라고구마 23개입내외 500g)</t>
    <phoneticPr fontId="19" type="noConversion"/>
  </si>
  <si>
    <t>케익드라마 오리지날치즈케익(20조각 700g/EA)</t>
    <phoneticPr fontId="19" type="noConversion"/>
  </si>
  <si>
    <t>케익드라마 초코통쉘케익(51조각_삼각형 750g/EA)</t>
    <phoneticPr fontId="19" type="noConversion"/>
  </si>
  <si>
    <t>이츠웰 우리밀단팥듬뿍미니도너츠(완제 40g*20입 800g/EA)</t>
    <phoneticPr fontId="19" type="noConversion"/>
  </si>
  <si>
    <t>이츠웰 초코듬뿍미니츄러스생지(30g*40입 1.2Kg/EA)</t>
    <phoneticPr fontId="19" type="noConversion"/>
  </si>
  <si>
    <t>아이누리 무화과잼팬케익(캐리와친구들_개별포장_41g*30입 1.23Kg/BOX)</t>
    <phoneticPr fontId="19" type="noConversion"/>
  </si>
  <si>
    <t>갈릭크림치즈바게트볼(60g*8ea 480g/EA)</t>
    <phoneticPr fontId="19" type="noConversion"/>
  </si>
  <si>
    <t>란트만넨 미니애플스퀘어생지(42g*20입 840g/EA)</t>
    <phoneticPr fontId="19" type="noConversion"/>
  </si>
  <si>
    <t>엠즈베이커스 플레인휘낭시에 23g*20ea</t>
    <phoneticPr fontId="19" type="noConversion"/>
  </si>
  <si>
    <t>엠즈베이커스 초코휘낭시에 23g*20ea</t>
    <phoneticPr fontId="19" type="noConversion"/>
  </si>
  <si>
    <t>엠즈베이커스 카라멜휘낭시에 23g*20ea</t>
    <phoneticPr fontId="19" type="noConversion"/>
  </si>
  <si>
    <t>엠즈베이커스 우리밀레몬마들렌  22g20ea</t>
    <phoneticPr fontId="19" type="noConversion"/>
  </si>
  <si>
    <t>엠즈베이커스 우리밀얼그레이마들렌 22g20ea</t>
    <phoneticPr fontId="19" type="noConversion"/>
  </si>
  <si>
    <t>이츠웰 부드러운굿모닝토스트식빵(겉장포함_24쪽 750g/EA)</t>
    <phoneticPr fontId="19" type="noConversion"/>
  </si>
  <si>
    <r>
      <t>뚜레쥬르 핫도그빵(슬라이스 55g/EA</t>
    </r>
    <r>
      <rPr>
        <sz val="10"/>
        <color rgb="FFFF0000"/>
        <rFont val="CJ ONLYONE NEW 본문 Light"/>
        <family val="3"/>
        <charset val="129"/>
      </rPr>
      <t>) 6월 할인</t>
    </r>
    <phoneticPr fontId="19" type="noConversion"/>
  </si>
  <si>
    <t>파운데이 수제파운드케익(딸기크럼블_33g*36입 1.188Kg/BOX)</t>
    <phoneticPr fontId="19" type="noConversion"/>
  </si>
  <si>
    <t>파운데이 수제파운드케익(솔트카라멜_33g*36입 1.188Kg/BOX)</t>
    <phoneticPr fontId="19" type="noConversion"/>
  </si>
  <si>
    <t>파운데이 수제스콘(초코칩_35g*30입 1.05Kg/BOX)</t>
    <phoneticPr fontId="19" type="noConversion"/>
  </si>
  <si>
    <t>서울식품공업 미니갈릭파이생지(31.5g*50입내외 1.575Kg/EA)</t>
    <phoneticPr fontId="19" type="noConversion"/>
  </si>
  <si>
    <t>달광도넛 오븐에구운도넛(아몬드_박스발주45g*30입 45g/EA)</t>
    <phoneticPr fontId="19" type="noConversion"/>
  </si>
  <si>
    <t>달광도넛 오븐에구운도넛(바나나_박스발주45g*30입 45g/EA)</t>
    <phoneticPr fontId="19" type="noConversion"/>
  </si>
  <si>
    <t>달광도넛 오븐에구운도넛(골드치즈_박스발주45g*30입 45g/EA)</t>
    <phoneticPr fontId="19" type="noConversion"/>
  </si>
  <si>
    <t>달광도넛 오븐에구운도넛(초코_박스발주45g*30입 45g/EA)</t>
    <phoneticPr fontId="19" type="noConversion"/>
  </si>
  <si>
    <t>달광도넛 오븐에구운도넛(딸기_박스발주45g*30입 45g/EA)</t>
    <phoneticPr fontId="19" type="noConversion"/>
  </si>
  <si>
    <t>밭에서따온 옥수수빵생지(50g*30입 1.5Kg/EA)</t>
    <phoneticPr fontId="19" type="noConversion"/>
  </si>
  <si>
    <t xml:space="preserve">바사삭 피자트위스트생지(40g*25개입 1Kg/EA) </t>
    <phoneticPr fontId="19" type="noConversion"/>
  </si>
  <si>
    <t xml:space="preserve">튼튼스쿨 순살치킨가라아게(25±5g_43~50입 1Kg/EA) </t>
    <phoneticPr fontId="19" type="noConversion"/>
  </si>
  <si>
    <t>파스키에 에그타르트플란(72g*10입 720g/EA)</t>
    <phoneticPr fontId="19" type="noConversion"/>
  </si>
  <si>
    <t>파스키에 그릴드애플타르트(72g*10입 720g/EA)</t>
    <phoneticPr fontId="19" type="noConversion"/>
  </si>
  <si>
    <t>파스키에 딸기필링빵(37.5g*6입 225g/EA)  / 리뉴얼</t>
    <phoneticPr fontId="19" type="noConversion"/>
  </si>
  <si>
    <t>비비고 왕교자(국산돼지고기_35g*30±2개입 1.05Kg/EA)</t>
    <phoneticPr fontId="19" type="noConversion"/>
  </si>
  <si>
    <t>붕붕 미니붕어빵(풀빵우유크림_23개내외 500g/EA)</t>
    <phoneticPr fontId="19" type="noConversion"/>
  </si>
  <si>
    <t>우리쌀사과만주(CJ프레시웨이용 35g*24입 840g/EA)</t>
    <phoneticPr fontId="19" type="noConversion"/>
  </si>
  <si>
    <t>CJFWX뚜레쥬르 깨끗한목장우유로만든곰돌이마</t>
    <phoneticPr fontId="19" type="noConversion"/>
  </si>
  <si>
    <t>바로쓰는 컷팅모닝빵(30g*20개입 600g/EA)</t>
    <phoneticPr fontId="19" type="noConversion"/>
  </si>
  <si>
    <t>튼튼스쿨 바베큐(우리돼지 순살,냉장)
 ※국산100% 냉장 베이컨</t>
    <phoneticPr fontId="19" type="noConversion"/>
  </si>
  <si>
    <t>튼튼스쿨 바베큐칩(우리돼지 순살,냉장) 
※국산100% 냉장 베이컨칩</t>
    <phoneticPr fontId="19" type="noConversion"/>
  </si>
  <si>
    <t>굿딜 베이컨</t>
    <phoneticPr fontId="19" type="noConversion"/>
  </si>
  <si>
    <t>이츠그린 비건콩불구이(2Kg/EA)</t>
    <phoneticPr fontId="19" type="noConversion"/>
  </si>
  <si>
    <t>이츠그린 비건후라이드(7g내외*300±10입 2Kg/EA)</t>
    <phoneticPr fontId="19" type="noConversion"/>
  </si>
  <si>
    <t>크레잇 꿀조합주먹밥(숯불향불고기 1Kg/EA)</t>
    <phoneticPr fontId="19" type="noConversion"/>
  </si>
  <si>
    <t>크레잇 크리스피핫도그800g(80gX10ea)</t>
    <phoneticPr fontId="19" type="noConversion"/>
  </si>
  <si>
    <t>튼튼스쿨 통등심 돈까스(80g*10입 800g/EA) 함량감소</t>
    <phoneticPr fontId="19" type="noConversion"/>
  </si>
  <si>
    <t>크레잇 맛밤송송떡갈비(100g*10입 1Kg/EA)</t>
    <phoneticPr fontId="19" type="noConversion"/>
  </si>
  <si>
    <t>크레잇X튼튼스쿨 행운의 네잎클로버 함박</t>
    <phoneticPr fontId="19" type="noConversion"/>
  </si>
  <si>
    <t>크레잇 촉촉한남도식떡갈비(1Kg/EA)</t>
    <phoneticPr fontId="19" type="noConversion"/>
  </si>
  <si>
    <r>
      <t>크레잇 초당옥수수콘치즈함박스테이크(1Kg/EA)(</t>
    </r>
    <r>
      <rPr>
        <sz val="10"/>
        <color rgb="FFFF0000"/>
        <rFont val="CJ ONLYONE NEW 본문 Light"/>
        <family val="3"/>
        <charset val="129"/>
      </rPr>
      <t>팀보정5%받기)</t>
    </r>
    <phoneticPr fontId="19" type="noConversion"/>
  </si>
  <si>
    <t>크레잇 초당옥수수콘치즈함박스테이크(1Kg/EA)+요구얌</t>
    <phoneticPr fontId="19" type="noConversion"/>
  </si>
  <si>
    <t>튼튼스쿨 한입떡갈비(New 1Kg/EA)</t>
    <phoneticPr fontId="19" type="noConversion"/>
  </si>
  <si>
    <t>비비고 플랜테이블왕교자(1.05Kg/EA)</t>
    <phoneticPr fontId="19" type="noConversion"/>
  </si>
  <si>
    <t>비비고 플랜테이블김치왕교자(1.05Kg/EA)</t>
    <phoneticPr fontId="19" type="noConversion"/>
  </si>
  <si>
    <t>크레잇 촉촉한남도떡갈비(원형 1.05Kg/EA)</t>
    <phoneticPr fontId="19" type="noConversion"/>
  </si>
  <si>
    <t>크레잇 하트꼬마돈카츠(오바삭 1Kg/EA)</t>
    <phoneticPr fontId="19" type="noConversion"/>
  </si>
  <si>
    <t>홍대쌀국수 쌀국수면(1mm 급식용 400g/EA)</t>
    <phoneticPr fontId="19" type="noConversion"/>
  </si>
  <si>
    <t>이츠웰 빵가루코코넛새우튀김(20g*10미 200g/EA)</t>
    <phoneticPr fontId="19" type="noConversion"/>
  </si>
  <si>
    <t>에스에스앤컴퍼니 빵분말새우튀김(30g*10미 300g/EA)</t>
    <phoneticPr fontId="19" type="noConversion"/>
  </si>
  <si>
    <t xml:space="preserve">이츠웰 빵가루왕새우튀김(30g*10미 300g/EA) </t>
    <phoneticPr fontId="19" type="noConversion"/>
  </si>
  <si>
    <t>이츠웰 한입깐쇼새우(6±3g*130±10입 1Kg/EA)</t>
    <phoneticPr fontId="19" type="noConversion"/>
  </si>
  <si>
    <t>이츠웰 가득찬깐쇼새우(18±1g*55±3개입 1Kg/EA)</t>
    <phoneticPr fontId="19" type="noConversion"/>
  </si>
  <si>
    <t>이츠웰 새우볼(17g*47개입 800g/EA)</t>
    <phoneticPr fontId="19" type="noConversion"/>
  </si>
  <si>
    <t>이츠웰 더큰왕새우튀김(50g*10미 500g/EA)</t>
    <phoneticPr fontId="19" type="noConversion"/>
  </si>
  <si>
    <t>이츠웰 오곡깐쇼새우(10±2g*90±10입 1Kg/EA)</t>
    <phoneticPr fontId="19" type="noConversion"/>
  </si>
  <si>
    <t>이츠웰 새우크런치(8±2g*90±10입 1Kg/EA)</t>
    <phoneticPr fontId="19" type="noConversion"/>
  </si>
  <si>
    <t>이츠웰 55.5코코넛흰다리새우까스(리뉴얼_60g*20입 1.2Kg/EA)</t>
    <phoneticPr fontId="19" type="noConversion"/>
  </si>
  <si>
    <t>이츠웰 55.5코코넛흰다리새우까스(리뉴얼_80g*15입 1.2Kg/EA)</t>
    <phoneticPr fontId="19" type="noConversion"/>
  </si>
  <si>
    <t>이츠웰 탱글탱글새우까스(리뉴얼_60g*10입 600g/EA)</t>
    <phoneticPr fontId="19" type="noConversion"/>
  </si>
  <si>
    <t>이츠웰 헤드온왕새우튀김(50g*6미 300g/EA)</t>
    <phoneticPr fontId="19" type="noConversion"/>
  </si>
  <si>
    <t>비프스파이시믹스(급식용 456g/EA)</t>
    <phoneticPr fontId="19" type="noConversion"/>
  </si>
  <si>
    <t>유빛 문어모양비엔나소떡(25g*40개입 1Kg/EA)</t>
    <phoneticPr fontId="19" type="noConversion"/>
  </si>
  <si>
    <t>신영에프에스 튀긴마늘(슬라이스</t>
  </si>
  <si>
    <t>크래프톤 전투소떡소떡(80g*12입 960g/EA)</t>
    <phoneticPr fontId="19" type="noConversion"/>
  </si>
  <si>
    <t>크레잇 오리엔탈드레싱(2Kg/EA)</t>
    <phoneticPr fontId="19" type="noConversion"/>
  </si>
  <si>
    <t>이츠웰 허니머스타드 드레싱</t>
    <phoneticPr fontId="19" type="noConversion"/>
  </si>
  <si>
    <t>이츠웰 마늘데리야끼소스(NEW 2Kg/EA)</t>
    <phoneticPr fontId="19" type="noConversion"/>
  </si>
  <si>
    <t>이츠웰 튀김엔레몬파닭소스(17년리뉴얼 2Kg/EA)</t>
    <phoneticPr fontId="19" type="noConversion"/>
  </si>
  <si>
    <t>풍미가득데미그라스소스(2Kg/EA)</t>
    <phoneticPr fontId="19" type="noConversion"/>
  </si>
  <si>
    <t>이츠웰 풍미가득로제파스타소스(1Kg/EA)</t>
    <phoneticPr fontId="19" type="noConversion"/>
  </si>
  <si>
    <t>송림푸드 꿔바로우탕수육소스(2Kg/EA)</t>
    <phoneticPr fontId="19" type="noConversion"/>
  </si>
  <si>
    <t>이츠웰 치킨엔매콤양념소스(17년리뉴얼 2Kg/EA)</t>
    <phoneticPr fontId="19" type="noConversion"/>
  </si>
  <si>
    <t>이츠웰 돈까스소스(NEW_2017년리뉴얼 일식용 2Kg/EA)</t>
    <phoneticPr fontId="19" type="noConversion"/>
  </si>
  <si>
    <t>차이웰 마라상궈소스(1Kg/EA)</t>
    <phoneticPr fontId="19" type="noConversion"/>
  </si>
  <si>
    <t>차이웰 마라탕소스(1Kg/EA)</t>
    <phoneticPr fontId="19" type="noConversion"/>
  </si>
  <si>
    <t>이츠웰 갈비치킨소스(2Kg/EA)</t>
    <phoneticPr fontId="19" type="noConversion"/>
  </si>
  <si>
    <t>이츠웰 볼케이노소스(2Kg/EA)</t>
    <phoneticPr fontId="19" type="noConversion"/>
  </si>
  <si>
    <t>이츠웰 까르보나라떡볶이소스(2Kg/EA)</t>
    <phoneticPr fontId="19" type="noConversion"/>
  </si>
  <si>
    <t>이츠웰 로제떡볶이소스(2Kg/EA)</t>
    <phoneticPr fontId="19" type="noConversion"/>
  </si>
  <si>
    <t>이츠웰 토마토스파게티소스(1Kg/EA)</t>
    <phoneticPr fontId="19" type="noConversion"/>
  </si>
  <si>
    <t>이츠웰 메밀소바소스(PET 2.22Kg/EA)</t>
    <phoneticPr fontId="19" type="noConversion"/>
  </si>
  <si>
    <t>튼튼스쿨 단짠단짠소이블링소스(족발페어링용 2Kg/EA)</t>
    <phoneticPr fontId="19" type="noConversion"/>
  </si>
  <si>
    <t>튼튼스쿨 달콤한국물떡볶이분말(1Kg/EA)</t>
    <phoneticPr fontId="19" type="noConversion"/>
  </si>
  <si>
    <t>튼튼스쿨 청양풍해물굴소스(2Kg/EA)</t>
    <phoneticPr fontId="19" type="noConversion"/>
  </si>
  <si>
    <t>튼튼스쿨 버섯투움바파스타분말(1Kg/EA)</t>
    <phoneticPr fontId="19" type="noConversion"/>
  </si>
  <si>
    <t>튼튼스쿨 매콤한스리라차마요소스(2Kg/EA)</t>
    <phoneticPr fontId="19" type="noConversion"/>
  </si>
  <si>
    <t>튼튼스쿨 화끈한불마요소스(2Kg/EA)</t>
    <phoneticPr fontId="19" type="noConversion"/>
  </si>
  <si>
    <t>튼튼스쿨 새콤한케요네즈소스(2Kg/EA)</t>
    <phoneticPr fontId="19" type="noConversion"/>
  </si>
  <si>
    <t>이츠웰 상큼한사워크림소스(1Kg/EA)</t>
    <phoneticPr fontId="19" type="noConversion"/>
  </si>
  <si>
    <t>이츠웰 케찹(스파우트팩 3.3Kg/EA)</t>
    <phoneticPr fontId="19" type="noConversion"/>
  </si>
  <si>
    <t>뉴욕핫도그 화이트어니언소스(급식용 1Kg/EA)</t>
    <phoneticPr fontId="19" type="noConversion"/>
  </si>
  <si>
    <t>뉴욕핫도그 뉴욕칠리소스(급식용 2Kg/EA)</t>
    <phoneticPr fontId="19" type="noConversion"/>
  </si>
  <si>
    <t>이츠웰 바베큐소스(PET_리뉴얼 2Kg/EA</t>
    <phoneticPr fontId="19" type="noConversion"/>
  </si>
  <si>
    <t>이츠웰 스테이크소스(1.8L_PET_23년 2Kg/EA)</t>
    <phoneticPr fontId="19" type="noConversion"/>
  </si>
  <si>
    <t>이츠웰 튀김엔스위트칠리소스(PET_23년 2Kg/EA)</t>
    <phoneticPr fontId="19" type="noConversion"/>
  </si>
  <si>
    <t>이츠웰 튀김엔스위트칠리소스(PET 2.05Kg/EA)리뉴얼</t>
    <phoneticPr fontId="19" type="noConversion"/>
  </si>
  <si>
    <t>이츠웰 마라로제떡볶이소스(2Kg/EA)</t>
    <phoneticPr fontId="19" type="noConversion"/>
  </si>
  <si>
    <t>이츠웰 탄두리치킨소스</t>
    <phoneticPr fontId="19" type="noConversion"/>
  </si>
  <si>
    <t>이츠웰 팟타이소스(2Kg/EA)</t>
    <phoneticPr fontId="19" type="noConversion"/>
  </si>
  <si>
    <t>옥사부반점 짬뽕소스(농축타입 2Kg/EA)</t>
    <phoneticPr fontId="19" type="noConversion"/>
  </si>
  <si>
    <t>뉴욕핫도그 뉴욕체다치즈소스(급식용 2Kg/EA)</t>
    <phoneticPr fontId="19" type="noConversion"/>
  </si>
  <si>
    <t>뉴욕핫도그 허니머스터드(급식용 2Kg/EA)</t>
    <phoneticPr fontId="19" type="noConversion"/>
  </si>
  <si>
    <t>홍대쌀국수 쇠고기쌀국수베이스(급식용 2Kg/EA)</t>
    <phoneticPr fontId="19" type="noConversion"/>
  </si>
  <si>
    <t>이츠웰 새콤달콤코울슬로드레싱(2Kg/EA)</t>
    <phoneticPr fontId="19" type="noConversion"/>
  </si>
  <si>
    <t>이츠웰 마요네즈(골드_스파우트팩 3.2Kg/EA)</t>
    <phoneticPr fontId="19" type="noConversion"/>
  </si>
  <si>
    <t>SI 통새우(30미/팩_버터플라이(헤드온) 학교급식용 700g/EA)</t>
    <phoneticPr fontId="19" type="noConversion"/>
  </si>
  <si>
    <t>아이누리 순살삼치(키즈용 이력제_염지_가시제거율95%_28~32토막 1Kg/EA)</t>
    <phoneticPr fontId="19" type="noConversion"/>
  </si>
  <si>
    <t>아이누리 순살고등어(키즈용 이력제_염지_가시제거율95%_28~32토막 1Kg/EA)</t>
    <phoneticPr fontId="19" type="noConversion"/>
  </si>
  <si>
    <t>아이누리 동태포(슬라이스_순살_가시제거율95%_28~32토막 1Kg/EA)</t>
    <phoneticPr fontId="19" type="noConversion"/>
  </si>
  <si>
    <t>아이누리 순살아귀(가시제거율99.9%_20g내외/토막 1Kg/EA)</t>
    <phoneticPr fontId="19" type="noConversion"/>
  </si>
  <si>
    <t>이츠웰 매실입은고등어(순살_가시제거율95%_40~60g/토막_17개이상 1Kg/EA)</t>
    <phoneticPr fontId="19" type="noConversion"/>
  </si>
  <si>
    <t>이츠웰 매실입은고등어(순살_가시제거율95%_60~80g/토막_13개이상 1Kg/EA)</t>
    <phoneticPr fontId="19" type="noConversion"/>
  </si>
  <si>
    <t>이츠웰 매실입은동태(순살_가시제거율95%_40~60g/토막_17개이상 1Kg/EA)</t>
    <phoneticPr fontId="19" type="noConversion"/>
  </si>
  <si>
    <t>이츠웰 매실입은삼치(순살_가시제거율95%_20~40g/토막_25개이상 1Kg/EA)</t>
    <phoneticPr fontId="19" type="noConversion"/>
  </si>
  <si>
    <t>이츠웰 매실입은삼치(순살_가시제거율95%_60~80g/토막_13개이상 1Kg/EA)</t>
    <phoneticPr fontId="19" type="noConversion"/>
  </si>
  <si>
    <t>이츠웰 매실입은임연수(순살_가시제거율95%_60~80g/토막_13개이상 1Kg/EA)</t>
    <phoneticPr fontId="19" type="noConversion"/>
  </si>
  <si>
    <t>이츠웰 매실입은코다리(순살_가시제거율95%_60~80g/토막_13개이상 1Kg/EA)</t>
    <phoneticPr fontId="19" type="noConversion"/>
  </si>
  <si>
    <t>아이누리 오징어채(품질인증&amp;이력추적_1*5cm_다리포함 500g/EA)</t>
    <phoneticPr fontId="19" type="noConversion"/>
  </si>
  <si>
    <t>랍스터테일(40미 학교급식용 4.54Kg/BOX)</t>
    <phoneticPr fontId="19" type="noConversion"/>
  </si>
  <si>
    <t>아이누리 매실입은갈치(순살_가시제거율99.9%_30g내외_15~20토막 500g/EA)</t>
    <phoneticPr fontId="19" type="noConversion"/>
  </si>
  <si>
    <t>전복살(ASC인증_자숙_원물_18-20미 1Kg/EA)</t>
    <phoneticPr fontId="19" type="noConversion"/>
  </si>
  <si>
    <t>랍스터테일(110g/마리_오차범위5%내외 학교급식용 110g/EA)</t>
    <phoneticPr fontId="19" type="noConversion"/>
  </si>
  <si>
    <t>바다장어(10마리_마리당90g-110g 1Kg/EA)</t>
    <phoneticPr fontId="19" type="noConversion"/>
  </si>
  <si>
    <t>전복살(자숙_칼집 학교급식용 1Kg/EA)</t>
    <phoneticPr fontId="19" type="noConversion"/>
  </si>
  <si>
    <t xml:space="preserve">통새우(블랙타이거_20미 구이용 1.3Kg/EA) </t>
    <phoneticPr fontId="19" type="noConversion"/>
  </si>
  <si>
    <t>통새우(블랙타이거_18미 1.3Kg/EA)</t>
    <phoneticPr fontId="19" type="noConversion"/>
  </si>
  <si>
    <t>헬씨누리 껍질이얇아부드러운찰순대(3無_슬라이스_60±5입 1Kg/EA)</t>
    <phoneticPr fontId="19" type="noConversion"/>
  </si>
  <si>
    <t>개미식품 튼튼칼슘롤(21곡_10g*30개입 300g/EA)</t>
    <phoneticPr fontId="19" type="noConversion"/>
  </si>
  <si>
    <t>댄케이크 버터쿠키싱글서브(36개입_NEW CJ프레시웨이전용 648g/EA)</t>
    <phoneticPr fontId="19" type="noConversion"/>
  </si>
  <si>
    <t>허쉬 초콜릿칩쿠키(12g*30개입 CJ프레시웨이전용 360g/EA)</t>
    <phoneticPr fontId="19" type="noConversion"/>
  </si>
  <si>
    <t>댄케이크 초코쿠키싱글서브(CJ프레시웨이전용 36개입 720g/EA)</t>
    <phoneticPr fontId="19" type="noConversion"/>
  </si>
  <si>
    <t>이츠웰 쌀우유앙금쿠키(개별포장_20g*30입 600g/EA)</t>
    <phoneticPr fontId="19" type="noConversion"/>
  </si>
  <si>
    <t>이츠웰 콘시리얼함께해바(견과바_20g*12개 240g/EA)</t>
    <phoneticPr fontId="19" type="noConversion"/>
  </si>
  <si>
    <t>아이누리 딸기퐁당아몬드(10g*40입 400g/EA</t>
    <phoneticPr fontId="19" type="noConversion"/>
  </si>
  <si>
    <t>아이누리 요거퐁당견과믹스(10g*40입 400g/EA)</t>
    <phoneticPr fontId="19" type="noConversion"/>
  </si>
  <si>
    <t>이츠웰 오곡초코크런키바(30g*12개 360g/EA)</t>
    <phoneticPr fontId="19" type="noConversion"/>
  </si>
  <si>
    <t>아이누리 밀크에반한크리스피롤(10g*100개입 뱀파이어소녀달자용 1Kg/EA)</t>
    <phoneticPr fontId="19" type="noConversion"/>
  </si>
  <si>
    <t>아이누리 치즈에반한크리스피롤21곡(10g*100개입 캐리와친구들용 1Kg/EA)</t>
    <phoneticPr fontId="19" type="noConversion"/>
  </si>
  <si>
    <t>뚜레쥬르 촉촉쫀득한코코아초코칩쿠키(50g/EA)</t>
    <phoneticPr fontId="19" type="noConversion"/>
  </si>
  <si>
    <t>뚜레쥬르 촉촉존득한아몬드초코칩쿠키(50g/EA)</t>
    <phoneticPr fontId="19" type="noConversion"/>
  </si>
  <si>
    <t>제주신효귤향과즐(CJ프레시웨이용 14g*100ea 1.4Kg/BOX)</t>
    <phoneticPr fontId="19" type="noConversion"/>
  </si>
  <si>
    <t>세미원푸드 바다친구들찐빵(25g*40입 1Kg/EA)</t>
    <phoneticPr fontId="19" type="noConversion"/>
  </si>
  <si>
    <t>튼튼스쿨 쿠앤크아몬드(10g*40입_랜덤문구 400g/EA)</t>
    <phoneticPr fontId="19" type="noConversion"/>
  </si>
  <si>
    <t>우도땅콩초코찰떡파이(36g*20입 720g/EA)</t>
    <phoneticPr fontId="19" type="noConversion"/>
  </si>
  <si>
    <t>아이누리 바른달콤함고구마바(20g*10입 200g/EA)</t>
    <phoneticPr fontId="19" type="noConversion"/>
  </si>
  <si>
    <t>뭐든돼지롤(13g*30입_CJ프레시웨이_단독 390g/EA)</t>
    <phoneticPr fontId="19" type="noConversion"/>
  </si>
  <si>
    <t>폭탄치즈별카츠(기획_22g±5*45입±5 1Kg/EA)</t>
  </si>
  <si>
    <t>달고나크림찰떡(CJ프레시웨이전용 개별포장_35g*30입 1.05Kg/EA)</t>
    <phoneticPr fontId="19" type="noConversion"/>
  </si>
  <si>
    <t>엠즈베이커스 저당미니딸기롤케익(30g*36조각 1.08Kg/EA)</t>
    <phoneticPr fontId="19" type="noConversion"/>
  </si>
  <si>
    <t>엠즈베이커스 저당미니초코롤케익(30g*36조각 1.08Kg/EA)</t>
    <phoneticPr fontId="19" type="noConversion"/>
  </si>
  <si>
    <t>사과당X브루스터스 사과샤벳(컵_40입_박스 100g/EA)</t>
    <phoneticPr fontId="19" type="noConversion"/>
  </si>
  <si>
    <t>던킨 먼치킨도넛(딸기/바바리안/카카오하니딥3개입_개별포장_박스발주 33g/EA)</t>
    <phoneticPr fontId="19" type="noConversion"/>
  </si>
  <si>
    <t>켈로그 오곡푸레이크(고소한 1.2Kg/EA)</t>
    <phoneticPr fontId="19" type="noConversion"/>
  </si>
  <si>
    <t>켈로그 오곡초코첵스(소단량 30g/EA)</t>
    <phoneticPr fontId="19" type="noConversion"/>
  </si>
  <si>
    <t>켈로그 콘푸로스트(컵시리얼 40g/EA)    리뉴얼</t>
    <phoneticPr fontId="19" type="noConversion"/>
  </si>
  <si>
    <t>켈로그 첵스초코(컵시리얼 40g/EA)   리뉴얼</t>
    <phoneticPr fontId="19" type="noConversion"/>
  </si>
  <si>
    <t>켈로그 후르트링(컵시리얼 40g/EA)   리뉴얼</t>
    <phoneticPr fontId="19" type="noConversion"/>
  </si>
  <si>
    <t>켈로그 아몬드후레이크(컵시리얼40g/EA)   리뉴얼</t>
    <phoneticPr fontId="19" type="noConversion"/>
  </si>
  <si>
    <t>켈로그 후르트링(NEW 1.2Kg/EA)</t>
    <phoneticPr fontId="19" type="noConversion"/>
  </si>
  <si>
    <t>떡볶이분말소스(걸작떡볶이용 순한맛 1Kg/EA)</t>
    <phoneticPr fontId="19" type="noConversion"/>
  </si>
  <si>
    <t>튼튼스쿨 후카킥떡볶이분말소스(2Kg/EA)</t>
    <phoneticPr fontId="19" type="noConversion"/>
  </si>
  <si>
    <t>건밀떡(걸작떡볶이용 2Kg/EA)  4170</t>
    <phoneticPr fontId="19" type="noConversion"/>
  </si>
  <si>
    <t xml:space="preserve">튀김어묵(걸작떡볶이_FC콜라보용 야채맛튀김_ 900g/EA) </t>
    <phoneticPr fontId="19" type="noConversion"/>
  </si>
  <si>
    <t>통살오징어튀김(32±3입 1Kg/EA)</t>
    <phoneticPr fontId="19" type="noConversion"/>
  </si>
  <si>
    <t>미니어묵바(1Kg/EA)</t>
    <phoneticPr fontId="19" type="noConversion"/>
  </si>
  <si>
    <t>배스킨라빈스 31요거트아이스크림(컵_24입/박스_냉동물류대행 100g/EA)</t>
    <phoneticPr fontId="19" type="noConversion"/>
  </si>
  <si>
    <t>배스킨라빈스 레인보우샤베트아이스크림(컵_24입/박스_냉동물류대행 100g/EA)</t>
    <phoneticPr fontId="19" type="noConversion"/>
  </si>
  <si>
    <t>배스킨라빈스 초콜릿무스아이스크림(컵_24입/박스_냉동물류대행 100g/EA)</t>
    <phoneticPr fontId="19" type="noConversion"/>
  </si>
  <si>
    <t>배스킨라빈스 쿠키앤크림아이스크림(컵_24입/박스 100g/EA)</t>
    <phoneticPr fontId="19" type="noConversion"/>
  </si>
  <si>
    <t>배스킨라빈스 아몬드봉봉아이스크림(컵_24입/박스 100g/EA)</t>
    <phoneticPr fontId="19" type="noConversion"/>
  </si>
  <si>
    <t xml:space="preserve">배스킨라빈스 슈팅스타아이스크림(컵_24입/박스 100g/EA) </t>
    <phoneticPr fontId="19" type="noConversion"/>
  </si>
  <si>
    <t>배스킨라빈스 이상한나라의솜사탕아이스크림(컵_24입/박스 100g/EA)</t>
    <phoneticPr fontId="19" type="noConversion"/>
  </si>
  <si>
    <t>배스킨라빈스 베리베리스트로베리아이스크림(컵_24입/박스 100g/E</t>
    <phoneticPr fontId="19" type="noConversion"/>
  </si>
  <si>
    <t>배스킨라빈스 엄마는외계인아이스크림(컵_24입/박스_냉동물류대행 100g/EA)</t>
    <phoneticPr fontId="19" type="noConversion"/>
  </si>
  <si>
    <t>부르스터스 미니컵(타로)100ML*40EA</t>
    <phoneticPr fontId="19" type="noConversion"/>
  </si>
  <si>
    <t>부르스터스 미니컵(초코)100ML*40EA</t>
    <phoneticPr fontId="19" type="noConversion"/>
  </si>
  <si>
    <t>부르스터스 미니컵(바닐라)100ML*40EA</t>
    <phoneticPr fontId="19" type="noConversion"/>
  </si>
  <si>
    <t>부르스터스 아이스크림 (망고셔벗)100ML*40EA</t>
    <phoneticPr fontId="19" type="noConversion"/>
  </si>
  <si>
    <t>부르스터스 미니컵(민트초코)100ML*40EA</t>
    <phoneticPr fontId="19" type="noConversion"/>
  </si>
  <si>
    <t>프레시안 사각어묵(무첨가_연육83.1%_13입 1Kg/EA)</t>
    <phoneticPr fontId="19" type="noConversion"/>
  </si>
  <si>
    <t>튼튼스쿨 오리훈제(1등급 슬라이스_무항생제_블루베리_리뉴얼 1Kg/EA) 학교용코드</t>
    <phoneticPr fontId="19" type="noConversion"/>
  </si>
  <si>
    <t>튼튼스쿨 오리훈제(망고_슬라이스_무항생제_1등급 1Kg/EA)</t>
    <phoneticPr fontId="19" type="noConversion"/>
  </si>
  <si>
    <t>이츠웰 요거트(플레인_우유팩 1Kg/EA)</t>
    <phoneticPr fontId="19" type="noConversion"/>
  </si>
  <si>
    <t>이츠웰 흰우유(200ml 200g/EA)</t>
    <phoneticPr fontId="19" type="noConversion"/>
  </si>
  <si>
    <t>이츠웰아이누리 짜먹는요거트(요거바_딸기_40g*6입 240g/EA)</t>
    <phoneticPr fontId="19" type="noConversion"/>
  </si>
  <si>
    <t>이츠웰아이누리 짜먹는요거트(요거바_포도_40g*6입 240g/EA)</t>
    <phoneticPr fontId="19" type="noConversion"/>
  </si>
  <si>
    <t>서울우유XCJ프레시웨이 newmini흰우유(100ml_앙팡_강화우유_빨대없음 100g/EA)</t>
    <phoneticPr fontId="19" type="noConversion"/>
  </si>
  <si>
    <t>엄선_CJ프레시웨이X서울우유_흰우유(1000ml 학교급식용 1kg/EA</t>
    <phoneticPr fontId="19" type="noConversion"/>
  </si>
  <si>
    <t>이츠웰 요거맛있네요거트(4*6_딸기_스푼포함 80g/EA)</t>
    <phoneticPr fontId="19" type="noConversion"/>
  </si>
  <si>
    <t>이츠웰 요거맛있네요거트(4*6_플레인_스푼포함 80g/EA)</t>
    <phoneticPr fontId="19" type="noConversion"/>
  </si>
  <si>
    <t>서울에프엔비 뽀로로튼튼우유(140ml*24입_박스발주 140g/EA)</t>
    <phoneticPr fontId="19" type="noConversion"/>
  </si>
  <si>
    <t>서울에프엔비 뽀로로딸기우유(140ml*24입_박스발주 140g/EA)</t>
    <phoneticPr fontId="19" type="noConversion"/>
  </si>
  <si>
    <t>서울에프엔비 뽀로로바나나우유(140ml*24입_박스발주 140g/EA)</t>
    <phoneticPr fontId="19" type="noConversion"/>
  </si>
  <si>
    <t>서울에프엔비 뽀로로초코우유(140ml*24입_박스발주 140g/EA)</t>
    <phoneticPr fontId="19" type="noConversion"/>
  </si>
  <si>
    <t>이츠웰 요거트(NEW_플레인_스푼없음 5Kg/EA)</t>
    <phoneticPr fontId="19" type="noConversion"/>
  </si>
  <si>
    <t>도노 무염버터(직수입 454g/EA)</t>
    <phoneticPr fontId="19" type="noConversion"/>
  </si>
  <si>
    <t>이츠웰 조미유부(6*6cm_60입 600g/EA)</t>
    <phoneticPr fontId="19" type="noConversion"/>
  </si>
  <si>
    <t>백설 대두유(18L 급식전용 16.506Kg/EA)</t>
    <phoneticPr fontId="19" type="noConversion"/>
  </si>
  <si>
    <t>백설 카놀라유(18L 16.488Kg/EA)</t>
    <phoneticPr fontId="19" type="noConversion"/>
  </si>
  <si>
    <t>이츠웰 대두유(18L 급식전용 16.506Kg/EA)</t>
    <phoneticPr fontId="19" type="noConversion"/>
  </si>
  <si>
    <t>튼튼대두유(18L 16.524Kg/EA) Non_GMO</t>
    <phoneticPr fontId="19" type="noConversion"/>
  </si>
  <si>
    <t>튼튼스쿨 대두유(18L_비타플러스2 16.524Kg/EA)</t>
    <phoneticPr fontId="19" type="noConversion"/>
  </si>
  <si>
    <t>맑은 카놀라유(18L 16.5Kg/EA)</t>
    <phoneticPr fontId="19" type="noConversion"/>
  </si>
  <si>
    <t>이츠웰 더진한참기름(1L_캔_통참깨 916g/EA)</t>
    <phoneticPr fontId="19" type="noConversion"/>
  </si>
  <si>
    <t>이츠웰 더진한참기름(골드_1L_PET_통참깨 916g/EA)</t>
    <phoneticPr fontId="19" type="noConversion"/>
  </si>
  <si>
    <t>튼튼스쿨 해바라기유(18L 16.5Kg/EA)</t>
    <phoneticPr fontId="19" type="noConversion"/>
  </si>
  <si>
    <t>비앤비코리아 NEW맑은해바라기유(18L 16.5Kg/EA)</t>
    <phoneticPr fontId="19" type="noConversion"/>
  </si>
  <si>
    <t>백설 전용유(뉴트리션스쿨용 18L 16.524Kg/EA)</t>
    <phoneticPr fontId="19" type="noConversion"/>
  </si>
  <si>
    <t>건강한현미유(18L 16.5Kg/EA)</t>
    <phoneticPr fontId="19" type="noConversion"/>
  </si>
  <si>
    <t>이츠웰 자몽에이드(NEW_100ml_빨대없음 100g/EA)</t>
    <phoneticPr fontId="19" type="noConversion"/>
  </si>
  <si>
    <t>이츠웰 레몬에이드(100ml_빨대없음 100g/EA)</t>
    <phoneticPr fontId="19" type="noConversion"/>
  </si>
  <si>
    <t>이츠웰 플리또주스(130ml_망고파인애플_빨대없음 130g/EA)</t>
    <phoneticPr fontId="19" type="noConversion"/>
  </si>
  <si>
    <t>이츠웰 플리또주스(130ml_청포도_빨대없음 130g/EA)</t>
    <phoneticPr fontId="19" type="noConversion"/>
  </si>
  <si>
    <t>튼튼스쿨 플리또주스(어린이날_130ml_청포도 130g/EA)</t>
    <phoneticPr fontId="19" type="noConversion"/>
  </si>
  <si>
    <t>이츠웰 플리또(130ml_골드키위배_빨대없음 130g/EA)</t>
    <phoneticPr fontId="19" type="noConversion"/>
  </si>
  <si>
    <t>이츠웰 플리또(130ml_오렌지자몽_빨대없음 130g/EA)</t>
    <phoneticPr fontId="19" type="noConversion"/>
  </si>
  <si>
    <t>이츠웰 자일로스매실음료(컵_100ml 100g/EA)</t>
    <phoneticPr fontId="19" type="noConversion"/>
  </si>
  <si>
    <t>이츠웰 청귤에이드(컵_100ml_빨대없음 100g/EA)</t>
    <phoneticPr fontId="19" type="noConversion"/>
  </si>
  <si>
    <t>이츠웰아이누리 마시는달콤한하루(100ml_감귤&amp;유기오렌지 100g/EA)</t>
    <phoneticPr fontId="19" type="noConversion"/>
  </si>
  <si>
    <t>이츠웰아이누리 마시는상큼한하루(100ml_유기사과 100g/EA)</t>
    <phoneticPr fontId="19" type="noConversion"/>
  </si>
  <si>
    <t>이츠웰 요구르트(튼튼플러스_요거얌얌_플레인 125g/EA) 기존</t>
    <phoneticPr fontId="19" type="noConversion"/>
  </si>
  <si>
    <t>이츠웰 요구르트(튼튼플러스_요거얌얌_오렌지 125g/EA)</t>
    <phoneticPr fontId="19" type="noConversion"/>
  </si>
  <si>
    <t>홍천사과즙(120g/EA)</t>
    <phoneticPr fontId="19" type="noConversion"/>
  </si>
  <si>
    <t>아이누리 마시는귤귤이한라봉(100ml_어린이기호인증 100g/EA)</t>
    <phoneticPr fontId="19" type="noConversion"/>
  </si>
  <si>
    <t>아이누리 마시는샤이한청사과(100ml_어린이기호인증 100g/EA)</t>
    <phoneticPr fontId="19" type="noConversion"/>
  </si>
  <si>
    <t>아이누리 마시는모여라야채친구들(100ml_어린이기호인증 100g/EA)</t>
    <phoneticPr fontId="19" type="noConversion"/>
  </si>
  <si>
    <t>이츠웰 자두에이드(컵_100ml_빨대없음 100g/EA)</t>
    <phoneticPr fontId="19" type="noConversion"/>
  </si>
  <si>
    <t>이츠웰 복숭아에이드(컵_100ml_빨대없음 100g/EA)</t>
    <phoneticPr fontId="19" type="noConversion"/>
  </si>
  <si>
    <t>인제명품 프리미엄오미자차(오미장군_강원도지사인증_30입 100g/EA)</t>
    <phoneticPr fontId="19" type="noConversion"/>
  </si>
  <si>
    <t>자연드림XCJ프레시웨이 우리밀쿠키(크랜베리_개별포장_20g*30개입 600g/EA)</t>
    <phoneticPr fontId="19" type="noConversion"/>
  </si>
  <si>
    <t>자연드림 채소교자(22±2입 300g/EA)</t>
    <phoneticPr fontId="19" type="noConversion"/>
  </si>
  <si>
    <t>자연드림XCJ프레시웨이 우리밀쿠키(황치즈_개별포장_20g*30개입 600g/EA)</t>
    <phoneticPr fontId="19" type="noConversion"/>
  </si>
  <si>
    <t>안성식품 건자른당면(자연드림 400g/EA)</t>
    <phoneticPr fontId="19" type="noConversion"/>
  </si>
  <si>
    <t>안성식품 자른납작당면(자연드림 400g/EA)</t>
    <phoneticPr fontId="19" type="noConversion"/>
  </si>
  <si>
    <t>안성식품 건자른당면(자연드림_</t>
  </si>
  <si>
    <t>자연드림XCJ프레시웨이 우리밀쿠키(더블초코_개별포장_20g*30개입 600g/EA)</t>
    <phoneticPr fontId="19" type="noConversion"/>
  </si>
  <si>
    <t>우리밀로만든와플(자연드림_개별포장_21g*20입 420g/EA)</t>
    <phoneticPr fontId="19" type="noConversion"/>
  </si>
  <si>
    <t>자연드림XCJFW 식혜(105ml_컵 105g/EA)</t>
    <phoneticPr fontId="19" type="noConversion"/>
  </si>
  <si>
    <t>자연드림XCJ프레시웨이 계란과자(20g/EA)</t>
    <phoneticPr fontId="19" type="noConversion"/>
  </si>
  <si>
    <t>자연드림 동물모양쿠키(곰_18g*20입_개별포장 360g/EA)</t>
    <phoneticPr fontId="19" type="noConversion"/>
  </si>
  <si>
    <t>자연드림 동물모양쿠키(티라노_18g*20봉 360g/EA)</t>
    <phoneticPr fontId="19" type="noConversion"/>
  </si>
  <si>
    <t>건당면(자연드림_고구마전분100% 500g/EA)</t>
    <phoneticPr fontId="19" type="noConversion"/>
  </si>
  <si>
    <t>자연드림XCJFW 맛을더하는김가루(500g/EA)</t>
    <phoneticPr fontId="19" type="noConversion"/>
  </si>
  <si>
    <t>자연드림 바나나우유(190ml*24입_박스발주 190g/EA)</t>
    <phoneticPr fontId="19" type="noConversion"/>
  </si>
  <si>
    <t>자연드림 피자군만두(510g/EA)</t>
    <phoneticPr fontId="19" type="noConversion"/>
  </si>
  <si>
    <t>자연드림XCJFW 유기농담백한어린이김(2.6g_8매*20입 52g/EA)</t>
    <phoneticPr fontId="19" type="noConversion"/>
  </si>
  <si>
    <t>유기황설탕(자연드림 1Kg/EA)</t>
    <phoneticPr fontId="19" type="noConversion"/>
  </si>
  <si>
    <t>자연드림 마시는초콜릿(120ml*24입_박스발주 2.88Kg/EA)</t>
    <phoneticPr fontId="19" type="noConversion"/>
  </si>
  <si>
    <t>자연드림 물만두(우리밀_무항생제_8g*113±2입 1.02Kg/EA)</t>
    <phoneticPr fontId="19" type="noConversion"/>
  </si>
  <si>
    <t>자연드림 우리밀튀김가루(1Kg/EA)</t>
    <phoneticPr fontId="19" type="noConversion"/>
  </si>
  <si>
    <t>자연드림 압착유채유(18L_초록캔 18Kg/EA)</t>
    <phoneticPr fontId="19" type="noConversion"/>
  </si>
  <si>
    <t>자연드림 팥찐빵(50g*6입 300g/EA)</t>
    <phoneticPr fontId="19" type="noConversion"/>
  </si>
  <si>
    <t>자연드림 우리밀마늘빵생지(19~23개입내외 260g/EA)</t>
    <phoneticPr fontId="19" type="noConversion"/>
  </si>
  <si>
    <t>피넛오곡롤(자연드림_개별포장_9g*10입 90g/EA)</t>
    <phoneticPr fontId="19" type="noConversion"/>
  </si>
  <si>
    <t>자연드림XCJFW 유기농안심하고맛김(3g_8매*20입 60g/EA)</t>
    <phoneticPr fontId="19" type="noConversion"/>
  </si>
  <si>
    <t>자연드림 해피망고주스(팩_120ml*24입 120g/EA)</t>
    <phoneticPr fontId="19" type="noConversion"/>
  </si>
  <si>
    <t>자연드림 흑미찐빵(50g*6입 300g/EA)</t>
    <phoneticPr fontId="19" type="noConversion"/>
  </si>
  <si>
    <t>자연드림 샤인머스캣한모금(종이팩_120ml_24개입 120g/EA)</t>
    <phoneticPr fontId="19" type="noConversion"/>
  </si>
  <si>
    <t>자연드림 오곡라떼(190ml*24입_박스발주 190g/EA)</t>
    <phoneticPr fontId="19" type="noConversion"/>
  </si>
  <si>
    <t>자연드림 카페라떼(190ml*24입_박스발주 190g/EA)</t>
    <phoneticPr fontId="19" type="noConversion"/>
  </si>
  <si>
    <t>자연드림XCJFW 한모금포도(팩_종이빨대_포도한모금_120ml*24입 120g/EA)</t>
    <phoneticPr fontId="19" type="noConversion"/>
  </si>
  <si>
    <t>자연드림 건자른당면(1Kg/EA)</t>
    <phoneticPr fontId="19" type="noConversion"/>
  </si>
  <si>
    <t>자연드림XCJFW 한모금사과(팩_종이빨대_120ml*24입 120g/EA)</t>
    <phoneticPr fontId="19" type="noConversion"/>
  </si>
  <si>
    <t>자연드림 미니두부스테이크(58±3입 급식용 1Kg/EA)</t>
    <phoneticPr fontId="19" type="noConversion"/>
  </si>
  <si>
    <t>자연드림 잡채만두(400g/EA)</t>
    <phoneticPr fontId="19" type="noConversion"/>
  </si>
  <si>
    <t>자연드림 쁘띠초코쿠키(20g*25개입 500g/BOX)</t>
    <phoneticPr fontId="19" type="noConversion"/>
  </si>
  <si>
    <t>자연드림 통살새우까스(71±3입 1Kg/EA)</t>
    <phoneticPr fontId="19" type="noConversion"/>
  </si>
  <si>
    <t>자연드림 고구마를품은찐빵(6개입 330g/EA)</t>
    <phoneticPr fontId="19" type="noConversion"/>
  </si>
  <si>
    <t>자연드림 우리밀고추장(14Kg/EA)</t>
    <phoneticPr fontId="19" type="noConversion"/>
  </si>
  <si>
    <t>자연드림 코코드림(스틱_20g*16입 320g/EA)</t>
    <phoneticPr fontId="19" type="noConversion"/>
  </si>
  <si>
    <t>자연드림 바삭등심탕수육(58±3입 1Kg/EA)</t>
    <phoneticPr fontId="19" type="noConversion"/>
  </si>
  <si>
    <t>자연드림 i요구르트(100ml 100g/EA) 6/1~</t>
    <phoneticPr fontId="19" type="noConversion"/>
  </si>
  <si>
    <t>자연드림 해물동그랑땡(급식용 66±3개입 1Kg/EA)</t>
    <phoneticPr fontId="19" type="noConversion"/>
  </si>
  <si>
    <t>자연드림 딸기우유(190ml*24입_박스발주 190g/EA)</t>
    <phoneticPr fontId="19" type="noConversion"/>
  </si>
  <si>
    <t>자연드림 우리밀안심춘장(14Kg/EA)</t>
    <phoneticPr fontId="19" type="noConversion"/>
  </si>
  <si>
    <t>자연드림 꽃약과(25g*30입 750g/EA)</t>
    <phoneticPr fontId="19" type="noConversion"/>
  </si>
  <si>
    <t>자연드림 치킨너겟(62±3입 급식용 1Kg/EA)</t>
    <phoneticPr fontId="19" type="noConversion"/>
  </si>
  <si>
    <t>자연드림 i요구르트사과(100ml 100g/EA)</t>
    <phoneticPr fontId="19" type="noConversion"/>
  </si>
  <si>
    <t>자연드림 동물모양쿠키(트리케라_18g*20봉 360g/EA)</t>
    <phoneticPr fontId="19" type="noConversion"/>
  </si>
  <si>
    <t>자연드림 토마토당근한모금(팩190ml*24입 190g/EA)</t>
    <phoneticPr fontId="19" type="noConversion"/>
  </si>
  <si>
    <t>자연드림 군만두(30gX34입 1.02Kg/EA)</t>
    <phoneticPr fontId="19" type="noConversion"/>
  </si>
  <si>
    <t>자연드림 미니동그랑땡(40±3입 급식용 1Kg/EA)</t>
    <phoneticPr fontId="19" type="noConversion"/>
  </si>
  <si>
    <t>자연드림 미니돈까스(71±3입 1Kg/EA)</t>
    <phoneticPr fontId="19" type="noConversion"/>
  </si>
  <si>
    <t>쌀조청(자연드림 3Kg/EA)</t>
    <phoneticPr fontId="19" type="noConversion"/>
  </si>
  <si>
    <t>자연드림 압착유채유(650ml_PET 650g/EA)</t>
    <phoneticPr fontId="19" type="noConversion"/>
  </si>
  <si>
    <t>자연드림 패션프루트(팩_150ml*10입 150g/EA)</t>
    <phoneticPr fontId="19" type="noConversion"/>
  </si>
  <si>
    <t>자연드림 i요구르트딸기(100ml 100g/EA)</t>
    <phoneticPr fontId="19" type="noConversion"/>
  </si>
  <si>
    <t>자연드림 미니너비아니(리뉴얼_62±3입 1Kg/EA)</t>
    <phoneticPr fontId="19" type="noConversion"/>
  </si>
  <si>
    <t>자연드림 우리밀된장(14Kg/EA)</t>
    <phoneticPr fontId="19" type="noConversion"/>
  </si>
  <si>
    <t>자연드림 깊은바다소금쿠키(13g*10입 130g/EA)</t>
    <phoneticPr fontId="19" type="noConversion"/>
  </si>
  <si>
    <t>자연드림 꽃빵(250g/EA)</t>
    <phoneticPr fontId="19" type="noConversion"/>
  </si>
  <si>
    <t>자연드림 현미뻥이요(55g/EA)</t>
    <phoneticPr fontId="19" type="noConversion"/>
  </si>
  <si>
    <t>자연드림 청국장(1Kg/EA)</t>
    <phoneticPr fontId="19" type="noConversion"/>
  </si>
  <si>
    <t>자연드림 콜팝치킨(100±3입 급식용 1Kg/EA)</t>
    <phoneticPr fontId="19" type="noConversion"/>
  </si>
  <si>
    <t>해찬들 태양초찰고추장(골드 14Kg/EA)</t>
    <phoneticPr fontId="19" type="noConversion"/>
  </si>
  <si>
    <t>해찬들 고추장(FW_태양초 14Kg/EA)</t>
    <phoneticPr fontId="19" type="noConversion"/>
  </si>
  <si>
    <t>해찬들 알찬고추장(6.5Kg/EA)</t>
    <phoneticPr fontId="19" type="noConversion"/>
  </si>
  <si>
    <t>해찬들 고추장(우리쌀태양초 14Kg/EA)</t>
    <phoneticPr fontId="19" type="noConversion"/>
  </si>
  <si>
    <t>해찬들 참좋은고추장(14Kg/EA)</t>
    <phoneticPr fontId="19" type="noConversion"/>
  </si>
  <si>
    <t>해찬들 알찬고추장(태양초 CJ프레시웨이용 14Kg/EA)</t>
    <phoneticPr fontId="19" type="noConversion"/>
  </si>
  <si>
    <t>해찬들 재래된장(CJ프레시웨이용 14Kg/EA)</t>
    <phoneticPr fontId="19" type="noConversion"/>
  </si>
  <si>
    <t>해찬들 우리쌀고추장(태양초_순한 14Kg/EA)</t>
    <phoneticPr fontId="19" type="noConversion"/>
  </si>
  <si>
    <t>해찬들 구수한집된장(14Kg/EA)</t>
    <phoneticPr fontId="19" type="noConversion"/>
  </si>
  <si>
    <t>해찬들 재래식콩된장(14Kg/EA)</t>
    <phoneticPr fontId="19" type="noConversion"/>
  </si>
  <si>
    <t>이츠웰 냉동콘립(절단옥수수 1Kg/EA)</t>
    <phoneticPr fontId="19" type="noConversion"/>
  </si>
  <si>
    <t>그린코울슬로(양배추+양파+당근 500g/EA)</t>
    <phoneticPr fontId="19" type="noConversion"/>
  </si>
  <si>
    <t>그린코울슬로(양배추+양파+당근 1Kg/EA)</t>
    <phoneticPr fontId="19" type="noConversion"/>
  </si>
  <si>
    <t>이츠웰 아삭아삭오이피클( 3Kg/EA)</t>
    <phoneticPr fontId="19" type="noConversion"/>
  </si>
  <si>
    <t>이츠웰 아삭아삭야채피클(리뉴얼 3Kg/EA)</t>
  </si>
  <si>
    <t>미쓰족발X이츠웰 순살족발(슬라이스 1Kg/EA)</t>
    <phoneticPr fontId="19" type="noConversion"/>
  </si>
  <si>
    <t>미쓰족발X이츠웰 훈제족발(슬라이스 1Kg/EA)</t>
    <phoneticPr fontId="19" type="noConversion"/>
  </si>
  <si>
    <t>미쓰족발X이츠웰 매콤양념곱창(1Kg/EA) </t>
    <phoneticPr fontId="19" type="noConversion"/>
  </si>
  <si>
    <t>쁘띠첼 요거젤리(딸기_NEW_스푼없음 90g/EA)</t>
    <phoneticPr fontId="19" type="noConversion"/>
  </si>
  <si>
    <t>크레잇 꿀조합주먹밥(모짜치즈김치 1Kg/EA)</t>
    <phoneticPr fontId="19" type="noConversion"/>
  </si>
  <si>
    <t>쁘띠첼 요거젤리(밀감_NEW_스푼없음 90g/EA)</t>
    <phoneticPr fontId="19" type="noConversion"/>
  </si>
  <si>
    <t>쁘띠첼 요거젤리(화이트코코_NEW_스푼없음 90g/EA)</t>
    <phoneticPr fontId="19" type="noConversion"/>
  </si>
  <si>
    <t>이츠웰 참치캔(1.88Kg/EA)</t>
    <phoneticPr fontId="19" type="noConversion"/>
  </si>
  <si>
    <t>남가네 설악추어탕(15~20인분 6Kg/EA)</t>
    <phoneticPr fontId="19" type="noConversion"/>
  </si>
  <si>
    <t>도노 체다치즈(슬라이스_멀티팩 100매 1.8Kg/EA)</t>
    <phoneticPr fontId="19" type="noConversion"/>
  </si>
  <si>
    <t>도노 리얼모짜렐라치즈(100매 카프레제용 1Kg/EA)</t>
    <phoneticPr fontId="19" type="noConversion"/>
  </si>
  <si>
    <t>도노 레드체다치즈(2Kg/EA)</t>
    <phoneticPr fontId="19" type="noConversion"/>
  </si>
  <si>
    <t>도노 트리플피자치즈(모짜렐라80%+고다10%+체다10% 2.5Kg/EA)</t>
    <phoneticPr fontId="19" type="noConversion"/>
  </si>
  <si>
    <t>단미 레인보우큐브치즈(MIX 1Kg/EA)</t>
    <phoneticPr fontId="19" type="noConversion"/>
  </si>
  <si>
    <t xml:space="preserve">단미 레인보우큐브치즈(MIX 500g/EA) </t>
    <phoneticPr fontId="19" type="noConversion"/>
  </si>
  <si>
    <t>도노 크림치즈(new 1.36Kg/EA)</t>
    <phoneticPr fontId="19" type="noConversion"/>
  </si>
  <si>
    <t>이츠웰 인델리데미커리(1Kg/EA)</t>
    <phoneticPr fontId="19" type="noConversion"/>
  </si>
  <si>
    <t>이츠웰 인델리빈달루커리(1Kg/EA)</t>
    <phoneticPr fontId="19" type="noConversion"/>
  </si>
  <si>
    <t>티아시아 마살라커리(분말 1Kg/EA)</t>
    <phoneticPr fontId="19" type="noConversion"/>
  </si>
  <si>
    <t>이츠웰 인델리파니르커리(1Kg/EA)</t>
    <phoneticPr fontId="19" type="noConversion"/>
  </si>
  <si>
    <t>이츠웰 인델리마크니풍커리(1Kg/EA)</t>
    <phoneticPr fontId="19" type="noConversion"/>
  </si>
  <si>
    <t>튼튼스쿨 고구마치즈롤까스(100g*10입_NEW 1Kg/EA)</t>
    <phoneticPr fontId="19" type="noConversion"/>
  </si>
  <si>
    <t>이츠웰 찹쌀탕수육(해조칼슘이들어간_18±2g*63±5입 1Kg/EA)</t>
    <phoneticPr fontId="19" type="noConversion"/>
  </si>
  <si>
    <t>이츠웰 오곡탕수육(리뉴얼_해조칼슘이들어간 1Kg/EA)</t>
    <phoneticPr fontId="19" type="noConversion"/>
  </si>
  <si>
    <t>이츠웰 12곡탕수육(해조칼슘이들어간_80±10입 1Kg/EA)</t>
    <phoneticPr fontId="19" type="noConversion"/>
  </si>
  <si>
    <t>이츠웰 북경꿔바로우(해조칼슘이들어간 25±2g*40±3입 1Kg/EA)</t>
    <phoneticPr fontId="19" type="noConversion"/>
  </si>
  <si>
    <t>이츠웰 프리미엄찹쌀꿔바로우(해조칼슘이들어간 25±5g*35±5입 1Kg/EA)</t>
    <phoneticPr fontId="19" type="noConversion"/>
  </si>
  <si>
    <t>이츠웰 동글동글목화솜탕수육(해조칼슘이들어간 18±2g*55±5입 1Kg/EA)</t>
    <phoneticPr fontId="19" type="noConversion"/>
  </si>
  <si>
    <t>크레잇 바삭한입김말이(60±6입/EA 1Kg/EA)</t>
    <phoneticPr fontId="19" type="noConversion"/>
  </si>
  <si>
    <t>오튀봉 오징어스테이크튀김(80g*10입 800g/EA)</t>
    <phoneticPr fontId="19" type="noConversion"/>
  </si>
  <si>
    <t>이츠웰 고로케(고구마+감자+옥수수 1Kg/EA)</t>
    <phoneticPr fontId="19" type="noConversion"/>
  </si>
  <si>
    <t>이츠웰 쫄깃한 치즈스틱1kg(25g*40ea)</t>
    <phoneticPr fontId="19" type="noConversion"/>
  </si>
  <si>
    <t>새우고로케(40g*24입 급식용 960g/EA)</t>
    <phoneticPr fontId="19" type="noConversion"/>
  </si>
  <si>
    <t>오튀봉 오징어튀김봉(50g*10입 500g/EA)</t>
    <phoneticPr fontId="19" type="noConversion"/>
  </si>
  <si>
    <t>오튀봉 통살오징어튀김세트(NEW 1Kg/EA) (링)</t>
    <phoneticPr fontId="19" type="noConversion"/>
  </si>
  <si>
    <t>맘스터치 모짜렐라치즈스틱(1Kg/EA)</t>
    <phoneticPr fontId="19" type="noConversion"/>
  </si>
  <si>
    <t>맘스터치 모짜렐라치즈볼(350g/EA)</t>
    <phoneticPr fontId="19" type="noConversion"/>
  </si>
  <si>
    <t>이츠웰 동글동글모짜렐라아란치니(30g*30입 900g/EA)</t>
    <phoneticPr fontId="19" type="noConversion"/>
  </si>
  <si>
    <t>이츠웰 우리쌀오징어바(리뉴얼_15±1g*60±5입 1Kg/EA)</t>
    <phoneticPr fontId="19" type="noConversion"/>
  </si>
  <si>
    <t>이츠웰 우리쌀오징어링(리뉴얼_25±2g*40±3입 1Kg/EA)</t>
    <phoneticPr fontId="19" type="noConversion"/>
  </si>
  <si>
    <t>딸기 품은 포켓팝콘/750g(25g*30ea)</t>
    <phoneticPr fontId="19" type="noConversion"/>
  </si>
  <si>
    <t>이츠웰 포켓팝콘 크리미카라멜</t>
    <phoneticPr fontId="19" type="noConversion"/>
  </si>
  <si>
    <t>포켓팝콘 화이트블러썸750g(25gX30ea)</t>
    <phoneticPr fontId="19" type="noConversion"/>
  </si>
  <si>
    <t>이츠웰 포켓팝콘_인절미뻥(20g*30입 20g/EA)</t>
    <phoneticPr fontId="19" type="noConversion"/>
  </si>
  <si>
    <t>고메 바르셀로나칠리감바스피자(한판 350g/EA)</t>
    <phoneticPr fontId="19" type="noConversion"/>
  </si>
  <si>
    <t>고메 불고기피자(405g/EA)_리뉴얼</t>
    <phoneticPr fontId="19" type="noConversion"/>
  </si>
  <si>
    <t>크레잇 96후랑크(720g/EA)</t>
    <phoneticPr fontId="19" type="noConversion"/>
  </si>
  <si>
    <t>이츠웰 맛있는(레귤러)핫도그(NEW_50G*20입 1KG/EA)</t>
    <phoneticPr fontId="19" type="noConversion"/>
  </si>
  <si>
    <t>이츠웰 단호박핫도그(NEW_50G*20입 1KG/EA)</t>
    <phoneticPr fontId="19" type="noConversion"/>
  </si>
  <si>
    <t>이츠웰 우리밀핫도그(NEW_50G*10입 500G/EA)</t>
    <phoneticPr fontId="19" type="noConversion"/>
  </si>
  <si>
    <t>이츠웰 부드러운핫도그(75g*10입 750g/EA)</t>
    <phoneticPr fontId="19" type="noConversion"/>
  </si>
  <si>
    <t>이츠웰 부드러운핫도그(50g*10입 500g/EA)</t>
    <phoneticPr fontId="19" type="noConversion"/>
  </si>
  <si>
    <t>이츠웰 반반한핫도그</t>
    <phoneticPr fontId="19" type="noConversion"/>
  </si>
  <si>
    <t xml:space="preserve"> 크레잇 미니크리스피 핫도그500g(50g*10ea)</t>
    <phoneticPr fontId="19" type="noConversion"/>
  </si>
  <si>
    <t>쁘띠첼 워터젤리(NEW_130ml_포도 130g/EA)</t>
    <phoneticPr fontId="19" type="noConversion"/>
  </si>
  <si>
    <t>쁘띠첼 워터젤리(NEW_130ml_오렌지 130g/EA)</t>
    <phoneticPr fontId="19" type="noConversion"/>
  </si>
  <si>
    <t>쁘띠첼 워터젤리(NEW_130ml_복숭아 130g/EA)</t>
    <phoneticPr fontId="19" type="noConversion"/>
  </si>
  <si>
    <t>명랑시대 쌀핫도그(85g*10ea 850g/EA)</t>
    <phoneticPr fontId="19" type="noConversion"/>
  </si>
  <si>
    <t>명랑시대 프리미엄꼬마쌀핫도그(50g*10ea 500g/EA)</t>
    <phoneticPr fontId="19" type="noConversion"/>
  </si>
  <si>
    <t>명랑시대 모짜렐라인더핫도그(85g*10ea 850g/EA)</t>
    <phoneticPr fontId="19" type="noConversion"/>
  </si>
  <si>
    <t>이츠웰 우리밀미니통모짜치즈핫도그(크리스피_50g*20입 1Kg/EA)</t>
    <phoneticPr fontId="19" type="noConversion"/>
  </si>
  <si>
    <t>이츠웰 우리밀크리스피통모짜치즈핫도그 (80g*10입 800g/EA)</t>
    <phoneticPr fontId="19" type="noConversion"/>
  </si>
  <si>
    <t>깨비깨비 감자핫도그(80g*8입 640g/EA)</t>
    <phoneticPr fontId="19" type="noConversion"/>
  </si>
  <si>
    <t>깨비깨비 미니감자핫도그(50g*10입 500g/EA)</t>
    <phoneticPr fontId="19" type="noConversion"/>
  </si>
  <si>
    <t>스팸 햄캔(1.81Kg/EA)</t>
    <phoneticPr fontId="19" type="noConversion"/>
  </si>
  <si>
    <t>이츠웰 칼집비엔나소시지(1Kg/EA)</t>
    <phoneticPr fontId="19" type="noConversion"/>
  </si>
  <si>
    <t>이츠웰 스모크햄(우리 슬,16)500g</t>
    <phoneticPr fontId="19" type="noConversion"/>
  </si>
  <si>
    <t>이츠웰 스모크햄(우리)1Kg</t>
    <phoneticPr fontId="19" type="noConversion"/>
  </si>
  <si>
    <t>이츠웰 스모크햄(우리 쵸핑)1Kg</t>
    <phoneticPr fontId="19" type="noConversion"/>
  </si>
  <si>
    <t>튼튼스쿨 도톰 비엔나(1Kg/EA)</t>
    <phoneticPr fontId="19" type="noConversion"/>
  </si>
  <si>
    <t>이츠웰 델리킹스모크비엔나소시지(1Kg/EA)</t>
    <phoneticPr fontId="19" type="noConversion"/>
  </si>
  <si>
    <t>이츠웰 델리킹스모크햄(실속 1Kg/EA)</t>
    <phoneticPr fontId="19" type="noConversion"/>
  </si>
  <si>
    <t>이츠웰 부대찌개용 모듬햄1Kg/EA</t>
    <phoneticPr fontId="19" type="noConversion"/>
  </si>
  <si>
    <t>이츠웰 맛있는비엔나소시지(프리미엄 1Kg/EA)</t>
    <phoneticPr fontId="19" type="noConversion"/>
  </si>
  <si>
    <t>풍산푸드시스템 모둠소시지(30g*34입 1Kg/EA)</t>
    <phoneticPr fontId="19" type="noConversion"/>
  </si>
  <si>
    <t>풍산푸드시스템 모둠소시지(칼집30g*34입 1Kg/EA)</t>
    <phoneticPr fontId="19" type="noConversion"/>
  </si>
  <si>
    <t>풍산푸드시스템 청양고추소시지(칼집30g*34입 1Kg/EA)</t>
    <phoneticPr fontId="19" type="noConversion"/>
  </si>
  <si>
    <t>풍산푸드시스템 불갈비맛소시지(칼집_30g*34입 1Kg/EA)</t>
    <phoneticPr fontId="19" type="noConversion"/>
  </si>
  <si>
    <t>풍산푸드시스템 불갈비맛소시지(30g*34입 1Kg/EA)</t>
    <phoneticPr fontId="19" type="noConversion"/>
  </si>
  <si>
    <t>풍산푸드시스템 청양고추소시지(슬라이스_7.5g*125±5입 1Kg/EA)</t>
    <phoneticPr fontId="19" type="noConversion"/>
  </si>
  <si>
    <t>풍산푸드시스템 불갈비맛소시지(슬라이스_7.5g*125±5입 1Kg/EA)</t>
    <phoneticPr fontId="19" type="noConversion"/>
  </si>
  <si>
    <t>풍산푸드시스템 파프리카소시지(슬라이스_7.5g*125±5입 1Kg/EA)</t>
    <phoneticPr fontId="19" type="noConversion"/>
  </si>
  <si>
    <t>풍산푸드시스템 치즈맛소시지(72g*14입 1Kg/EA)</t>
    <phoneticPr fontId="19" type="noConversion"/>
  </si>
  <si>
    <t>풍산푸드시스템 모둠소시지(72g*14입 1Kg/EA)</t>
    <phoneticPr fontId="19" type="noConversion"/>
  </si>
  <si>
    <t>풍산푸드시스템 모둠소시지(칼집_72g*14입 1Kg/EA)</t>
    <phoneticPr fontId="19" type="noConversion"/>
  </si>
  <si>
    <t>풍산푸드시스템 청양고추소시지(72g*14입 1Kg/EA)</t>
    <phoneticPr fontId="19" type="noConversion"/>
  </si>
  <si>
    <t>풍산푸드시스템 불갈비맛소시지(72g*14입 1Kg/EA)</t>
    <phoneticPr fontId="19" type="noConversion"/>
  </si>
  <si>
    <t>풍산푸드시스템 파프리카소시지(72g*14입 1Kg/EA)</t>
    <phoneticPr fontId="19" type="noConversion"/>
  </si>
  <si>
    <t>풍산푸드시스템 파프리카소시지(칼집_72g*14입 1Kg/EA)</t>
    <phoneticPr fontId="19" type="noConversion"/>
  </si>
  <si>
    <t>풍산푸드시스템 불갈비맛소시지(칼집_72g*14입 1Kg/EA)</t>
    <phoneticPr fontId="19" type="noConversion"/>
  </si>
  <si>
    <t>풍산푸드시스템 청양고추소시지(칼집_72g*14입 1Kg/EA)</t>
    <phoneticPr fontId="19" type="noConversion"/>
  </si>
  <si>
    <t>이츠웰 바른원칙 스모크햄</t>
    <phoneticPr fontId="19" type="noConversion"/>
  </si>
  <si>
    <t>B)쉐프솔루션/육질쫀득후랑크1kg(28.5g*35±2ea)</t>
    <phoneticPr fontId="19" type="noConversion"/>
  </si>
  <si>
    <t>크레잇 엄선만능비엔나(1Kg/EA)  구)육즙팡팡</t>
    <phoneticPr fontId="19" type="noConversion"/>
  </si>
  <si>
    <t>풍산푸드시스템 청양고추소시지(30g*34입 1Kg/EA)</t>
    <phoneticPr fontId="19" type="noConversion"/>
  </si>
  <si>
    <t>풍산푸드시스템 파프리카소시지(칼집_30g*34입 1Kg/EA)</t>
    <phoneticPr fontId="19" type="noConversion"/>
  </si>
  <si>
    <t>풍산푸드시스템 치즈맛소시지(30g*34입 1Kg/EA)</t>
    <phoneticPr fontId="19" type="noConversion"/>
  </si>
  <si>
    <t>B)쉐프솔루션/칼집숑숑비엔나1kg(8g*125±10ea)</t>
    <phoneticPr fontId="19" type="noConversion"/>
  </si>
  <si>
    <t>풍산푸드시스템 치즈맛소시지(슬라이스_9g*112±3입 1Kg/EA)</t>
    <phoneticPr fontId="19" type="noConversion"/>
  </si>
  <si>
    <t>에쓰푸드 에비뉴소시지(뉴욕핫도그 급식용 300g/EA</t>
    <phoneticPr fontId="19" type="noConversion"/>
  </si>
  <si>
    <t>풍산푸드시스템 모둠소시지(슬라이스_9.1g*110±5입 1Kg/EA)</t>
    <phoneticPr fontId="19" type="noConversion"/>
  </si>
  <si>
    <t>크레잇 크리스피스팸튀김(130±10개입 1Kg/EA)</t>
    <phoneticPr fontId="19" type="noConversion"/>
  </si>
  <si>
    <t>이츠웰 바른원칙핑크솔트톡톡비엔나(무항생제 1Kg/EA)</t>
    <phoneticPr fontId="19" type="noConversion"/>
  </si>
  <si>
    <t>크레잇 사과넣은촉촉함박(1Kg/EA)</t>
    <phoneticPr fontId="19" type="noConversion"/>
  </si>
  <si>
    <t>풍산푸드 떡갈비반죽(1Kg/EA)</t>
    <phoneticPr fontId="19" type="noConversion"/>
  </si>
  <si>
    <t>풍산푸드 수제오징어떡갈비반죽(1Kg/EA) (6월만 10% 인하)</t>
    <phoneticPr fontId="19" type="noConversion"/>
  </si>
  <si>
    <t>풍산푸드 수제카레떡갈비반죽(1Kg/EA)  (6월만 10% 인하)</t>
    <phoneticPr fontId="19" type="noConversion"/>
  </si>
  <si>
    <t>크레잇 매콤바싹불고기(92G*10입 920g/EA)</t>
    <phoneticPr fontId="19" type="noConversion"/>
  </si>
  <si>
    <t>크레잇 주먹떡갈비(960g/EA)</t>
    <phoneticPr fontId="19" type="noConversion"/>
  </si>
  <si>
    <t>크레잇 고추송송고기말이(1Kg/EA)</t>
    <phoneticPr fontId="19" type="noConversion"/>
  </si>
  <si>
    <t>오튀봉 나비오징어꼬치(70g*10입 700g/EA)</t>
    <phoneticPr fontId="19" type="noConversion"/>
  </si>
  <si>
    <t>이츠웰 무항생제한입도톰고기산적(17~19g*55±3입 1Kg/EA)</t>
    <phoneticPr fontId="19" type="noConversion"/>
  </si>
  <si>
    <t>크레잇 구이한판(5±1g*70±5입 400g/EA)</t>
    <phoneticPr fontId="19" type="noConversion"/>
  </si>
  <si>
    <t>크레잇 치즈함박스테이크(NEW_100g*10입 1Kg/EA)</t>
    <phoneticPr fontId="19" type="noConversion"/>
  </si>
  <si>
    <t>크레잇 으라차차미트볼(100±5개입 1Kg/EA)</t>
    <phoneticPr fontId="19" type="noConversion"/>
  </si>
  <si>
    <t>크레잇 생활반찬야채고기말이(New_31±3개 1Kg/EA) 리뉴얼코드</t>
    <phoneticPr fontId="19" type="noConversion"/>
  </si>
  <si>
    <t>튼튼스쿨 도톰동그랑땡(New 1Kg/EA)</t>
    <phoneticPr fontId="19" type="noConversion"/>
  </si>
  <si>
    <t>튼튼스쿨 쥬시햄벅스테이크(New_60g*16입 960g/EA)</t>
    <phoneticPr fontId="19" type="noConversion"/>
  </si>
  <si>
    <t>풍산푸드 떡갈비반죽(3Kg/EA)</t>
    <phoneticPr fontId="19" type="noConversion"/>
  </si>
  <si>
    <r>
      <t>크레잇 함박에속은고구마(New_100g*10입 1Kg/EA)</t>
    </r>
    <r>
      <rPr>
        <sz val="10"/>
        <color rgb="FFFF0000"/>
        <rFont val="CJ ONLYONE NEW 본문 Light"/>
        <family val="3"/>
        <charset val="129"/>
      </rPr>
      <t>(팀보정5%받기)</t>
    </r>
    <phoneticPr fontId="19" type="noConversion"/>
  </si>
  <si>
    <t>크레잇 함박에속은고구마(New_100g*10입 1Kg/EA)+요구얌</t>
    <phoneticPr fontId="19" type="noConversion"/>
  </si>
  <si>
    <t>튼튼스쿨 웰던함박스테이크(96g*10입 960g/EA)</t>
    <phoneticPr fontId="19" type="noConversion"/>
  </si>
  <si>
    <t>튼튼스쿨 남도떡갈비(New 1.05Kg/EA)</t>
    <phoneticPr fontId="19" type="noConversion"/>
  </si>
  <si>
    <t>튼튼스쿨 꿀먹은곰돌이함박스테이크(60g*20입 1.2Kg/EA)</t>
    <phoneticPr fontId="19" type="noConversion"/>
  </si>
  <si>
    <t>고메 콤비네이션피자(405g/EA)_리뉴얼</t>
    <phoneticPr fontId="19" type="noConversion"/>
  </si>
  <si>
    <t>고메 스윗치즈피자(325g/EA)</t>
    <phoneticPr fontId="19" type="noConversion"/>
  </si>
  <si>
    <t>쁘띠첼복숭아(스푼없음_티니핑 90g/EA)</t>
  </si>
  <si>
    <t>쁘띠첼밀감(스푼없음_티니핑 90g/EA)</t>
  </si>
  <si>
    <t>쁘띠첼파인애플(스푼없음_티니핑 90g/EA)</t>
  </si>
  <si>
    <t>CJ제일제당 쁘띠첼(포도_스푼없음 90g/EA)</t>
    <phoneticPr fontId="19" type="noConversion"/>
  </si>
  <si>
    <t>래온 통살오징어꼬치(CJ프레시웨이전용 60g*10입 600g/EA)</t>
    <phoneticPr fontId="19" type="noConversion"/>
  </si>
  <si>
    <t>크레잇 광장시장식고기완자전(1.08Kg/EA)  인상이슈</t>
    <phoneticPr fontId="19" type="noConversion"/>
  </si>
  <si>
    <t>CJ제일제당 쁘띠첼(복숭아_스푼없음 90g/EA)</t>
    <phoneticPr fontId="19" type="noConversion"/>
  </si>
  <si>
    <t>CJ제일제당 쁘띠첼(밀감_스푼없음 90g/EA)</t>
    <phoneticPr fontId="19" type="noConversion"/>
  </si>
  <si>
    <t>크레잇 고깃집맛소금구이(75g*14±1개입 1.05Kg/EA)</t>
    <phoneticPr fontId="19" type="noConversion"/>
  </si>
  <si>
    <t>쁘띠첼 과일젤리(파인애플_스푼없음 90g/EA)</t>
    <phoneticPr fontId="19" type="noConversion"/>
  </si>
  <si>
    <t xml:space="preserve">백설 프리믹스파우더(60계용 17년리뉴얼 1Kg/EA) </t>
    <phoneticPr fontId="19" type="noConversion"/>
  </si>
  <si>
    <t>크레잇96%칼집 비엔나 1KG(8G*125EA)</t>
    <phoneticPr fontId="19" type="noConversion"/>
  </si>
  <si>
    <t xml:space="preserve">유빛 달콤크룽지(16g*30입_박스발주 16g/EA) </t>
    <phoneticPr fontId="19" type="noConversion"/>
  </si>
  <si>
    <t>연돈 볼카츠세트(볼카츠3.2kg(80g*10입_4입)+소스1kg 4.2Kg/BOX)</t>
    <phoneticPr fontId="19" type="noConversion"/>
  </si>
  <si>
    <t>연돈 치즈볼카츠세트(볼카츠3.2kg(80g*10입_4입)+소스1kg 4.2Kg/BOX)</t>
    <phoneticPr fontId="19" type="noConversion"/>
  </si>
  <si>
    <t>병천식버섯순대곱창전골세트(25인분_순대3kg+돈곱창1kg+양념장1kg+육수1kg 6Kg/BOX)</t>
    <phoneticPr fontId="19" type="noConversion"/>
  </si>
  <si>
    <t>수협XCJFW 다진오징어(다리포함 500g/EA)</t>
    <phoneticPr fontId="19" type="noConversion"/>
  </si>
  <si>
    <t>바바리안듬뿍츄러스(30g*30입 900g/EA)</t>
    <phoneticPr fontId="19" type="noConversion"/>
  </si>
  <si>
    <t>하트마카롱300g(30gx10ea)</t>
    <phoneticPr fontId="19" type="noConversion"/>
  </si>
  <si>
    <t>밭에서따온 딸기하트빵생지(40g*30입)</t>
    <phoneticPr fontId="19" type="noConversion"/>
  </si>
  <si>
    <t>프룻스타 메이플시럽(다크_단풍당100% 500g/EA)</t>
    <phoneticPr fontId="19" type="noConversion"/>
  </si>
  <si>
    <t xml:space="preserve">엔에프에스 크런치쿠키(딸기 1Kg/EA) </t>
    <phoneticPr fontId="19" type="noConversion"/>
  </si>
  <si>
    <t>프룻스타 메이플라떼파우더(500g/EA)</t>
    <phoneticPr fontId="19" type="noConversion"/>
  </si>
  <si>
    <t>포모나 초콜릿소스(음료용 2Kg/EA)</t>
    <phoneticPr fontId="19" type="noConversion"/>
  </si>
  <si>
    <t>베오베 초코파우더(클래식 800g/EA)</t>
    <phoneticPr fontId="19" type="noConversion"/>
  </si>
  <si>
    <t>옥사부반점 유니짜장(춘장_완제형 2Kg/EA)</t>
    <phoneticPr fontId="19" type="noConversion"/>
  </si>
  <si>
    <t>옥사부반점 빨강짜장소스(두반장_완제형 2Kg/EA)</t>
    <phoneticPr fontId="19" type="noConversion"/>
  </si>
  <si>
    <t>더본코리아 홍콩반점고기짜장소스(2Kg/EA)*5개입     10kg</t>
    <phoneticPr fontId="19" type="noConversion"/>
  </si>
  <si>
    <t>수협XCJFW 건다시마(상품 절단 500g/EA);Y</t>
    <phoneticPr fontId="19" type="noConversion"/>
  </si>
  <si>
    <t>수협XCJFW 국물용멸치(육수용 1Kg/BOX)</t>
    <phoneticPr fontId="19" type="noConversion"/>
  </si>
  <si>
    <t>수협XCJFW 국물용멸치(육수용 500g/EA)</t>
    <phoneticPr fontId="19" type="noConversion"/>
  </si>
  <si>
    <t>수협XCJFW 세멸치(지리 1Kg/EA)</t>
    <phoneticPr fontId="19" type="noConversion"/>
  </si>
  <si>
    <t>수협XCJFW 세멸치(지리 500g/EA)</t>
    <phoneticPr fontId="19" type="noConversion"/>
  </si>
  <si>
    <t>수협XCJFW 두절건새우(500g/EA)</t>
    <phoneticPr fontId="19" type="noConversion"/>
  </si>
  <si>
    <t>수협XCJFW 커트미역 1KG</t>
    <phoneticPr fontId="19" type="noConversion"/>
  </si>
  <si>
    <t>수협XCJFW 건다시마1KG</t>
    <phoneticPr fontId="19" type="noConversion"/>
  </si>
  <si>
    <t>수협XCJFW 커트미역(500g/EA)</t>
    <phoneticPr fontId="19" type="noConversion"/>
  </si>
  <si>
    <t>수협어기여찬 북어채(300g/EA)</t>
    <phoneticPr fontId="19" type="noConversion"/>
  </si>
  <si>
    <t>수협어기여찬 흰다리새우(통새우_40미 찜/구이용 1Kg/EA)</t>
    <phoneticPr fontId="19" type="noConversion"/>
  </si>
  <si>
    <t>명란넣은떡갈비 40g*25±1입 1Kg/EA)</t>
    <phoneticPr fontId="19" type="noConversion"/>
  </si>
  <si>
    <t>더잘군 돈(豚)도끼떡갈비(40±2g*25±1입 1Kg/EA)</t>
    <phoneticPr fontId="19" type="noConversion"/>
  </si>
  <si>
    <t>굿딜 바삭한통등심돈까스(100g*10입 저장용 1Kg/EA)</t>
    <phoneticPr fontId="19" type="noConversion"/>
  </si>
  <si>
    <t>굿딜 바삭한통등심돈까스(135g*10입 저장용 1.35Kg/EA)</t>
    <phoneticPr fontId="19" type="noConversion"/>
  </si>
  <si>
    <t>굿딜 바삭한통등심돈까스(180g*10입 저장용 1.8Kg/EA)</t>
    <phoneticPr fontId="19" type="noConversion"/>
  </si>
  <si>
    <t>굿딜 바삭한순살등심돈까스(100g*10입 1Kg/EA)</t>
    <phoneticPr fontId="19" type="noConversion"/>
  </si>
  <si>
    <t>굿딜 알찬통김말이튀김(40*25±3입 1Kg/EA)</t>
    <phoneticPr fontId="19" type="noConversion"/>
  </si>
  <si>
    <t>굿딜 알찬김말이튀김(25g*40±3입 1Kg/EA)</t>
    <phoneticPr fontId="19" type="noConversion"/>
  </si>
  <si>
    <t>굿딜 쫄깃 치즈떡(1Kg/EA)</t>
    <phoneticPr fontId="19" type="noConversion"/>
  </si>
  <si>
    <t>굿딜 피자치즈(모짜렐라99%_냉장 2.5Kg/EA)</t>
    <phoneticPr fontId="19" type="noConversion"/>
  </si>
  <si>
    <t>굿딜 피자치즈(모짜렐라99%_냉장 1Kg/EA)</t>
    <phoneticPr fontId="19" type="noConversion"/>
  </si>
  <si>
    <t>굿딜 맛있는 체다치즈(슬라이스_멀티팩 100매 1.8Kg/EA)</t>
    <phoneticPr fontId="19" type="noConversion"/>
  </si>
  <si>
    <t>굿딜 눈꽃치즈(모짜렐라99% 1Kg/EA)</t>
    <phoneticPr fontId="19" type="noConversion"/>
  </si>
  <si>
    <t xml:space="preserve">아이누리ABC밸런스주스 100ml </t>
    <phoneticPr fontId="19" type="noConversion"/>
  </si>
  <si>
    <t>이츠웰 마라왕교자만두(33g내외*30입 1Kg/EA)</t>
    <phoneticPr fontId="19" type="noConversion"/>
  </si>
  <si>
    <t>튼튼스쿨 알떡스테이크(NEW 800g/EA)</t>
    <phoneticPr fontId="19" type="noConversion"/>
  </si>
  <si>
    <t>크레잇 알떡스테이크(140g*10입 1.4Kg/EA)</t>
    <phoneticPr fontId="19" type="noConversion"/>
  </si>
  <si>
    <t>고피자 크레이지옥수수피자세트(도우3.8kg+소스0.8kg+피자치즈2kg 6.6Kg/BOX)</t>
    <phoneticPr fontId="19" type="noConversion"/>
  </si>
  <si>
    <t>이츠웰 오리훈제(무항생제,친환경 슬라이스)</t>
    <phoneticPr fontId="19" type="noConversion"/>
  </si>
  <si>
    <t>이츠웰 우리밀쁘띠초코칩머핀(28g*30입 840g/EA)</t>
    <phoneticPr fontId="19" type="noConversion"/>
  </si>
  <si>
    <t>이츠웰 우리밀우유만주(개별포장_30g*20입 600g/EA)</t>
    <phoneticPr fontId="19" type="noConversion"/>
  </si>
  <si>
    <t>헬씨누리 우리쌀파운드케익</t>
    <phoneticPr fontId="19" type="noConversion"/>
  </si>
  <si>
    <t>빼어난 수수호떡(40g*20개입 800g/EA)</t>
    <phoneticPr fontId="19" type="noConversion"/>
  </si>
  <si>
    <t>추억담은 국화빵(팥_21개내외 500g/EA)</t>
    <phoneticPr fontId="19" type="noConversion"/>
  </si>
  <si>
    <t>추억담은 국화빵(슈크림_21개내외 500g/EA)</t>
    <phoneticPr fontId="19" type="noConversion"/>
  </si>
  <si>
    <t>이츠웰 포켓팝콘(바나콘 20g/EA)</t>
    <phoneticPr fontId="19" type="noConversion"/>
  </si>
  <si>
    <t>이츠웰아이누리 부드러운두부와플(16g*20개입 320g/EA)</t>
    <phoneticPr fontId="19" type="noConversion"/>
  </si>
  <si>
    <t>더블스윗 약과마카롱(CJ프레시웨이용 인절미 24입 600g/BOX)</t>
    <phoneticPr fontId="19" type="noConversion"/>
  </si>
  <si>
    <t>더블스윗 꿀돼지마카롱(딸기잼포함 30g/EA)</t>
    <phoneticPr fontId="19" type="noConversion"/>
  </si>
  <si>
    <t>아이누리 매실입은코다리(순살_가시제거율99.9%_30g내외_15~20토막 500g/EA)</t>
    <phoneticPr fontId="19" type="noConversion"/>
  </si>
  <si>
    <t>아이누리 매실입은임연수(순살_가시제거율99.9%_30g내외_15~20토막 500g/EA)</t>
    <phoneticPr fontId="19" type="noConversion"/>
  </si>
  <si>
    <t>아이누리 가시없는 고등어살(순살_가시제거율99.9%_X-Ray_40~60g/토막 500g/EA)</t>
    <phoneticPr fontId="19" type="noConversion"/>
  </si>
  <si>
    <t>이츠웰 우리밀허니버터카스테라(개별포장_35g*30입 1.05Kg/BOX)</t>
    <phoneticPr fontId="19" type="noConversion"/>
  </si>
  <si>
    <t>헬씨누리 살구잼팬케익(개별포장_41g*30입 1.23Kg/BOX)</t>
    <phoneticPr fontId="19" type="noConversion"/>
  </si>
  <si>
    <t>이츠웰 브루키(브라우니+쿠키_45g*21입 개별포장 945g/EA)</t>
    <phoneticPr fontId="19" type="noConversion"/>
  </si>
  <si>
    <t>헬씨누리 카스테라크림샌드케익(개별포장_40g*36입 1.44Kg/BOX)</t>
    <phoneticPr fontId="19" type="noConversion"/>
  </si>
  <si>
    <t>파스키에 에끌레어(바닐라_45g*16입 720g/EA)</t>
    <phoneticPr fontId="19" type="noConversion"/>
  </si>
  <si>
    <t>대정 냉동망고(2.5cm다이스 1Kg/EA)  - 푸드야 망고 대체 상품</t>
    <phoneticPr fontId="19" type="noConversion"/>
  </si>
  <si>
    <t>이룸 냉동애플망고(2cm다이스 1Kg/EA)</t>
    <phoneticPr fontId="19" type="noConversion"/>
  </si>
  <si>
    <t>이츠웰 냉동골드망고(다이스 1Kg/EA)</t>
    <phoneticPr fontId="19" type="noConversion"/>
  </si>
  <si>
    <t>행사용_열대과일믹스(3종혼합(망고,파파야,용과) 1Kg/EA)</t>
    <phoneticPr fontId="19" type="noConversion"/>
  </si>
  <si>
    <t>이츠웰 냉동블루베리(1Kg/EA) 리뉴얼_직수입</t>
    <phoneticPr fontId="19" type="noConversion"/>
  </si>
  <si>
    <t>빕스 자이언트바비큐폭립(CJ프레시웨이용 1Kg/EA)</t>
    <phoneticPr fontId="19" type="noConversion"/>
  </si>
  <si>
    <t>삼신 조각파인애플(40g*50개입 2Kg/EA)</t>
    <phoneticPr fontId="19" type="noConversion"/>
  </si>
  <si>
    <t>삼신 조각파인애플(40g*25개입 1Kg/EA)</t>
    <phoneticPr fontId="19" type="noConversion"/>
  </si>
  <si>
    <t>삼신 조각파인애플(50g*40개입 2Kg/EA)</t>
    <phoneticPr fontId="19" type="noConversion"/>
  </si>
  <si>
    <t>삼신 조각파인애플(50g*20개입 1Kg/EA)</t>
    <phoneticPr fontId="19" type="noConversion"/>
  </si>
  <si>
    <t>삼신 조각파인애플(20g*50개입 1Kg/EA)</t>
    <phoneticPr fontId="19" type="noConversion"/>
  </si>
  <si>
    <t>삼신 조각파인애플(부채형 40g*50개입 2Kg/EA)</t>
    <phoneticPr fontId="19" type="noConversion"/>
  </si>
  <si>
    <t>이츠웰 전통그대로청국장(전통식품인증 500g/EA)</t>
    <phoneticPr fontId="19" type="noConversion"/>
  </si>
  <si>
    <t>조각스테비아방울토마토(100g/EA)</t>
    <phoneticPr fontId="19" type="noConversion"/>
  </si>
  <si>
    <t>조각삼색과일(사과+오렌지+포도 100g/EA)</t>
    <phoneticPr fontId="19" type="noConversion"/>
  </si>
  <si>
    <t>조각이색과일(오렌지+파인 100g/EA)</t>
    <phoneticPr fontId="19" type="noConversion"/>
  </si>
  <si>
    <t>조각이색과일(사과+오렌지 100g/EA)</t>
    <phoneticPr fontId="19" type="noConversion"/>
  </si>
  <si>
    <t>조각이색과일(사과+포도 100g/EA)</t>
    <phoneticPr fontId="19" type="noConversion"/>
  </si>
  <si>
    <t>조각이색과일(파인+방울토마토 100g/EA)</t>
    <phoneticPr fontId="19" type="noConversion"/>
  </si>
  <si>
    <t>조각이색과일(파인애플+포도 100g/EA)</t>
    <phoneticPr fontId="19" type="noConversion"/>
  </si>
  <si>
    <t>조각이색과일(파인애플+사과 100g/EA)</t>
    <phoneticPr fontId="19" type="noConversion"/>
  </si>
  <si>
    <t>조각이색과일(사과+방울토마토 100g/EA)</t>
    <phoneticPr fontId="19" type="noConversion"/>
  </si>
  <si>
    <t>조각이색과일(포도+방울토마토 100g/EA)</t>
    <phoneticPr fontId="19" type="noConversion"/>
  </si>
  <si>
    <t>조각이색과일(오렌지+포도 100g/EA)</t>
    <phoneticPr fontId="19" type="noConversion"/>
  </si>
  <si>
    <t>조각이색과일(오렌지+방울토마토 100g/EA)</t>
    <phoneticPr fontId="19" type="noConversion"/>
  </si>
  <si>
    <t>아이누리 가시없는 고등어필렛(순살_가시제거율99.9%_X-Ray_100~140g/필렛 700g/EA)</t>
    <phoneticPr fontId="19" type="noConversion"/>
  </si>
  <si>
    <t>아이누리 가자미살(순살_가시제거율95%_40g내외/토막 500g/EA)</t>
    <phoneticPr fontId="19" type="noConversion"/>
  </si>
  <si>
    <t>아이누리 네모가자미살(순살_가시제거율99.9%_40g내외/토막 전용_부침용 500g/EA)</t>
    <phoneticPr fontId="19" type="noConversion"/>
  </si>
  <si>
    <t>아이누리 네모가자미살(순살_가시제거율99.9%_8~9g/토막 국용_강정용 500g/EA)</t>
    <phoneticPr fontId="19" type="noConversion"/>
  </si>
  <si>
    <t>아이누리 가시없는 삼치살(순살_가시제거율99.9%_X-Ray_40~60g/토막 500g/EA)</t>
    <phoneticPr fontId="19" type="noConversion"/>
  </si>
  <si>
    <t>이츠웰 청파래오징어까스(리뉴얼_80g*10입 800g/EA)</t>
    <phoneticPr fontId="19" type="noConversion"/>
  </si>
  <si>
    <t>아이누리 미니오징어채몸채(품질인증&amp;이력추적_탈피_1*2cm 500g/EA)</t>
    <phoneticPr fontId="19" type="noConversion"/>
  </si>
  <si>
    <t>전복(ASC인증_20미 1Kg/EA)</t>
    <phoneticPr fontId="19" type="noConversion"/>
  </si>
  <si>
    <t>이츠웰 부산식 떡볶이소스</t>
    <phoneticPr fontId="19" type="noConversion"/>
  </si>
  <si>
    <t>이츠웰 중화비빔소스(매콤한맛 2Kg/EA)</t>
    <phoneticPr fontId="19" type="noConversion"/>
  </si>
  <si>
    <t>이츠웰 광동식 탕수육소스</t>
    <phoneticPr fontId="19" type="noConversion"/>
  </si>
  <si>
    <t>이츠웰 돈까스소스(PET_23년 2Kg/EA)</t>
    <phoneticPr fontId="19" type="noConversion"/>
  </si>
  <si>
    <t>고기가득 유부주머니(17입 500g/EA)</t>
    <phoneticPr fontId="19" type="noConversion"/>
  </si>
  <si>
    <t>신미 해물유부주머니(35입 1.2Kg/EA)</t>
  </si>
  <si>
    <t>이츠웰 매콤한치폴레마요소스(2Kg/EA)</t>
    <phoneticPr fontId="19" type="noConversion"/>
  </si>
  <si>
    <t>이츠웰 스모키머스타드소스(2Kg/EA)</t>
    <phoneticPr fontId="19" type="noConversion"/>
  </si>
  <si>
    <t>메티에 요거트파우더(1Kg/EA)</t>
    <phoneticPr fontId="19" type="noConversion"/>
  </si>
  <si>
    <t>이츠웰 감자샐러드</t>
    <phoneticPr fontId="19" type="noConversion"/>
  </si>
  <si>
    <t>생등심도끼돈마카츠(180g*10EA 1.8Kg/EA)</t>
    <phoneticPr fontId="19" type="noConversion"/>
  </si>
  <si>
    <t>굿딜 오징어까스(60g*20입 1.2Kg/EA)</t>
    <phoneticPr fontId="19" type="noConversion"/>
  </si>
  <si>
    <t>이츠웰 콘소메시즈닝(1Kg/EA)</t>
    <phoneticPr fontId="19" type="noConversion"/>
  </si>
  <si>
    <t>이츠웰 깔끔한아이올리소스(2Kg/EA)</t>
    <phoneticPr fontId="19" type="noConversion"/>
  </si>
  <si>
    <t>자연드림 애간장양조간장(15Kg/EA)</t>
    <phoneticPr fontId="19" type="noConversion"/>
  </si>
  <si>
    <t>크림쏙딸기찰떡(CJ프레시웨이전용 개별포장_40g*30입 1.2Kg/EA)</t>
    <phoneticPr fontId="19" type="noConversion"/>
  </si>
  <si>
    <t>밭에서온리얼감자찰떡(CJ프레시웨이전용 개별포장_40g*30입 1.2Kg/EA)</t>
    <phoneticPr fontId="19" type="noConversion"/>
  </si>
  <si>
    <t>이츠웰 쌈무(새콤달콤_국산무60% 3Kg/PAC)</t>
    <phoneticPr fontId="19" type="noConversion"/>
  </si>
  <si>
    <t>크레잇 맛밤송송함박스테이크(100g*10입 1Kg/EA)</t>
    <phoneticPr fontId="19" type="noConversion"/>
  </si>
  <si>
    <t>이츠웰 발사믹드레싱(2Kg/EA)</t>
    <phoneticPr fontId="19" type="noConversion"/>
  </si>
  <si>
    <t>이츠웰 냉면비빔장(2kg/EA)</t>
    <phoneticPr fontId="19" type="noConversion"/>
  </si>
  <si>
    <t>튼튼스쿨 너를위한납작복숭아(자일로스를넣은 100ml 100g/EA)</t>
    <phoneticPr fontId="19" type="noConversion"/>
  </si>
  <si>
    <t>튼튼스쿨 너를위한파인애플오렌지(자일로스를넣은 100ml 100g/EA)</t>
    <phoneticPr fontId="19" type="noConversion"/>
  </si>
  <si>
    <t>튼튼스쿨 너를위한블랙사파이어(자일로스를넣은 100ml 100g/EA)</t>
    <phoneticPr fontId="19" type="noConversion"/>
  </si>
  <si>
    <t>튼튼스쿨 너를위한망고(자일로스를넣은 100ml 100g/EA)</t>
    <phoneticPr fontId="19" type="noConversion"/>
  </si>
  <si>
    <t>파운데이 수제파운드케익(초코칩_30g*36입 1.08Kg/BOX)</t>
    <phoneticPr fontId="19" type="noConversion"/>
  </si>
  <si>
    <t>파운데이 수제스콘(카라멜_35g*30입 1.05Kg/BOX)</t>
    <phoneticPr fontId="19" type="noConversion"/>
  </si>
  <si>
    <t>이츠웰 부드러운고구마치즈케익(개별포장_50g*30입 1.5Kg/BOX)</t>
    <phoneticPr fontId="19" type="noConversion"/>
  </si>
  <si>
    <t>링스코리아 새우칩(튀긴후사용 1Kg/PAC)</t>
  </si>
  <si>
    <t>이츠웰 미니딸기파운드(개별포장_우리밀포함_30g*30입 900g/EA)</t>
    <phoneticPr fontId="19" type="noConversion"/>
  </si>
  <si>
    <t>CJ프레시웨이 리얼소안심큐브스테이크(1Kg/EA)</t>
    <phoneticPr fontId="19" type="noConversion"/>
  </si>
  <si>
    <t>CJ프레시웨이 기사식당돼지불고기(불향첨가 1Kg/EA)</t>
    <phoneticPr fontId="19" type="noConversion"/>
  </si>
  <si>
    <t>CK 쭈꾸미볶음(NEW_R 1Kg/EA)</t>
    <phoneticPr fontId="19" type="noConversion"/>
  </si>
  <si>
    <t>주안푸드 소고기편채(1Kg/EA)</t>
    <phoneticPr fontId="19" type="noConversion"/>
  </si>
  <si>
    <t>이츠웰 돼지고기장조림(돼지고기75% 1Kg/EA)</t>
    <phoneticPr fontId="19" type="noConversion"/>
  </si>
  <si>
    <t>이츠웰 소고기장조림(소정육54% 1Kg/EA)</t>
    <phoneticPr fontId="19" type="noConversion"/>
  </si>
  <si>
    <t> 일미농수산 쫄깃무말랭이(압착무 57% 1Kg/EA)</t>
    <phoneticPr fontId="19" type="noConversion"/>
  </si>
  <si>
    <t> 일미농수산 깻잎무침(깻잎 70% 1Kg/EA)</t>
    <phoneticPr fontId="19" type="noConversion"/>
  </si>
  <si>
    <t> 일미농수산 오복채(압착무 45% 1Kg/EA)</t>
    <phoneticPr fontId="19" type="noConversion"/>
  </si>
  <si>
    <t> 일미농수산 비타장아찌(무 62% 1Kg/EA)</t>
    <phoneticPr fontId="19" type="noConversion"/>
  </si>
  <si>
    <t>자연드림 굴소스(300g/EA)</t>
    <phoneticPr fontId="19" type="noConversion"/>
  </si>
  <si>
    <t>자연드림 스테이크소스(280g/EA)</t>
    <phoneticPr fontId="19" type="noConversion"/>
  </si>
  <si>
    <t>자연드림 초코크림파이(34g*12입 408g/EA)</t>
    <phoneticPr fontId="19" type="noConversion"/>
  </si>
  <si>
    <t>이츠웰 초고추장(NEW 14Kg/EA)</t>
    <phoneticPr fontId="19" type="noConversion"/>
  </si>
  <si>
    <t>자연드림 핫도그(개별포장_65g*10입 650g/EA)</t>
    <phoneticPr fontId="19" type="noConversion"/>
  </si>
  <si>
    <t>뚜레쥬르 아몬드크림(토핑_필링 황금파이만주생지용 500g/EA)</t>
    <phoneticPr fontId="19" type="noConversion"/>
  </si>
  <si>
    <t>딜라잇가든 미니마우스(스프링클 100g/EA)</t>
    <phoneticPr fontId="19" type="noConversion"/>
  </si>
  <si>
    <t>이츠웰 매실입은코다리(순살_가시제거율95%_40~60g/토막_17개이상 1Kg/EA)</t>
    <phoneticPr fontId="19" type="noConversion"/>
  </si>
  <si>
    <t>이츠웰 매실입은임연수(순살_가시제거율95%_40~60g/토막_17개이상 1Kg/EA)</t>
    <phoneticPr fontId="19" type="noConversion"/>
  </si>
  <si>
    <t>굿딜 페퍼로니(1Kg/EA)</t>
    <phoneticPr fontId="19" type="noConversion"/>
  </si>
  <si>
    <t>아이누리 가시없는 노르웨이 고등어살(순살_가시제거율99.9%_X-Ray_40~60g/토막 500g/EA)</t>
    <phoneticPr fontId="19" type="noConversion"/>
  </si>
  <si>
    <t>아이누리 가시없는 임연수살(순살_가시제거율99.9%_X-Ray_40~60g/토막 500g/EA)</t>
    <phoneticPr fontId="19" type="noConversion"/>
  </si>
  <si>
    <t>아이누리 가시없는 갈치살(순살_가시제거율99.9%_X-Ray_20~40g/토막 500g/EA)</t>
    <phoneticPr fontId="19" type="noConversion"/>
  </si>
  <si>
    <t>아이누리 가시없는 코다리살(순살_가시제거율99.9%_X-Ray_20~40g/토막 500g/EA)</t>
    <phoneticPr fontId="19" type="noConversion"/>
  </si>
  <si>
    <t>아이누리 가시없는 코다리살(순살_가시제거율99.9%_X-Ray_5~15g/토막 500g/EA)</t>
    <phoneticPr fontId="19" type="noConversion"/>
  </si>
  <si>
    <t>아이누리 가시없는 장문볼락살(순살_가시제거율99.9%_X-Ray_40~60g/토막 500g/EA)</t>
    <phoneticPr fontId="19" type="noConversion"/>
  </si>
  <si>
    <t>랜시푸드 야채춘권(15g*60입 900g/EA)</t>
    <phoneticPr fontId="19" type="noConversion"/>
  </si>
  <si>
    <t xml:space="preserve">크레잇 양념갈비만두(36±4입 1.2Kg/EA) </t>
    <phoneticPr fontId="19" type="noConversion"/>
  </si>
  <si>
    <t>자연드림X아이누리 젤로스윗망고젤리스틱(23g*8봉 184g/EA)</t>
    <phoneticPr fontId="19" type="noConversion"/>
  </si>
  <si>
    <t>자연드림X아이누리 젤로스윗포도젤리스틱(23g*8입 184g/EA) </t>
    <phoneticPr fontId="19" type="noConversion"/>
  </si>
  <si>
    <t>아이누리X뚜레쥬르 제주듬뿍담은감귤머핀(55g/EA)</t>
    <phoneticPr fontId="19" type="noConversion"/>
  </si>
  <si>
    <t>엠즈베이커스 미니초당옥수수소금롤케익(29g*36조각 1.044Kg/EA)</t>
  </si>
  <si>
    <t>뚜레쥬르 초코찰떡파이925g*30입 750g/BOX)</t>
    <phoneticPr fontId="19" type="noConversion"/>
  </si>
  <si>
    <t>부산식돼지국밥세트(25인분_수육고기2kg+돈골엑기스1kg 3Kg/BOX)</t>
    <phoneticPr fontId="19" type="noConversion"/>
  </si>
  <si>
    <t>뻥이요 마카롱(CJ프레시웨이전용 30g/EA)</t>
    <phoneticPr fontId="19" type="noConversion"/>
  </si>
  <si>
    <t>정나눔 정선수리취떡
(찹쌀떡_개별포장 강원도지사인증)</t>
    <phoneticPr fontId="19" type="noConversion"/>
  </si>
  <si>
    <t>정선수리취송편600G (40G * 15ea)</t>
    <phoneticPr fontId="19" type="noConversion"/>
  </si>
  <si>
    <t>자연드림 유기농보리차(120ml_팩</t>
    <phoneticPr fontId="19" type="noConversion"/>
  </si>
  <si>
    <t>자연드림 유기농현미차(120ml_팩 120g/EA)</t>
    <phoneticPr fontId="19" type="noConversion"/>
  </si>
  <si>
    <t>크레잇 고메치즈크리스피핫도그(850g/EA)</t>
    <phoneticPr fontId="19" type="noConversion"/>
  </si>
  <si>
    <t>해찬들 고추장(태양초_덜매운 14Kg/EA)</t>
    <phoneticPr fontId="19" type="noConversion"/>
  </si>
  <si>
    <t>이츠웰 일본식마제소바소스(완제형 1Kg/EA)</t>
    <phoneticPr fontId="19" type="noConversion"/>
  </si>
  <si>
    <t>이츠웰 달콤고소시즈닝(1Kg/EA)</t>
    <phoneticPr fontId="19" type="noConversion"/>
  </si>
  <si>
    <t>크레잇 냉장베이컨(B2B 1Kg/EA)</t>
    <phoneticPr fontId="19" type="noConversion"/>
  </si>
  <si>
    <t>담양한과 이장님과자점인절미과자(CJ프레시웨이전용 15g/EA)</t>
    <phoneticPr fontId="19" type="noConversion"/>
  </si>
  <si>
    <t>서울에프엔비 뽀로로딸기바나나우유 140ml</t>
    <phoneticPr fontId="19" type="noConversion"/>
  </si>
  <si>
    <t>크레잇 허니머스타드드레싱(2kg)  센터 변경</t>
    <phoneticPr fontId="19" type="noConversion"/>
  </si>
  <si>
    <t>아이누리 내가찜한고칼슘딸기치즈케익(개별포장_50g*30입 1.5Kg/BOX)</t>
    <phoneticPr fontId="19" type="noConversion"/>
  </si>
  <si>
    <t>아이누리 내가찜한고칼슘바나나치즈케익(개별포장_50g*30입 1.5Kg/BOX)</t>
    <phoneticPr fontId="19" type="noConversion"/>
  </si>
  <si>
    <t>자연드림 콤비네이션피자(미컷팅 500g/EA)</t>
    <phoneticPr fontId="19" type="noConversion"/>
  </si>
  <si>
    <t>자연드림 치즈꼬마핫도그(NEW_32g*5입 160g/EA)</t>
    <phoneticPr fontId="19" type="noConversion"/>
  </si>
  <si>
    <t>크레잇 직화구이두툼너비아니(New 1.08Kg/EA) 박스입수변경 신규코드</t>
    <phoneticPr fontId="19" type="noConversion"/>
  </si>
  <si>
    <t>더블스윗 죠리퐁마카롱(30g*10입 300g/BOX)</t>
    <phoneticPr fontId="19" type="noConversion"/>
  </si>
  <si>
    <t>더블스윗 딸기가나슈마카롱(30g*10입 300g/BOX)</t>
    <phoneticPr fontId="19" type="noConversion"/>
  </si>
  <si>
    <t>파스키에 파인애플므왈레(25.6g*24입 616g/EA)</t>
    <phoneticPr fontId="19" type="noConversion"/>
  </si>
  <si>
    <t>파스키에 코코넛므왈레(22.2g*24입 532g/EA)</t>
    <phoneticPr fontId="19" type="noConversion"/>
  </si>
  <si>
    <t>파스키에 크림브륄레타르트(80g*10입 800g/EA)</t>
    <phoneticPr fontId="19" type="noConversion"/>
  </si>
  <si>
    <t>수협어기여찬 국물용멸치(육수용 1Kg/EA)</t>
    <phoneticPr fontId="19" type="noConversion"/>
  </si>
  <si>
    <t>수협어기여찬 고등어살(품질인증_가시제거율99%_40~50g/토막_20~25입 조림/구이용 1Kg/EA)</t>
    <phoneticPr fontId="19" type="noConversion"/>
  </si>
  <si>
    <t>아이누리 산양유미니돈까스(17±1g*59±3개입 1Kg/EA</t>
    <phoneticPr fontId="19" type="noConversion"/>
  </si>
  <si>
    <t>칼집오징어(IQF_6미 1Kg/EA)  원양산</t>
    <phoneticPr fontId="19" type="noConversion"/>
  </si>
  <si>
    <t>신영 양꼬치시즈닝(500g/EA)</t>
    <phoneticPr fontId="19" type="noConversion"/>
  </si>
  <si>
    <t>튼튼스쿨 대파크림치즈돈카츠(100g*10입 1Kg/EA</t>
    <phoneticPr fontId="19" type="noConversion"/>
  </si>
  <si>
    <t>튼튼스쿨 고추밭에 놀러온 우리돼지튀김</t>
    <phoneticPr fontId="19" type="noConversion"/>
  </si>
  <si>
    <t>튼튼스쿨 the크고 the넓은 남산식왕돈까스</t>
    <phoneticPr fontId="19" type="noConversion"/>
  </si>
  <si>
    <t>달광 약과(38g*30입_개별포장 1.14Kg/BOX)</t>
    <phoneticPr fontId="19" type="noConversion"/>
  </si>
  <si>
    <t>엄선 바사삭 핫도그(80g*10입 800g/EA)</t>
    <phoneticPr fontId="19" type="noConversion"/>
  </si>
  <si>
    <t>엄선 바사삭치즈핫도그(80g*10입 800g/EA)</t>
    <phoneticPr fontId="19" type="noConversion"/>
  </si>
  <si>
    <t>엄선 바사삭 미니핫도그(50g*10입 500g/EA)</t>
    <phoneticPr fontId="19" type="noConversion"/>
  </si>
  <si>
    <t>도톰한생등심IQF돈까스(산양유가함유된_100g*10입 1Kg/EA)</t>
    <phoneticPr fontId="19" type="noConversion"/>
  </si>
  <si>
    <t>연어미소츠케스테이크(소스+연어조각구성_20개입 1Kg/EA)</t>
    <phoneticPr fontId="19" type="noConversion"/>
  </si>
  <si>
    <t>마늘데리야끼수비드연어스테이크(소스+연어조각구성_20개입 1Kg/EA)</t>
    <phoneticPr fontId="19" type="noConversion"/>
  </si>
  <si>
    <t>파슬리갈릭치즈훈제연어스테이크(소스+연어조각구성_20개입 1Kg/EA)</t>
    <phoneticPr fontId="19" type="noConversion"/>
  </si>
  <si>
    <t>튼튼스쿨X함소아 고칼슘유기농골든사과주스(120ml 120g/EA)</t>
    <phoneticPr fontId="19" type="noConversion"/>
  </si>
  <si>
    <t>튼튼스쿨X함소아 고칼슘유기농푸룬주스(120ml 120g/EA)</t>
    <phoneticPr fontId="19" type="noConversion"/>
  </si>
  <si>
    <t>달광상회 스마일 우리밀 파이(스우파)</t>
    <phoneticPr fontId="19" type="noConversion"/>
  </si>
  <si>
    <t xml:space="preserve">튼튼스쿨 계편한 동그랑땡(계란옷) </t>
    <phoneticPr fontId="19" type="noConversion"/>
  </si>
  <si>
    <t>식물성 얼티브 초코 120ml   보정가</t>
    <phoneticPr fontId="19" type="noConversion"/>
  </si>
  <si>
    <t>식물성 얼티브 바나나 120ml  보정가</t>
    <phoneticPr fontId="19" type="noConversion"/>
  </si>
  <si>
    <t>얼티브 프로틴 밤맛 250ML/냉장  보정가</t>
    <phoneticPr fontId="19" type="noConversion"/>
  </si>
  <si>
    <t>얼티브 프로틴 쌀밥맛 250ML/냉장   보정가</t>
    <phoneticPr fontId="19" type="noConversion"/>
  </si>
  <si>
    <t>얼티브 비건 초코 250ml/냉장  (신규)</t>
    <phoneticPr fontId="19" type="noConversion"/>
  </si>
  <si>
    <t>얼티브 비건프로틴 바나나 250ml/냉장  (신규)</t>
  </si>
  <si>
    <t>비비고 베이직포기배추김치(1Kg/EA)</t>
    <phoneticPr fontId="19" type="noConversion"/>
  </si>
  <si>
    <t>비비고 베이직포기배추김치(5Kg/EA)</t>
    <phoneticPr fontId="19" type="noConversion"/>
  </si>
  <si>
    <t>하선정 비비고베이직포기김치(10Kg/BOX)</t>
    <phoneticPr fontId="19" type="noConversion"/>
  </si>
  <si>
    <t>B)씨제이/멸치육수 1.8L/PET/상온</t>
    <phoneticPr fontId="19" type="noConversion"/>
  </si>
  <si>
    <t>B)씨제이/우동육수 1.8L/PET/상온</t>
    <phoneticPr fontId="19" type="noConversion"/>
  </si>
  <si>
    <t>B)씨제이/냉면육수동치미맛300G/냉동</t>
    <phoneticPr fontId="19" type="noConversion"/>
  </si>
  <si>
    <t>붕붕 팥을품은슈크림붕어빵(65g*20개입 1.3kg/EA)</t>
    <phoneticPr fontId="19" type="noConversion"/>
  </si>
  <si>
    <t>아이누리X자연드림 단팥듬뿍우리밀찐빵(50g*20입 1Kg/EA)</t>
    <phoneticPr fontId="19" type="noConversion"/>
  </si>
  <si>
    <t>아이누리 가시없는 가자미살(순살_가시제거율99.9%_X-Ray_40~60g/토막 500g/EA)</t>
    <phoneticPr fontId="19" type="noConversion"/>
  </si>
  <si>
    <t>크레잇 촉촉한물만두</t>
    <phoneticPr fontId="19" type="noConversion"/>
  </si>
  <si>
    <t>뚜레쥬르 초코핑거마들렌(13g*12개입 156g/EA)</t>
    <phoneticPr fontId="19" type="noConversion"/>
  </si>
  <si>
    <t>굿딜 도토리묵(슬라이스_16.5±1g*189±5조각 3Kg/EA)</t>
    <phoneticPr fontId="19" type="noConversion"/>
  </si>
  <si>
    <t>굿딜 군만두(30g*33±3입 1Kg/EA)</t>
    <phoneticPr fontId="19" type="noConversion"/>
  </si>
  <si>
    <t>이츠웰 육즙가득 갈비만두 1kg (25g*40입)</t>
    <phoneticPr fontId="19" type="noConversion"/>
  </si>
  <si>
    <t>비비고 통새우만두(200g/EA)</t>
    <phoneticPr fontId="19" type="noConversion"/>
  </si>
  <si>
    <t>CJFWX뚜레쥬르 깨끗한목장우유로만든곰돌이마들렌(초코_35g*20입 700g/EA)</t>
    <phoneticPr fontId="19" type="noConversion"/>
  </si>
  <si>
    <t>뚜레쥬르 핑거마들렌(13g*12개입 156g/EA)_기존</t>
    <phoneticPr fontId="19" type="noConversion"/>
  </si>
  <si>
    <t>스위트웰 빙수떡(200g/EA)</t>
    <phoneticPr fontId="19" type="noConversion"/>
  </si>
  <si>
    <t>아이누리 우유에빠진우리밀핫도그(칼슘함유_50G*10개입 500g/EA)</t>
    <phoneticPr fontId="19" type="noConversion"/>
  </si>
  <si>
    <t>아이누리 맛있는핫도그(30g*20입 600g/EA)</t>
    <phoneticPr fontId="19" type="noConversion"/>
  </si>
  <si>
    <r>
      <t xml:space="preserve">푸드야 망고(냉동 2.5CM다이스)[매입] </t>
    </r>
    <r>
      <rPr>
        <sz val="10"/>
        <color rgb="FFFF0000"/>
        <rFont val="CJ ONLYONE NEW 본문 Light"/>
        <family val="3"/>
        <charset val="129"/>
      </rPr>
      <t>연결확인</t>
    </r>
    <phoneticPr fontId="19" type="noConversion"/>
  </si>
  <si>
    <t>이츠웰 아삭아삭한 치킨무(무 60% 3kg/EA) 3무</t>
    <phoneticPr fontId="19" type="noConversion"/>
  </si>
  <si>
    <t>이츠웰 메추리알장조림(메추리알50%_무항생제 1Kg/EA)4무</t>
    <phoneticPr fontId="19" type="noConversion"/>
  </si>
  <si>
    <t>이츠웰 유자와사비냉채소스(2Kg/EA)</t>
    <phoneticPr fontId="19" type="noConversion"/>
  </si>
  <si>
    <t>이츠웰 간장소불고기(CJ_OEM 1Kg/EA)</t>
    <phoneticPr fontId="19" type="noConversion"/>
  </si>
  <si>
    <t>이츠웰 간장돼지불고기(CJ_OEM 3Kg/EA)</t>
    <phoneticPr fontId="19" type="noConversion"/>
  </si>
  <si>
    <t>이츠웰 간장돼지불고기(CJ_OEM 1Kg/EA)</t>
    <phoneticPr fontId="19" type="noConversion"/>
  </si>
  <si>
    <t>플랜테이블 전주비빔주먹밥(500g/EA)</t>
    <phoneticPr fontId="19" type="noConversion"/>
  </si>
  <si>
    <t>플랜테이블 불고기주먹밥(500g/EA)</t>
    <phoneticPr fontId="19" type="noConversion"/>
  </si>
  <si>
    <t>이츠웰 고추장돼지불고기(1Kg/EA)</t>
    <phoneticPr fontId="19" type="noConversion"/>
  </si>
  <si>
    <t>이츠웰 고추장돼지불고기(3Kg/EA)</t>
    <phoneticPr fontId="19" type="noConversion"/>
  </si>
  <si>
    <t>이츠웰 The맛있는남산경양식돈까스소스(2Kg/EA)</t>
    <phoneticPr fontId="19" type="noConversion"/>
  </si>
  <si>
    <t>비비고 단팥붕어빵(1Kg/EA)</t>
    <phoneticPr fontId="19" type="noConversion"/>
  </si>
  <si>
    <t>비비고 슈크림붕어빵(300g/EA)</t>
    <phoneticPr fontId="19" type="noConversion"/>
  </si>
  <si>
    <t>먹고웃음꽃피자고로케(CJ프레시웨이전용 33g±1*30±2개입 1Kg/EA)</t>
    <phoneticPr fontId="19" type="noConversion"/>
  </si>
  <si>
    <t>더블스윗 크루키(우리쌀쿠키 CJFW전용 35g/EA) </t>
    <phoneticPr fontId="19" type="noConversion"/>
  </si>
  <si>
    <t>이츠웰 풍미가득알리오올리오파스타소스 1kg/EA</t>
    <phoneticPr fontId="19" type="noConversion"/>
  </si>
  <si>
    <t>이츠웰 풍미가득아라비아따파스타소스 1kg/EA</t>
    <phoneticPr fontId="19" type="noConversion"/>
  </si>
  <si>
    <t>CJ프레시웨이 마라맛돼지불고기(하이디라오소스_베이스 1Kg/EA)</t>
    <phoneticPr fontId="19" type="noConversion"/>
  </si>
  <si>
    <t>CJ프레시웨이 마라맛돼지불고기(하이디라오 소스 베이스 5Kg/EA)</t>
    <phoneticPr fontId="19" type="noConversion"/>
  </si>
  <si>
    <t>굿딜 알찬물만두(9g*111±5개입 1Kg/EA)</t>
    <phoneticPr fontId="19" type="noConversion"/>
  </si>
  <si>
    <t>더블스윗 미니르뱅쿠키(CJ프레시웨이전용 오레오크림치즈 25g/EA)</t>
    <phoneticPr fontId="19" type="noConversion"/>
  </si>
  <si>
    <t>더블스윗 미니르뱅쿠키(CJ프레시웨이전용 더블초코크림치즈 25g/EA)</t>
    <phoneticPr fontId="19" type="noConversion"/>
  </si>
  <si>
    <t>더블스윗 미니르뱅쿠키(CJ프레시웨이전용 레드벨벳크림치즈 25g/EA)</t>
    <phoneticPr fontId="19" type="noConversion"/>
  </si>
  <si>
    <t>누룽지통한마리장어튀김(12미 1Kg/EA</t>
    <phoneticPr fontId="19" type="noConversion"/>
  </si>
  <si>
    <t>딤섬 꽃빵(30g*50입_화권 1.5Kg/EA)</t>
    <phoneticPr fontId="19" type="noConversion"/>
  </si>
  <si>
    <t>땅스부대찌개세트(35인분_모듬햄2kg+찌개소스1kg)</t>
    <phoneticPr fontId="19" type="noConversion"/>
  </si>
  <si>
    <t>이츠웰 상큼한요구르트드레싱(24년리뉴얼 2Kg/EA)</t>
    <phoneticPr fontId="19" type="noConversion"/>
  </si>
  <si>
    <t>콕찍어돈까스(100g*10입 기획_ 1Kg/EA)</t>
    <phoneticPr fontId="19" type="noConversion"/>
  </si>
  <si>
    <t>갈비에빠진돈마호크(180g*10EA 1.8kg/EA) 21430 (냉동)</t>
    <phoneticPr fontId="19" type="noConversion"/>
  </si>
  <si>
    <t>프리미엄돈마호크(180g*10EA 1.8Kg/EA)  (냉동)</t>
    <phoneticPr fontId="19" type="noConversion"/>
  </si>
  <si>
    <t xml:space="preserve"> 튼튼스쿨 바삭달콤쌀겨웨하스(지구지키미_푸드업사이클링_18g*20개입 360g/EA)</t>
    <phoneticPr fontId="19" type="noConversion"/>
  </si>
  <si>
    <t>백설 소불고기양념(2.05Kg/EA)</t>
    <phoneticPr fontId="19" type="noConversion"/>
  </si>
  <si>
    <t>백설 돼지불고기양념(2.2Kg/EA) </t>
    <phoneticPr fontId="19" type="noConversion"/>
  </si>
  <si>
    <t>백설 소갈비양념장(2.05Kg/EA)</t>
    <phoneticPr fontId="19" type="noConversion"/>
  </si>
  <si>
    <t>백설 돼지갈비양념(2.05Kg/EA)</t>
    <phoneticPr fontId="19" type="noConversion"/>
  </si>
  <si>
    <t>백설 닭볶음탕양념장(2.1Kg/EA)</t>
    <phoneticPr fontId="19" type="noConversion"/>
  </si>
  <si>
    <t>백설 굴소스(2.1Kg/EA)</t>
    <phoneticPr fontId="19" type="noConversion"/>
  </si>
  <si>
    <t xml:space="preserve">화영 토네이도감자(80g*10입 800g/EA) </t>
    <phoneticPr fontId="19" type="noConversion"/>
  </si>
  <si>
    <t>아이누리 알파벳치킨너겟(LOVE하트_20g*50개입±3개입 1Kg/EA)</t>
    <phoneticPr fontId="19" type="noConversion"/>
  </si>
  <si>
    <t>CJ프레시웨이 언양식소불고기(1Kg/EA)</t>
    <phoneticPr fontId="19" type="noConversion"/>
  </si>
  <si>
    <t>CJ프레시웨이 언양식소불고기(5Kg/EA)</t>
    <phoneticPr fontId="19" type="noConversion"/>
  </si>
  <si>
    <t>차이웰 짜차이(1Kg/EA)</t>
    <phoneticPr fontId="19" type="noConversion"/>
  </si>
  <si>
    <t>생미쉘 시트러스마들렌(45g*70입 3.15Kg/BOX)</t>
    <phoneticPr fontId="19" type="noConversion"/>
  </si>
  <si>
    <t>담양한과 이장님과자점오곡두부칩(CJ프레시웨이전용 20g/EA)</t>
    <phoneticPr fontId="19" type="noConversion"/>
  </si>
  <si>
    <t>담양한과 이장님과자점현미볼강정(CJ프레시웨이전용 20g/EA)</t>
    <phoneticPr fontId="19" type="noConversion"/>
  </si>
  <si>
    <t>굿딜 조미김가루(1Kg/EA)</t>
    <phoneticPr fontId="19" type="noConversion"/>
  </si>
  <si>
    <t>굿딜 동부묵(슬라이스_16.5g*189±5조각 3Kg/EA)</t>
    <phoneticPr fontId="19" type="noConversion"/>
  </si>
  <si>
    <t>참치파우치(CJ프레시웨이전용 2Kg/EA)</t>
    <phoneticPr fontId="19" type="noConversion"/>
  </si>
  <si>
    <t>맘으로 매콤양념돼지곱창(1Kg/EA)</t>
    <phoneticPr fontId="19" type="noConversion"/>
  </si>
  <si>
    <t>오튀봉 오다리튀김(25g내외*39±3입 1Kg/EA)</t>
    <phoneticPr fontId="19" type="noConversion"/>
  </si>
  <si>
    <t>래온 콘크런치오징어튀김(1Kg/EA)</t>
    <phoneticPr fontId="19" type="noConversion"/>
  </si>
  <si>
    <t>래온 생선까스(60g*20입 1.2Kg/EA)</t>
    <phoneticPr fontId="19" type="noConversion"/>
  </si>
  <si>
    <t>래온 팝콘오징어(12g내외*69±3ea 800g/EA)  (추가)</t>
    <phoneticPr fontId="19" type="noConversion"/>
  </si>
  <si>
    <t>래온 아삭야채오징어까스(50g*10입 500g/EA)</t>
    <phoneticPr fontId="19" type="noConversion"/>
  </si>
  <si>
    <t>에스에이치에스 미니초코머핀(26g*126입 3.276Kg/EA)</t>
    <phoneticPr fontId="19" type="noConversion"/>
  </si>
  <si>
    <t>고담채 깍두기(숙성_일반 10Kg/BOX)</t>
    <phoneticPr fontId="19" type="noConversion"/>
  </si>
  <si>
    <t>고담채 깍두기(숙성_일반 1Kg/BOX)</t>
    <phoneticPr fontId="19" type="noConversion"/>
  </si>
  <si>
    <t>고담채 포기김치(숙성 10Kg/BOX)</t>
    <phoneticPr fontId="19" type="noConversion"/>
  </si>
  <si>
    <t>고담채 맛김치(숙성_일반 10Kg/BOX)</t>
    <phoneticPr fontId="19" type="noConversion"/>
  </si>
  <si>
    <t>해물모둠(FW독점_오징어채+홍합살+바지락살+새우살 800g/EA)</t>
    <phoneticPr fontId="19" type="noConversion"/>
  </si>
  <si>
    <t>고담채 맛김치(숙성_일반 1Kg/EA)</t>
    <phoneticPr fontId="19" type="noConversion"/>
  </si>
  <si>
    <t>고담채 포기김치(숙성 1Kg/EA)</t>
    <phoneticPr fontId="19" type="noConversion"/>
  </si>
  <si>
    <t>에스에이치에스 미니애플시나몬머핀(26g*126입 3.276Kg/EA)</t>
    <phoneticPr fontId="19" type="noConversion"/>
  </si>
  <si>
    <t>크레잇 칼집낸만능비엔나(1Kg/EA)</t>
    <phoneticPr fontId="19" type="noConversion"/>
  </si>
  <si>
    <t> 란트만넨 미니뺑오초콜릿생지(뺑오쇼콜라_30g*50입 1.5Kg/EA)</t>
    <phoneticPr fontId="19" type="noConversion"/>
  </si>
  <si>
    <t>쏘이마루 비건팔라펠(24±2g*83±5입 2Kg/EA)</t>
    <phoneticPr fontId="19" type="noConversion"/>
  </si>
  <si>
    <t>더본코리아 필동함박세트(클래식소스1kg+패티4kg(100g*10입_4팩) 5Kg/BOX)</t>
    <phoneticPr fontId="19" type="noConversion"/>
  </si>
  <si>
    <t>더본코리아 필동함박세트(투움바소스1kg+패티4kg(100g*10입_4팩) 5Kg/BOX)</t>
    <phoneticPr fontId="19" type="noConversion"/>
  </si>
  <si>
    <t>쏘팡 회오리핫도그(페스츄리소시지_100g*10개입 1Kg/EA)</t>
    <phoneticPr fontId="19" type="noConversion"/>
  </si>
  <si>
    <t>쿠즈락 갈떡궁합(130g*10입 1.3Kg/EA) (3월 1개월 한정 구매가)</t>
    <phoneticPr fontId="19" type="noConversion"/>
  </si>
  <si>
    <t>크레잇 갈비맛알떡너비아니 1 KG (20G*50±3입)</t>
    <phoneticPr fontId="19" type="noConversion"/>
  </si>
  <si>
    <t>크레잇 도톰바삭카츠(100g*10입 1Kg/EA)</t>
    <phoneticPr fontId="19" type="noConversion"/>
  </si>
  <si>
    <t>미성패밀리 오징어게임달고나쿠키(12g*30개입 FW전용 360g/BOX)</t>
    <phoneticPr fontId="19" type="noConversion"/>
  </si>
  <si>
    <t>크레잇 생활반찬꼬마돈카츠(NEW_11g/개 1Kg/EA)</t>
    <phoneticPr fontId="19" type="noConversion"/>
  </si>
  <si>
    <t>굿딜 실속왕새우튀김(50g*10미 500g/EA)</t>
    <phoneticPr fontId="19" type="noConversion"/>
  </si>
  <si>
    <t>CJ 비움한상왕교자(1.05Kg/EA)</t>
    <phoneticPr fontId="19" type="noConversion"/>
  </si>
  <si>
    <t>시루조아 흰꿀떡(개별포장 20G*2입_32봉 1.28Kg/EA)</t>
    <phoneticPr fontId="19" type="noConversion"/>
  </si>
  <si>
    <t>이츠웰 뚝딱!불맛나는볶음양념(해물용 2Kg/EA)</t>
    <phoneticPr fontId="19" type="noConversion"/>
  </si>
  <si>
    <t>이츠웰 매콤한고추마요소스(2Kg/EA)</t>
    <phoneticPr fontId="19" type="noConversion"/>
  </si>
  <si>
    <t>이츠웰 풍미가득K-로제소스(1Kg/EA)</t>
    <phoneticPr fontId="19" type="noConversion"/>
  </si>
  <si>
    <t>CJ프레시웨이 바베큐폭찹(CK 1Kg/EA)</t>
    <phoneticPr fontId="19" type="noConversion"/>
  </si>
  <si>
    <t>굿딜 후랑크소시지(NEW_청양고추 1Kg/EA)</t>
    <phoneticPr fontId="19" type="noConversion"/>
  </si>
  <si>
    <t>굿딜 후랑크소시지(NEW_옥수수콘 1Kg/EA)</t>
    <phoneticPr fontId="19" type="noConversion"/>
  </si>
  <si>
    <t>굿딜 후랑크소시지(NEW_숯불갈비 1Kg/EA)</t>
    <phoneticPr fontId="19" type="noConversion"/>
  </si>
  <si>
    <t>노티드 밀크크림샌드쿠키(랑그드샤_9g*32개입 CJFW전용 288g/EA)</t>
    <phoneticPr fontId="19" type="noConversion"/>
  </si>
  <si>
    <t>농심켈로그 미니프링글스(오리지널_19g*30개입 570g/BOX)</t>
    <phoneticPr fontId="19" type="noConversion"/>
  </si>
  <si>
    <t>농심켈로그 미니프링글스(양파맛_19g*30개입 570g/BOX)</t>
    <phoneticPr fontId="19" type="noConversion"/>
  </si>
  <si>
    <t>멜론도돼지롤(13g*30입내외_CJ프레시웨이독점 390g/EA)</t>
    <phoneticPr fontId="19" type="noConversion"/>
  </si>
  <si>
    <t>고피자 포테이토소세지피자세트(도우+토마토소스+피자치즈+테이터잼+소세지 10.57Kg/BOX)</t>
    <phoneticPr fontId="19" type="noConversion"/>
  </si>
  <si>
    <t>튼튼스쿨 순공타임(15g/EA)</t>
  </si>
  <si>
    <t>해찬들 나트륨을줄인우리찹쌀고추장(14Kg/EA)</t>
    <phoneticPr fontId="19" type="noConversion"/>
  </si>
  <si>
    <t>유로골드 냉동감자(곰돌이 2Kg/EA)</t>
    <phoneticPr fontId="19" type="noConversion"/>
  </si>
  <si>
    <t>유로골드 냉동감자(시즌드베터드_스트레이트컷_9mm*9mm 2Kg/EA)</t>
  </si>
  <si>
    <t>유로골드 냉동감자(시즌드_크링클컷 2Kg/EA)</t>
  </si>
  <si>
    <t>자연드림XCJFW 한모금감귤(팩_종이빨대_감귤한모금_120ml*24입 120g/EA)</t>
    <phoneticPr fontId="19" type="noConversion"/>
  </si>
  <si>
    <t>이츠웰 빵가루새우튀김(20g*20미 400g/EA)</t>
    <phoneticPr fontId="19" type="noConversion"/>
  </si>
  <si>
    <t>이츠웰 쌀떡국떡(하얀햇살 1Kg/EA)국산</t>
    <phoneticPr fontId="19" type="noConversion"/>
  </si>
  <si>
    <t>이츠웰 쌀떡국떡(하얀햇살 1Kg/EA)수입</t>
    <phoneticPr fontId="19" type="noConversion"/>
  </si>
  <si>
    <t>이츠웰 해물모양떡(하얀색 1Kg/EA)수입</t>
    <phoneticPr fontId="19" type="noConversion"/>
  </si>
  <si>
    <t>이츠웰 조랭이떡(1Kg/EA)국산</t>
    <phoneticPr fontId="19" type="noConversion"/>
  </si>
  <si>
    <t>이츠웰 조랭이떡(1Kg/EA)수입</t>
    <phoneticPr fontId="19" type="noConversion"/>
  </si>
  <si>
    <t>이츠웰 쌀떡볶이떡(1Kg/EA)수입</t>
    <phoneticPr fontId="19" type="noConversion"/>
  </si>
  <si>
    <t>이츠웰 쌀떡볶이떡(1Kg/EA)국산</t>
    <phoneticPr fontId="19" type="noConversion"/>
  </si>
  <si>
    <t>이츠웰 생메밀면(1Kg/EA)</t>
    <phoneticPr fontId="19" type="noConversion"/>
  </si>
  <si>
    <t>굿딜 사누끼메밀면(250g*5입 1.25Kg/PAC)</t>
    <phoneticPr fontId="19" type="noConversion"/>
  </si>
  <si>
    <t>이츠웰 생쫄면(1Kg/EA)</t>
    <phoneticPr fontId="19" type="noConversion"/>
  </si>
  <si>
    <t>이츠웰 생칼국수</t>
  </si>
  <si>
    <t>이츠웰 감자수제비(1Kg/EA)</t>
    <phoneticPr fontId="19" type="noConversion"/>
  </si>
  <si>
    <t>성지에프앤디 쌀떡볶이떡(말랑이 1Kg/EA)수입</t>
    <phoneticPr fontId="19" type="noConversion"/>
  </si>
  <si>
    <t>성지에프앤디 한입가래떡(2~3cm_말랑이 1Kg/EA)수입</t>
    <phoneticPr fontId="19" type="noConversion"/>
  </si>
  <si>
    <t>성지에프앤디 떡국떡(1Kg/EA)수입</t>
    <phoneticPr fontId="19" type="noConversion"/>
  </si>
  <si>
    <t>성지에프앤디 한입가래떡(2~3cm_말랑이 1Kg/EA)국산</t>
    <phoneticPr fontId="19" type="noConversion"/>
  </si>
  <si>
    <t>성지에프앤디 찹쌀새알떡(건조 1Kg/EA)국산,냉동</t>
    <phoneticPr fontId="19" type="noConversion"/>
  </si>
  <si>
    <t>성지에프앤디 감자수제비(1Kg/EA)</t>
    <phoneticPr fontId="19" type="noConversion"/>
  </si>
  <si>
    <t>이츠웰 밀또띠아 6인치(12장 240g/EA)</t>
    <phoneticPr fontId="19" type="noConversion"/>
  </si>
  <si>
    <t>이츠웰 밀또띠아 10인치</t>
    <phoneticPr fontId="19" type="noConversion"/>
  </si>
  <si>
    <t>이츠웰 밀또띠아 8인치(12장 496g/EA)</t>
    <phoneticPr fontId="19" type="noConversion"/>
  </si>
  <si>
    <t>이츠웰 쌀품은또띠아(NEW_6인치_12장 240g/EA)</t>
    <phoneticPr fontId="19" type="noConversion"/>
  </si>
  <si>
    <t>이츠웰 베이컨(냉동 맛있는)(1Kg/EA)</t>
    <phoneticPr fontId="19" type="noConversion"/>
  </si>
  <si>
    <t>이츠웰 찰순대(통)1Kg/EA</t>
    <phoneticPr fontId="19" type="noConversion"/>
  </si>
  <si>
    <t>이츠웰 찰순대(슬라이스)70±5개입 1Kg/EA</t>
    <phoneticPr fontId="19" type="noConversion"/>
  </si>
  <si>
    <t>이츠웰 맛이보이는순대(리뉴얼_3無슬라이스_55±5개입 1Kg/EA)</t>
    <phoneticPr fontId="19" type="noConversion"/>
  </si>
  <si>
    <t> 멕시카나 치필링(50g*12입 600g/EA)</t>
    <phoneticPr fontId="19" type="noConversion"/>
  </si>
  <si>
    <r>
      <t> 김치치즈피자 볼카츠 700 g (70 g x 10 ea)</t>
    </r>
    <r>
      <rPr>
        <u/>
        <sz val="10"/>
        <rFont val="CJ ONLYONE NEW 본문 Light"/>
        <family val="3"/>
        <charset val="129"/>
      </rPr>
      <t xml:space="preserve"> 5월만 행사</t>
    </r>
    <r>
      <rPr>
        <sz val="10"/>
        <rFont val="CJ ONLYONE NEW 본문 Light"/>
        <family val="3"/>
        <charset val="129"/>
      </rPr>
      <t xml:space="preserve"> 6월 7200 원복</t>
    </r>
    <phoneticPr fontId="19" type="noConversion"/>
  </si>
  <si>
    <t>튼튼스쿨 언양식바싹불고기(92g*10입 920g/EA)</t>
    <phoneticPr fontId="19" type="noConversion"/>
  </si>
  <si>
    <t>별다른탕수육(14±2 g*68±5입 1Kg/EA)</t>
  </si>
  <si>
    <t>크레잇 쏙빠지는바비큐폭립(1Kg/EA)  11개입±1입(최소 10개입) 변경 ,중탕가능</t>
    <phoneticPr fontId="19" type="noConversion"/>
  </si>
  <si>
    <t>크레잇 허브시즈닝폭찹스테이크 3KG 냉동</t>
    <phoneticPr fontId="19" type="noConversion"/>
  </si>
  <si>
    <t>크레잇 밥도둑떡갈비 85g *12 /  1.02KG (85±10G*12ea)</t>
    <phoneticPr fontId="19" type="noConversion"/>
  </si>
  <si>
    <t>크레잇 계란옷입은분홍소세지전(20g*50±3 1Kg/EA)</t>
    <phoneticPr fontId="19" type="noConversion"/>
  </si>
  <si>
    <r>
      <t>크레잇 매콤퐁닭다리살스테이크(1.15Kg/EA) (</t>
    </r>
    <r>
      <rPr>
        <sz val="10"/>
        <color rgb="FFFF0000"/>
        <rFont val="CJ ONLYONE NEW 본문 Light"/>
        <family val="3"/>
        <charset val="129"/>
      </rPr>
      <t>팀보정11%받기)</t>
    </r>
    <phoneticPr fontId="19" type="noConversion"/>
  </si>
  <si>
    <r>
      <t xml:space="preserve">크레잇 간장퐁닭 닭다리살스테이크1.08KG/냉동/EA) </t>
    </r>
    <r>
      <rPr>
        <sz val="10"/>
        <color rgb="FFEE0000"/>
        <rFont val="CJ ONLYONE NEW 본문 Light"/>
        <family val="3"/>
        <charset val="129"/>
      </rPr>
      <t xml:space="preserve"> (팀보정11%받기)</t>
    </r>
    <phoneticPr fontId="19" type="noConversion"/>
  </si>
  <si>
    <t>김치치즈피자돈까스(기획_100g*10개입 1Kg/EA)</t>
  </si>
  <si>
    <t>퀸덕 고추장양념대패오리(1등급 무항생제오리로만든_2mm슬라이스 1Kg/EA)</t>
  </si>
  <si>
    <t>퀸덕 간장양념대패오리(1등급 무항생제오리로만든_2mm슬라이스 1Kg/EA)</t>
  </si>
  <si>
    <t>다향 오리스테이크(무항생재_100g*10입 1Kg/EA)</t>
    <phoneticPr fontId="19" type="noConversion"/>
  </si>
  <si>
    <t>NEW노티드 우유생크림도넛(시그니처 미니 50g/EA)</t>
    <phoneticPr fontId="19" type="noConversion"/>
  </si>
  <si>
    <t>그릭데이 그릭요거트(시그니처_100g*21입 100g/EA)</t>
  </si>
  <si>
    <t>매일 거북이멜론빵(60g/EA)</t>
    <phoneticPr fontId="19" type="noConversion"/>
  </si>
  <si>
    <t>배스킨라빈스 쿠키앤스트로베리아이스크림 6월신제품(기획)</t>
    <phoneticPr fontId="19" type="noConversion"/>
  </si>
  <si>
    <t>튼튼스쿨 초코에빠진프로틴바(35g*12개 420g/EA)</t>
    <phoneticPr fontId="19" type="noConversion"/>
  </si>
  <si>
    <t>튼튼스쿨 행운을바란다(현미오란다_23g*24개입 552g/EA)</t>
    <phoneticPr fontId="19" type="noConversion"/>
  </si>
  <si>
    <t>아이누리 우리밀쫀득쿠키(30g*24개입 720g/EA)</t>
    <phoneticPr fontId="19" type="noConversion"/>
  </si>
  <si>
    <t>B)프로틴바15초코아르지닌(50g*12 600g/EA)</t>
    <phoneticPr fontId="19" type="noConversion"/>
  </si>
  <si>
    <t>B)프로틴바15베리콜라겐(50g*12 600g/EA)</t>
    <phoneticPr fontId="19" type="noConversion"/>
  </si>
  <si>
    <t>프레시플러스 샌드위치용키위소스(토스트겸용 1Kg/EA)</t>
    <phoneticPr fontId="19" type="noConversion"/>
  </si>
  <si>
    <t>정성가득 짜장소스(완제형 2Kg/EA)</t>
    <phoneticPr fontId="19" type="noConversion"/>
  </si>
  <si>
    <t>정성가득 청양풍간장소스(2Kg/EA)</t>
    <phoneticPr fontId="19" type="noConversion"/>
  </si>
  <si>
    <t>프레시플러스 마늘보쌈소스(2Kg/EA)</t>
    <phoneticPr fontId="19" type="noConversion"/>
  </si>
  <si>
    <t>더블스윗 카네이션마카롱(CJ프레시웨이전용 딸기_18g*30입 540g/BOX)</t>
    <phoneticPr fontId="19" type="noConversion"/>
  </si>
  <si>
    <t>노티드 슈가베어우유케익(25g내외*28조각 700g/EA)</t>
    <phoneticPr fontId="19" type="noConversion"/>
  </si>
  <si>
    <t>이슬촌 푸딩IN사과플러스 (사과맛_스푼없음_75g*8개_난소화성말토덱스트린 함유 600g/EA)</t>
    <phoneticPr fontId="19" type="noConversion"/>
  </si>
  <si>
    <t>이슬촌 푸딩IN감플러스 (감맛_스푼없음_75g*8개입_난소화성말토덱스트린함유 600g/EA)</t>
    <phoneticPr fontId="19" type="noConversion"/>
  </si>
  <si>
    <t>화풍 찹쌀누룽지(284g/EA)  X36EA  1박스</t>
    <phoneticPr fontId="19" type="noConversion"/>
  </si>
  <si>
    <t>보해 매원(1.5L_매실원액 1.5Kg/EA)</t>
    <phoneticPr fontId="19" type="noConversion"/>
  </si>
  <si>
    <t>이츠웰 도토리묵(슬라이스_18±1g*161조각 3Kg/EA)수입</t>
    <phoneticPr fontId="19" type="noConversion"/>
  </si>
  <si>
    <t>이츠웰 도토리묵(슬라이스_12±1g*161조각 2Kg/EA)국산</t>
    <phoneticPr fontId="19" type="noConversion"/>
  </si>
  <si>
    <t>이츠웰 도토리묵(통 2Kg/EA)수입</t>
    <phoneticPr fontId="19" type="noConversion"/>
  </si>
  <si>
    <t>이츠웰 동부묵(슬라이스_18±1g*161조각 3Kg/EA)</t>
    <phoneticPr fontId="19" type="noConversion"/>
  </si>
  <si>
    <t>이츠웰 동부묵(채_3±1g*864조각 3Kg/EA)</t>
    <phoneticPr fontId="19" type="noConversion"/>
  </si>
  <si>
    <t>이츠웰 판두부(무소포제_무유화제 찌개용 3Kg/EA)수입</t>
    <phoneticPr fontId="19" type="noConversion"/>
  </si>
  <si>
    <t>이츠웰 판두부(무소포제_무유화제 부침용 3Kg/EA)수입</t>
    <phoneticPr fontId="19" type="noConversion"/>
  </si>
  <si>
    <t>튼튼스쿨 순두부(1Kg/EA)국산/수도권</t>
    <phoneticPr fontId="19" type="noConversion"/>
  </si>
  <si>
    <t>이츠웰 순두부(New 1Kg/EA)</t>
    <phoneticPr fontId="19" type="noConversion"/>
  </si>
  <si>
    <t>이츠웰 연두부(80g/EA)수입</t>
    <phoneticPr fontId="19" type="noConversion"/>
  </si>
  <si>
    <t>해두른 판두부(찌개용 3Kg/EA)</t>
    <phoneticPr fontId="19" type="noConversion"/>
  </si>
  <si>
    <t>해두른 판두부(부침용 3Kg/EA)</t>
    <phoneticPr fontId="19" type="noConversion"/>
  </si>
  <si>
    <t>해두른 순두부(1Kg/EA)/외국산</t>
    <phoneticPr fontId="19" type="noConversion"/>
  </si>
  <si>
    <t>해두른 연두부(300g/EA)/수입</t>
    <phoneticPr fontId="19" type="noConversion"/>
  </si>
  <si>
    <t>이츠웰 종합어묵(알뜰 1Kg/EA)</t>
    <phoneticPr fontId="19" type="noConversion"/>
  </si>
  <si>
    <t>이츠웰 사각어묵(알뜰 1Kg/EA)</t>
    <phoneticPr fontId="19" type="noConversion"/>
  </si>
  <si>
    <t>이츠웰 봉어묵(알뜰 1Kg/EA)</t>
    <phoneticPr fontId="19" type="noConversion"/>
  </si>
  <si>
    <t>이츠웰 볼어묵(알뜰 1Kg/EA)</t>
    <phoneticPr fontId="19" type="noConversion"/>
  </si>
  <si>
    <t>이츠웰 게맛살(1Kg/EA)</t>
    <phoneticPr fontId="19" type="noConversion"/>
  </si>
  <si>
    <t>프레시웨이 계란(1등급 무항생제_특란_60g*30입 1.8Kg/EA)</t>
    <phoneticPr fontId="19" type="noConversion"/>
  </si>
  <si>
    <t>프레시웨이 깐메추리알(1Kg/EA)</t>
    <phoneticPr fontId="19" type="noConversion"/>
  </si>
  <si>
    <t>프레시웨이 깐계란</t>
    <phoneticPr fontId="19" type="noConversion"/>
  </si>
  <si>
    <t>풍림푸드 계란지단(채 고명용 700g/PAC)</t>
    <phoneticPr fontId="19" type="noConversion"/>
  </si>
  <si>
    <t>진미식품 우리쌀떡볶이소스(2Kg/EA)</t>
    <phoneticPr fontId="19" type="noConversion"/>
  </si>
  <si>
    <t>진미식품 우리쌀양념치킨소스(2Kg/EA)</t>
    <phoneticPr fontId="19" type="noConversion"/>
  </si>
  <si>
    <t>진미식품 더좋은간장치킨소스(2Kg/EA)</t>
    <phoneticPr fontId="19" type="noConversion"/>
  </si>
  <si>
    <r>
      <t>이츠웰 단무지(NEW_반달 3Kg/EA)</t>
    </r>
    <r>
      <rPr>
        <sz val="10"/>
        <color rgb="FFFF0000"/>
        <rFont val="CJ ONLYONE NEW 본문 Light"/>
        <family val="3"/>
        <charset val="129"/>
      </rPr>
      <t xml:space="preserve"> 6/2~</t>
    </r>
    <phoneticPr fontId="19" type="noConversion"/>
  </si>
  <si>
    <r>
      <t>이츠웰 단무지(NEW 김밥용 3Kg/EA)</t>
    </r>
    <r>
      <rPr>
        <sz val="10"/>
        <color rgb="FFFF0000"/>
        <rFont val="CJ ONLYONE NEW 본문 Light"/>
        <family val="3"/>
        <charset val="129"/>
      </rPr>
      <t xml:space="preserve">  6/2~</t>
    </r>
    <phoneticPr fontId="19" type="noConversion"/>
  </si>
  <si>
    <r>
      <t xml:space="preserve">이츠웰 단무지(무첨가_반달형 3Kg/EA) </t>
    </r>
    <r>
      <rPr>
        <sz val="10"/>
        <color rgb="FFFF0000"/>
        <rFont val="CJ ONLYONE NEW 본문 Light"/>
        <family val="3"/>
        <charset val="129"/>
      </rPr>
      <t>6/16~</t>
    </r>
    <phoneticPr fontId="19" type="noConversion"/>
  </si>
  <si>
    <t>이츠웰 단무지(NEW_스틱 양식용 3Kg/EA)</t>
    <phoneticPr fontId="19" type="noConversion"/>
  </si>
  <si>
    <r>
      <t xml:space="preserve">이츠웰 단무지(NEW_온달 3Kg/EA) </t>
    </r>
    <r>
      <rPr>
        <sz val="10"/>
        <color rgb="FFFF0000"/>
        <rFont val="CJ ONLYONE NEW 본문 Light"/>
        <family val="3"/>
        <charset val="129"/>
      </rPr>
      <t>6/2~</t>
    </r>
    <phoneticPr fontId="19" type="noConversion"/>
  </si>
  <si>
    <t>성지에프앤디 떡국떡(1Kg/EA)국산</t>
    <phoneticPr fontId="19" type="noConversion"/>
  </si>
  <si>
    <t>성지에프앤디 삼색수제비(1Kg/EA)</t>
    <phoneticPr fontId="19" type="noConversion"/>
  </si>
  <si>
    <t>성지에프앤디 쌀떡볶이떡(말랑이 1Kg/EA)국산</t>
    <phoneticPr fontId="19" type="noConversion"/>
  </si>
  <si>
    <t>성지에프앤디 쌀떡볶이떡(건조 1Kg/EA)</t>
    <phoneticPr fontId="19" type="noConversion"/>
  </si>
  <si>
    <t>이츠웰 스위트콘(원터치 425g/EA)태국산</t>
    <phoneticPr fontId="19" type="noConversion"/>
  </si>
  <si>
    <t>이츠웰 황도캔(리뉴얼_8절 3Kg/EA)</t>
    <phoneticPr fontId="19" type="noConversion"/>
  </si>
  <si>
    <t>스팸 햄캔(클래식 200g/EA)</t>
    <phoneticPr fontId="19" type="noConversion"/>
  </si>
  <si>
    <t>백설 햄캔(실속 런천미트 200g/EA)</t>
    <phoneticPr fontId="19" type="noConversion"/>
  </si>
  <si>
    <t>이츠웰골뱅이400g</t>
    <phoneticPr fontId="19" type="noConversion"/>
  </si>
  <si>
    <t>백설 대두유(1.8L 1.651Kg/EA)</t>
    <phoneticPr fontId="19" type="noConversion"/>
  </si>
  <si>
    <t>백설 대두유(9L 8.253Kg/EA)</t>
    <phoneticPr fontId="19" type="noConversion"/>
  </si>
  <si>
    <t>백설 올리브유(900ml_압착 822g/EA)</t>
    <phoneticPr fontId="19" type="noConversion"/>
  </si>
  <si>
    <t>백설 포도씨유(900ml 833g/EA)</t>
    <phoneticPr fontId="19" type="noConversion"/>
  </si>
  <si>
    <t>백설 카놀라유(900ml 833g/EA)</t>
    <phoneticPr fontId="19" type="noConversion"/>
  </si>
  <si>
    <t>백설 진한참기름(PET_1.5L 1.38Kg/EA)</t>
    <phoneticPr fontId="19" type="noConversion"/>
  </si>
  <si>
    <t>이츠웰 참기름(NEW_PET_1.8L 1.65Kg/EA)</t>
    <phoneticPr fontId="19" type="noConversion"/>
  </si>
  <si>
    <t>이츠웰 참기름(21년리뉴얼_캔_1L 916g/EA)</t>
    <phoneticPr fontId="19" type="noConversion"/>
  </si>
  <si>
    <t>이츠웰 참기름(NEW_PET_1L 916g/EA)</t>
    <phoneticPr fontId="19" type="noConversion"/>
  </si>
  <si>
    <t>백설 사과식초(1.8L 1.8Kg/EA)</t>
    <phoneticPr fontId="19" type="noConversion"/>
  </si>
  <si>
    <t>백설 사과식초(900ml 900g/EA)</t>
    <phoneticPr fontId="19" type="noConversion"/>
  </si>
  <si>
    <t>백설 양조식초(1.8L 1.8Kg/EA)</t>
    <phoneticPr fontId="19" type="noConversion"/>
  </si>
  <si>
    <t>백설 사과식초(900ml_2배 900g/EA)국내산사과</t>
    <phoneticPr fontId="19" type="noConversion"/>
  </si>
  <si>
    <t>보해양조 매향(1.8L_요리술 2.16Kg/EA)</t>
    <phoneticPr fontId="19" type="noConversion"/>
  </si>
  <si>
    <t>이츠웰 자른당면(14cm 1Kg/EA)</t>
    <phoneticPr fontId="19" type="noConversion"/>
  </si>
  <si>
    <t>이츠웰 납작당면</t>
    <phoneticPr fontId="19" type="noConversion"/>
  </si>
  <si>
    <t>이츠웰 찰당면(1Kg/EA)</t>
    <phoneticPr fontId="19" type="noConversion"/>
  </si>
  <si>
    <t>이츠웰 찰당면(14Kg/EA)</t>
    <phoneticPr fontId="19" type="noConversion"/>
  </si>
  <si>
    <t>백설 햇당면(U자형_찰지고쫄깃한 1Kg/EA)</t>
    <phoneticPr fontId="19" type="noConversion"/>
  </si>
  <si>
    <t>하선정 까나리액젓(알뜰형 1Kg/EA)</t>
    <phoneticPr fontId="19" type="noConversion"/>
  </si>
  <si>
    <t>하선정 까나리액젓(5Kg/EA)</t>
    <phoneticPr fontId="19" type="noConversion"/>
  </si>
  <si>
    <t>하선정 멸치액젓(알뜰형 1Kg/EA)</t>
    <phoneticPr fontId="19" type="noConversion"/>
  </si>
  <si>
    <t>하선정 멸치액젓(5Kg/EA)</t>
    <phoneticPr fontId="19" type="noConversion"/>
  </si>
  <si>
    <t xml:space="preserve">하선정 까나리액젓(알뜰형_NEW 3Kg/EA) </t>
    <phoneticPr fontId="19" type="noConversion"/>
  </si>
  <si>
    <t>하선정 멸치액젓(알뜰형_NEW 3Kg/EA)</t>
    <phoneticPr fontId="19" type="noConversion"/>
  </si>
  <si>
    <t>해찬들 고추장(태양초 6.5Kg/EA)</t>
    <phoneticPr fontId="19" type="noConversion"/>
  </si>
  <si>
    <t>해찬들 갈은된장믹스(14Kg/EA)</t>
    <phoneticPr fontId="19" type="noConversion"/>
  </si>
  <si>
    <t>해찬들 재래된장(6.5Kg/EA)</t>
    <phoneticPr fontId="19" type="noConversion"/>
  </si>
  <si>
    <t>해찬들 시계절쌈장(CJ프레시웨이용 14Kg/EA)</t>
    <phoneticPr fontId="19" type="noConversion"/>
  </si>
  <si>
    <t>해찬들 알찬쌈장(14Kg/EA)</t>
    <phoneticPr fontId="19" type="noConversion"/>
  </si>
  <si>
    <t>해찬들 사계절쌈장(3Kg/EA)</t>
    <phoneticPr fontId="19" type="noConversion"/>
  </si>
  <si>
    <t>이츠웰 참진한진간장S(14L 14Kg/EA)</t>
    <phoneticPr fontId="19" type="noConversion"/>
  </si>
  <si>
    <t>이츠웰 참진한국간장(14L 14Kg/EA)</t>
    <phoneticPr fontId="19" type="noConversion"/>
  </si>
  <si>
    <t>이츠웰 고추장(실속 태양초 17Kg/EA)</t>
    <phoneticPr fontId="19" type="noConversion"/>
  </si>
  <si>
    <t>백설 하얀설탕(자일로스 2Kg/EA)</t>
    <phoneticPr fontId="19" type="noConversion"/>
  </si>
  <si>
    <t>백설 갈색설탕(자일로스 2Kg/EA)</t>
    <phoneticPr fontId="19" type="noConversion"/>
  </si>
  <si>
    <t>백설 갈색설탕(1Kg/EA)</t>
    <phoneticPr fontId="19" type="noConversion"/>
  </si>
  <si>
    <t>백설 갈색설탕(리뉴얼 3Kg/EA)</t>
    <phoneticPr fontId="19" type="noConversion"/>
  </si>
  <si>
    <t>백설 갈색설탕(15Kg/EA)</t>
    <phoneticPr fontId="19" type="noConversion"/>
  </si>
  <si>
    <t>백설 하얀설탕(1Kg/EA)</t>
    <phoneticPr fontId="19" type="noConversion"/>
  </si>
  <si>
    <t>백설 하얀설탕(3Kg/EA)</t>
    <phoneticPr fontId="19" type="noConversion"/>
  </si>
  <si>
    <t>백설 하얀설탕(15Kg/EA)</t>
    <phoneticPr fontId="19" type="noConversion"/>
  </si>
  <si>
    <t>백설 흑설탕(1Kg/EA)</t>
    <phoneticPr fontId="19" type="noConversion"/>
  </si>
  <si>
    <t>백설 흑설탕(15Kg/EA)</t>
    <phoneticPr fontId="19" type="noConversion"/>
  </si>
  <si>
    <t>백설 천일염(명품 오천년의신비_굵은입자 10Kg/EA)</t>
    <phoneticPr fontId="19" type="noConversion"/>
  </si>
  <si>
    <t>백설 천일염(명품 오천년의신비_중간입자 10Kg/EA)</t>
    <phoneticPr fontId="19" type="noConversion"/>
  </si>
  <si>
    <t>백설 천일염(명품 오천년의신비_가는입자 10Kg/EA)</t>
    <phoneticPr fontId="19" type="noConversion"/>
  </si>
  <si>
    <t>백설 꽃소금(1Kg/EA)</t>
    <phoneticPr fontId="19" type="noConversion"/>
  </si>
  <si>
    <t>백설 꽃소금(3Kg/EA)</t>
    <phoneticPr fontId="19" type="noConversion"/>
  </si>
  <si>
    <t>백설 부침가루(우리밀 500g/EA)</t>
    <phoneticPr fontId="19" type="noConversion"/>
  </si>
  <si>
    <t>백설 통감자바삭부침가루(1Kg/EA)</t>
    <phoneticPr fontId="19" type="noConversion"/>
  </si>
  <si>
    <t>백설 부침가루(자연재료 1Kg/EA)</t>
    <phoneticPr fontId="19" type="noConversion"/>
  </si>
  <si>
    <t>백설 부침가루(1Kg/EA)</t>
    <phoneticPr fontId="19" type="noConversion"/>
  </si>
  <si>
    <t>백설 우리쌀바삭튀김가루(1Kg/EA)</t>
    <phoneticPr fontId="19" type="noConversion"/>
  </si>
  <si>
    <t>백설 튀김가루(2Kg/EA)</t>
    <phoneticPr fontId="19" type="noConversion"/>
  </si>
  <si>
    <t>백설 바삭튀김가루(1Kg/EA)</t>
    <phoneticPr fontId="19" type="noConversion"/>
  </si>
  <si>
    <t>백설 치킨튀김가루(1Kg/EA)</t>
    <phoneticPr fontId="19" type="noConversion"/>
  </si>
  <si>
    <t>이츠웰 부침가루(1Kg/EA)</t>
    <phoneticPr fontId="19" type="noConversion"/>
  </si>
  <si>
    <t>이츠웰 튀김가루(1Kg/EA)</t>
    <phoneticPr fontId="19" type="noConversion"/>
  </si>
  <si>
    <t>이츠웰 고소한하얀빵가루(1Kg/EA)</t>
    <phoneticPr fontId="19" type="noConversion"/>
  </si>
  <si>
    <t>이츠웰 프리미엄 고소한 습식빵가루</t>
    <phoneticPr fontId="19" type="noConversion"/>
  </si>
  <si>
    <t>이츠웰 고소한 습식빵가루</t>
    <phoneticPr fontId="19" type="noConversion"/>
  </si>
  <si>
    <t>백설 밀가루 (중력 20kg)</t>
    <phoneticPr fontId="19" type="noConversion"/>
  </si>
  <si>
    <t>백설 밀가루(중력_1등 3Kg/EA)</t>
    <phoneticPr fontId="19" type="noConversion"/>
  </si>
  <si>
    <t>백설 밀가루(중력 2.5Kg/EA)</t>
    <phoneticPr fontId="19" type="noConversion"/>
  </si>
  <si>
    <t>백설 밀가루(중력 1Kg/EA)</t>
    <phoneticPr fontId="19" type="noConversion"/>
  </si>
  <si>
    <t>백설 찰밀가루(3Kg/EA)</t>
    <phoneticPr fontId="19" type="noConversion"/>
  </si>
  <si>
    <t>백설 찰밀가루(2.5Kg/EA)</t>
    <phoneticPr fontId="19" type="noConversion"/>
  </si>
  <si>
    <t>백설 찰밀가루(1Kg/EA)</t>
    <phoneticPr fontId="19" type="noConversion"/>
  </si>
  <si>
    <t>백설 핫케익가루(1Kg/EA)</t>
    <phoneticPr fontId="19" type="noConversion"/>
  </si>
  <si>
    <t>백설 오븐용깨찰빵믹스(NEWL 500g/EA)</t>
    <phoneticPr fontId="19" type="noConversion"/>
  </si>
  <si>
    <t>백설 머핀믹스(RENEWAL 오븐용 500g/EA)</t>
    <phoneticPr fontId="19" type="noConversion"/>
  </si>
  <si>
    <t>백설 초코칩쿠키믹스(리뉴얼 290g/EA)</t>
    <phoneticPr fontId="19" type="noConversion"/>
  </si>
  <si>
    <t>백설 찹쌀호떡믹스(박스_14개입 400g/EA)</t>
    <phoneticPr fontId="19" type="noConversion"/>
  </si>
  <si>
    <t>이츠웰 하이스(1Kg/EA)</t>
    <phoneticPr fontId="19" type="noConversion"/>
  </si>
  <si>
    <t>이츠웰 카레(일반 1Kg/EA)</t>
    <phoneticPr fontId="19" type="noConversion"/>
  </si>
  <si>
    <t>이츠웰 크림스프데이(1Kg/EA)</t>
    <phoneticPr fontId="19" type="noConversion"/>
  </si>
  <si>
    <t>이츠웰 옥수수전분(지대_NonGMO 20Kg/EA)</t>
    <phoneticPr fontId="19" type="noConversion"/>
  </si>
  <si>
    <t>백설 치킨전용믹스(매운맛 5Kg/EA)</t>
    <phoneticPr fontId="19" type="noConversion"/>
  </si>
  <si>
    <t>백설 치킨전용믹스(순한맛 5Kg/EA)</t>
    <phoneticPr fontId="19" type="noConversion"/>
  </si>
  <si>
    <t>이츠웰 조청맥아물엿(NEW 5Kg/EA)</t>
    <phoneticPr fontId="19" type="noConversion"/>
  </si>
  <si>
    <t>이츠웰 조청맥아물엿(NEW 9Kg/EA)</t>
    <phoneticPr fontId="19" type="noConversion"/>
  </si>
  <si>
    <t>이츠웰 조청맥아물엿(NEW 10Kg/EA)</t>
    <phoneticPr fontId="19" type="noConversion"/>
  </si>
  <si>
    <t>이츠웰 조청맥아물엿(NEW 15Kg/EA)</t>
    <phoneticPr fontId="19" type="noConversion"/>
  </si>
  <si>
    <t>이츠웰 이온물엿(NEW 9Kg/EA)</t>
    <phoneticPr fontId="19" type="noConversion"/>
  </si>
  <si>
    <t>백설 프락토올리고당(1.2Kg/EA)</t>
    <phoneticPr fontId="19" type="noConversion"/>
  </si>
  <si>
    <t>백설 쌀올리고당(리뉴얼 1.2Kg/EA)</t>
    <phoneticPr fontId="19" type="noConversion"/>
  </si>
  <si>
    <t>백설 요리당(2.45Kg/EA)</t>
    <phoneticPr fontId="19" type="noConversion"/>
  </si>
  <si>
    <t>하선정 단무지(통 400g/EA)</t>
    <phoneticPr fontId="19" type="noConversion"/>
  </si>
  <si>
    <t>하선정 단무지(무첨가_반달_썬것 2.7Kg/EA)</t>
    <phoneticPr fontId="19" type="noConversion"/>
  </si>
  <si>
    <t>하선정 간장마늘쫑(숙성 1Kg/EA)</t>
    <phoneticPr fontId="19" type="noConversion"/>
  </si>
  <si>
    <t>하선정 오복지장아찌(바로먹기좋은 1Kg/EA)</t>
    <phoneticPr fontId="19" type="noConversion"/>
  </si>
  <si>
    <t>하선정 통오이지(1Kg/EA)</t>
    <phoneticPr fontId="19" type="noConversion"/>
  </si>
  <si>
    <t>아이누리 순살삼치(키즈용 이력제_염지_가시제거율95%_14~16토막 500g/EA)</t>
    <phoneticPr fontId="19" type="noConversion"/>
  </si>
  <si>
    <t>이츠웰 매실입은삼치(순살_가시제거율95%_40~60g/토막_17개이상 1Kg/EA)</t>
    <phoneticPr fontId="19" type="noConversion"/>
  </si>
  <si>
    <t>해아란 햇빛담은고춧가루(김치용_직송용 1Kg/EA)</t>
    <phoneticPr fontId="19" type="noConversion"/>
  </si>
  <si>
    <t>해아란 햇빛담은고춧가루(양념용_직송용 1Kg/EA)</t>
    <phoneticPr fontId="19" type="noConversion"/>
  </si>
  <si>
    <t>자연드림 비엔나소시지(10g*100±5입 1Kg/EA)</t>
    <phoneticPr fontId="19" type="noConversion"/>
  </si>
  <si>
    <t>자연드림 더맛있는스모크햄(1Kg/EA)</t>
    <phoneticPr fontId="19" type="noConversion"/>
  </si>
  <si>
    <t>자연드림 미니동그랑땡(25±1개입 500g/EA)</t>
    <phoneticPr fontId="19" type="noConversion"/>
  </si>
  <si>
    <t>자연드림 미니돈까스(34±3개입 500g/EA)</t>
    <phoneticPr fontId="19" type="noConversion"/>
  </si>
  <si>
    <t>한진씨푸드 명태생선까스(자연드림 500g/EA)</t>
    <phoneticPr fontId="19" type="noConversion"/>
  </si>
  <si>
    <t>한진씨푸드 대구순살까스(자연드림 500g/EA)</t>
    <phoneticPr fontId="19" type="noConversion"/>
  </si>
  <si>
    <t>자연드림 꼬꼬너겟(16g*30±3입 500g/EA)</t>
    <phoneticPr fontId="19" type="noConversion"/>
  </si>
  <si>
    <t>자연드림 팝콘치킨(500g/EA)</t>
    <phoneticPr fontId="19" type="noConversion"/>
  </si>
  <si>
    <t>자연드림 튼튼치킨까스(non-gmo 300g/EA)</t>
    <phoneticPr fontId="19" type="noConversion"/>
  </si>
  <si>
    <t>자연드림 오리훈제(무항생 350g/EA)</t>
    <phoneticPr fontId="19" type="noConversion"/>
  </si>
  <si>
    <t>황태채(자연드림 150g/EA)</t>
    <phoneticPr fontId="19" type="noConversion"/>
  </si>
  <si>
    <t>자연드림 쫄쫄이미역(200g/EA)</t>
    <phoneticPr fontId="19" type="noConversion"/>
  </si>
  <si>
    <t>자연드림 중하새우살(250g/EA)</t>
    <phoneticPr fontId="19" type="noConversion"/>
  </si>
  <si>
    <t>자연드림 잔멸치(지리 300g/EA)</t>
    <phoneticPr fontId="19" type="noConversion"/>
  </si>
  <si>
    <t>자연드림 자른다시마(200g/EA)</t>
    <phoneticPr fontId="19" type="noConversion"/>
  </si>
  <si>
    <t>자연드림 삼치살(개별포장 400g/EA)</t>
    <phoneticPr fontId="19" type="noConversion"/>
  </si>
  <si>
    <t>자연드림 더고소하게구운재래김(10매 40g/EA)</t>
    <phoneticPr fontId="19" type="noConversion"/>
  </si>
  <si>
    <t>자연드림 깐바지락살(200g/EA)</t>
    <phoneticPr fontId="19" type="noConversion"/>
  </si>
  <si>
    <t>자연드림 고등어살(대 350g/EA)</t>
    <phoneticPr fontId="19" type="noConversion"/>
  </si>
  <si>
    <t>오징어채(자연드림 150g/EA)</t>
    <phoneticPr fontId="19" type="noConversion"/>
  </si>
  <si>
    <t>실속국물멸치(자연드림 300g/EA)</t>
    <phoneticPr fontId="19" type="noConversion"/>
  </si>
  <si>
    <t>자연드림 한입쏙핫도그(23±1개입 500g/EA)</t>
    <phoneticPr fontId="19" type="noConversion"/>
  </si>
  <si>
    <t>자연드림 우리밀꼬마핫도그(40g*5개입 200g/EA)</t>
    <phoneticPr fontId="19" type="noConversion"/>
  </si>
  <si>
    <t>담백한우리밀또띠아(자연드림 400g/EA)</t>
    <phoneticPr fontId="19" type="noConversion"/>
  </si>
  <si>
    <t>판교농민식품 청포묵(자연드림 420g/EA)</t>
    <phoneticPr fontId="19" type="noConversion"/>
  </si>
  <si>
    <t>청포묵(자연드림 2Kg/EA)</t>
    <phoneticPr fontId="19" type="noConversion"/>
  </si>
  <si>
    <t>도토리묵(자연드림 2Kg/EA)</t>
    <phoneticPr fontId="19" type="noConversion"/>
  </si>
  <si>
    <t>자연드림 우리콩연두부(100g/EA)</t>
    <phoneticPr fontId="19" type="noConversion"/>
  </si>
  <si>
    <t>자연드림 우리콩연두부(1Kg/EA)</t>
    <phoneticPr fontId="19" type="noConversion"/>
  </si>
  <si>
    <t>자연드림 우리콩순두부(1Kg/EA)</t>
    <phoneticPr fontId="19" type="noConversion"/>
  </si>
  <si>
    <t>자연드림 우리콩두부(찌개용 420g/EA)</t>
    <phoneticPr fontId="19" type="noConversion"/>
  </si>
  <si>
    <t>자연드림 우리콩두부(부침용 420g/EA)</t>
    <phoneticPr fontId="19" type="noConversion"/>
  </si>
  <si>
    <t>자연드림 우리콩두부(대용량 찌개용 3Kg/EA)</t>
    <phoneticPr fontId="19" type="noConversion"/>
  </si>
  <si>
    <t>자연드림 다진마늘(500g/EA)</t>
    <phoneticPr fontId="19" type="noConversion"/>
  </si>
  <si>
    <t>자연드림 냉동조랭이떡(500g/EA)</t>
    <phoneticPr fontId="19" type="noConversion"/>
  </si>
  <si>
    <t>자연드림 냉동떡볶이떡(500g/EA)</t>
    <phoneticPr fontId="19" type="noConversion"/>
  </si>
  <si>
    <t>자연드림 냉동떡국떡(500g/EA)</t>
    <phoneticPr fontId="19" type="noConversion"/>
  </si>
  <si>
    <t>조이씨푸드 참새우젓(자연드림 1Kg/EA)</t>
    <phoneticPr fontId="19" type="noConversion"/>
  </si>
  <si>
    <t>자연드림 김밥용단무지(290g/EA)</t>
    <phoneticPr fontId="19" type="noConversion"/>
  </si>
  <si>
    <t>자연드림 낙안목장요구르트(플레인_120ml_스파우트 120g/EA)</t>
    <phoneticPr fontId="19" type="noConversion"/>
  </si>
  <si>
    <t>자연드림 낙안매실요구르트(120ml_스파우트 120g/EA)</t>
    <phoneticPr fontId="19" type="noConversion"/>
  </si>
  <si>
    <t>자연드림 낙안딸기요구르트(120ml_스파우트 120g/EA)</t>
    <phoneticPr fontId="19" type="noConversion"/>
  </si>
  <si>
    <t>낙안유자요구르트(자연드림_120ml_스파우트 120g/EA)</t>
    <phoneticPr fontId="19" type="noConversion"/>
  </si>
  <si>
    <t>낙안플레인요구르트(자연드림_무가당_500ml_PET 500g/EA)</t>
    <phoneticPr fontId="19" type="noConversion"/>
  </si>
  <si>
    <t>자임에프앤비 상큼한사과주스(자연드림_120ml*30개입 120g/EA)</t>
    <phoneticPr fontId="19" type="noConversion"/>
  </si>
  <si>
    <t>한울타리농원 월앙매실(자연드림_1L_유기농 1Kg/EA)</t>
    <phoneticPr fontId="19" type="noConversion"/>
  </si>
  <si>
    <t>유기농쌀프레이크(자연드림 280g/EA)</t>
    <phoneticPr fontId="19" type="noConversion"/>
  </si>
  <si>
    <t>자연드림 미니찹쌀약과(100g/EA)</t>
    <phoneticPr fontId="19" type="noConversion"/>
  </si>
  <si>
    <t>쿱푸드시스템 흑후추가루(자연드림_유기농 70g/EA)</t>
    <phoneticPr fontId="19" type="noConversion"/>
  </si>
  <si>
    <t>자연드림 유기농프락토올리고당(650g/EA)</t>
    <phoneticPr fontId="19" type="noConversion"/>
  </si>
  <si>
    <t>아카시아꿀(자연드림 1Kg/EA)</t>
    <phoneticPr fontId="19" type="noConversion"/>
  </si>
  <si>
    <t>자연드림 들기름(1L 1Kg/EA)</t>
    <phoneticPr fontId="19" type="noConversion"/>
  </si>
  <si>
    <t>멸치액젓(자연드림_1.8L 1.8Kg/EA)</t>
    <phoneticPr fontId="19" type="noConversion"/>
  </si>
  <si>
    <t>자연드림 굴소스(1Kg/EA)</t>
    <phoneticPr fontId="19" type="noConversion"/>
  </si>
  <si>
    <t>자연드림 시골한식된장(450g/EA)</t>
    <phoneticPr fontId="19" type="noConversion"/>
  </si>
  <si>
    <t>자연드림 채소스프(80g/EA)</t>
    <phoneticPr fontId="19" type="noConversion"/>
  </si>
  <si>
    <t>자연드림 우리밀짜장가루(100g/EA)</t>
    <phoneticPr fontId="19" type="noConversion"/>
  </si>
  <si>
    <t>자연드림 짜장가루(1Kg/EA)</t>
    <phoneticPr fontId="19" type="noConversion"/>
  </si>
  <si>
    <t>자연드림 우리카레(1Kg/EA)</t>
    <phoneticPr fontId="19" type="noConversion"/>
  </si>
  <si>
    <t>자연드림 핫케이크가루(250g/EA)</t>
    <phoneticPr fontId="19" type="noConversion"/>
  </si>
  <si>
    <t>자연드림 찹쌀가루(500g/EA)</t>
    <phoneticPr fontId="19" type="noConversion"/>
  </si>
  <si>
    <t>자연드림 우리밀부침가루(1Kg/EA)</t>
    <phoneticPr fontId="19" type="noConversion"/>
  </si>
  <si>
    <t>우리밀통밀가루(자연드림 1Kg/EA)</t>
    <phoneticPr fontId="19" type="noConversion"/>
  </si>
  <si>
    <t>우리밀중력밀가루(자연드림 1Kg/EA)</t>
    <phoneticPr fontId="19" type="noConversion"/>
  </si>
  <si>
    <t>마스코바도(자연드림_공정무역100 1Kg/EA)</t>
    <phoneticPr fontId="19" type="noConversion"/>
  </si>
  <si>
    <t>자연드림 슈가파우더(400g/EA)</t>
    <phoneticPr fontId="19" type="noConversion"/>
  </si>
  <si>
    <t>자연드림 거피들깨가루(500g/EA)</t>
    <phoneticPr fontId="19" type="noConversion"/>
  </si>
  <si>
    <t>자연드림 들깨가루(200g/EA)</t>
    <phoneticPr fontId="19" type="noConversion"/>
  </si>
  <si>
    <t>자연드림 7곡미숫가루(1Kg/EA)</t>
    <phoneticPr fontId="19" type="noConversion"/>
  </si>
  <si>
    <t>자연드림 사리면(100g*5개입 500g/EA)</t>
    <phoneticPr fontId="19" type="noConversion"/>
  </si>
  <si>
    <t>자연드림 i우유(180ml 180g/EA)</t>
    <phoneticPr fontId="19" type="noConversion"/>
  </si>
  <si>
    <t>자연드림 i우유(900ml 900g/EA)</t>
    <phoneticPr fontId="19" type="noConversion"/>
  </si>
  <si>
    <t>자연드림 i우유저지방(180ml 180g/EA)</t>
    <phoneticPr fontId="19" type="noConversion"/>
  </si>
  <si>
    <t>자연드림 i우유저지방(900ml 900g/EA)</t>
    <phoneticPr fontId="19" type="noConversion"/>
  </si>
  <si>
    <t>자연드림 i요거트(180ml 180g/EA)</t>
    <phoneticPr fontId="19" type="noConversion"/>
  </si>
  <si>
    <t>자연드림 i요거트딸기(180ml 180g/EA)</t>
    <phoneticPr fontId="19" type="noConversion"/>
  </si>
  <si>
    <t>자연드림 i요거트사과(180ml 180g/EA)</t>
    <phoneticPr fontId="19" type="noConversion"/>
  </si>
  <si>
    <t>자연드림 더맛있는스모크햄(500g/EA)</t>
    <phoneticPr fontId="19" type="noConversion"/>
  </si>
  <si>
    <t>멸치액젓(자연드림 900g/EA</t>
    <phoneticPr fontId="19" type="noConversion"/>
  </si>
  <si>
    <t>자연드림 들기름(500ml 500g/EA)</t>
    <phoneticPr fontId="19" type="noConversion"/>
  </si>
  <si>
    <t>자연드림 단호박만나쫀드기(25g*10입 250g/EA)</t>
    <phoneticPr fontId="19" type="noConversion"/>
  </si>
  <si>
    <t>자연드림 바나나볼스낵(80g/EA)</t>
    <phoneticPr fontId="19" type="noConversion"/>
  </si>
  <si>
    <t>자연드림 핫도그(65g*3입 195g/EA)</t>
    <phoneticPr fontId="19" type="noConversion"/>
  </si>
  <si>
    <t>자연드림 그옛날보리찐빵(팥없음_37g*9입내외 300g/EA)</t>
    <phoneticPr fontId="19" type="noConversion"/>
  </si>
  <si>
    <t>자연드림 채소볶음밥(200g*3입 600g/EA)</t>
    <phoneticPr fontId="19" type="noConversion"/>
  </si>
  <si>
    <t>현대에프앤비 유기농솜사탕(자연드림 12g/EA)</t>
    <phoneticPr fontId="19" type="noConversion"/>
  </si>
  <si>
    <t>자연드림 넛츠로힐링basic(20g*7입_개별포장 140g/EA)</t>
    <phoneticPr fontId="19" type="noConversion"/>
  </si>
  <si>
    <t>자연드림 초코샌드(18g*8개입 144g/EA)</t>
    <phoneticPr fontId="19" type="noConversion"/>
  </si>
  <si>
    <t>이츠웰 연유(파우치 1Kg/EA)</t>
    <phoneticPr fontId="19" type="noConversion"/>
  </si>
  <si>
    <t>스팸 클래식(외식용 340g/EA)</t>
    <phoneticPr fontId="19" type="noConversion"/>
  </si>
  <si>
    <t>스팸 클래식L(파우치 1.2Kg/EA) 수입산</t>
    <phoneticPr fontId="19" type="noConversion"/>
  </si>
  <si>
    <t>백설 빵가루(New 1Kg/EA)</t>
    <phoneticPr fontId="19" type="noConversion"/>
  </si>
  <si>
    <t>백설 머핀믹스(클래식 10Kg/EA)</t>
    <phoneticPr fontId="19" type="noConversion"/>
  </si>
  <si>
    <t>헬씨누리 유자오렌지드레싱</t>
    <phoneticPr fontId="19" type="noConversion"/>
  </si>
  <si>
    <t>크레잇 감자칩바삭카츠(100G) 함량증가</t>
    <phoneticPr fontId="19" type="noConversion"/>
  </si>
  <si>
    <t>한입쏙바삭볼카츠(30g*30입 900g/EA)</t>
    <phoneticPr fontId="19" type="noConversion"/>
  </si>
  <si>
    <t>튼튼스쿨 우리돼지한돈칼슘돈까스(60g*10입 600g/EA)</t>
    <phoneticPr fontId="19" type="noConversion"/>
  </si>
  <si>
    <t xml:space="preserve">크레잇 전문점돈카츠 </t>
    <phoneticPr fontId="19" type="noConversion"/>
  </si>
  <si>
    <t>크레잇 전문점돈카츠 [리뉴얼]7월 부</t>
    <phoneticPr fontId="19" type="noConversion"/>
  </si>
  <si>
    <t>크레잇 진짜통등심돈까스</t>
    <phoneticPr fontId="19" type="noConversion"/>
  </si>
  <si>
    <t>이츠웰 멘치까스</t>
    <phoneticPr fontId="19" type="noConversion"/>
  </si>
  <si>
    <t>이츠웰 더블치즈롤까스</t>
    <phoneticPr fontId="19" type="noConversion"/>
  </si>
  <si>
    <t>이츠웰 치즈통등심돈까스</t>
    <phoneticPr fontId="19" type="noConversion"/>
  </si>
  <si>
    <t>이츠웰 콘치즈 어니언 돈까스</t>
    <phoneticPr fontId="19" type="noConversion"/>
  </si>
  <si>
    <t>지푸드 치즈듬뿍돈까스[매입]</t>
    <phoneticPr fontId="19" type="noConversion"/>
  </si>
  <si>
    <t>지푸드 30cm롱치즈롤까스[매입]</t>
    <phoneticPr fontId="19" type="noConversion"/>
  </si>
  <si>
    <t>늘찬 고구마치즈돈까스[매입]</t>
    <phoneticPr fontId="19" type="noConversion"/>
  </si>
  <si>
    <t>이츠웰 등심대박돈까스(리뉴얼_150g*10입1.5Kg/EA)</t>
    <phoneticPr fontId="19" type="noConversion"/>
  </si>
  <si>
    <t>이츠웰 등심대박돈까스</t>
    <phoneticPr fontId="19" type="noConversion"/>
  </si>
  <si>
    <t>이츠웰 우리쌀 크런치미니돈까스</t>
    <phoneticPr fontId="19" type="noConversion"/>
  </si>
  <si>
    <t>이츠웰 실속돈까스</t>
    <phoneticPr fontId="19" type="noConversion"/>
  </si>
  <si>
    <t>CJ 꼬마돈까스 400G</t>
    <phoneticPr fontId="19" type="noConversion"/>
  </si>
  <si>
    <t>크레잇 생활반찬 꼬마 돈카츠</t>
    <phoneticPr fontId="19" type="noConversion"/>
  </si>
  <si>
    <t>이츠웰 미니돈까스</t>
    <phoneticPr fontId="19" type="noConversion"/>
  </si>
  <si>
    <t>크레잇 바비큐 풀드포크</t>
    <phoneticPr fontId="19" type="noConversion"/>
  </si>
  <si>
    <t>크레잇 그릴드버거스테이크</t>
    <phoneticPr fontId="19" type="noConversion"/>
  </si>
  <si>
    <t>크레잇 으라차차불고기맛함박</t>
    <phoneticPr fontId="19" type="noConversion"/>
  </si>
  <si>
    <t>크레잇 으라차차버거패티</t>
    <phoneticPr fontId="19" type="noConversion"/>
  </si>
  <si>
    <t>이츠웰 미니함박스테이크</t>
    <phoneticPr fontId="19" type="noConversion"/>
  </si>
  <si>
    <t>이츠웰 우리콩두부그릴스테이크</t>
    <phoneticPr fontId="19" type="noConversion"/>
  </si>
  <si>
    <t>이츠웰 함박소스새싹함박스테이크</t>
    <phoneticPr fontId="19" type="noConversion"/>
  </si>
  <si>
    <t>크레잇 생활반찬넓적너비아니</t>
    <phoneticPr fontId="19" type="noConversion"/>
  </si>
  <si>
    <t>크레잇 직화구이두툼너비아니(1.08Kg/EA)</t>
    <phoneticPr fontId="19" type="noConversion"/>
  </si>
  <si>
    <t>크레잇 트리플 치즈 미트볼</t>
    <phoneticPr fontId="19" type="noConversion"/>
  </si>
  <si>
    <t>크레잇 미트볼(New_24g*41±2개입 1Kg/EA)</t>
    <phoneticPr fontId="19" type="noConversion"/>
  </si>
  <si>
    <t>이츠웰 달콤하니(honey) 미트볼</t>
    <phoneticPr fontId="19" type="noConversion"/>
  </si>
  <si>
    <t>튼튼스쿨 덜짠도톰갈릭미트볼</t>
    <phoneticPr fontId="19" type="noConversion"/>
  </si>
  <si>
    <t xml:space="preserve">이츠웰 데미그라스 소스 새싹 미트볼 </t>
    <phoneticPr fontId="19" type="noConversion"/>
  </si>
  <si>
    <t xml:space="preserve">이츠웰 토마토 소스 새싹 미트볼 </t>
    <phoneticPr fontId="19" type="noConversion"/>
  </si>
  <si>
    <t>이츠웰 우리콩두부로만든동그랑땡</t>
    <phoneticPr fontId="19" type="noConversion"/>
  </si>
  <si>
    <t>이츠웰 두부네모랑땡</t>
    <phoneticPr fontId="19" type="noConversion"/>
  </si>
  <si>
    <t>크레잇 한입쏘옥 해물완자</t>
    <phoneticPr fontId="19" type="noConversion"/>
  </si>
  <si>
    <t>크레잇 으라차차두부너비아니(20g*50개 1Kg/EA)</t>
    <phoneticPr fontId="19" type="noConversion"/>
  </si>
  <si>
    <t>비비고 도톰 해물완자</t>
    <phoneticPr fontId="19" type="noConversion"/>
  </si>
  <si>
    <t>크레잇 탕수육</t>
    <phoneticPr fontId="19" type="noConversion"/>
  </si>
  <si>
    <t>이츠웰 바삭한 탕수육(1Kg/EA)</t>
    <phoneticPr fontId="19" type="noConversion"/>
  </si>
  <si>
    <t>CK 쭈삼불고기(R 1Kg/EA)</t>
    <phoneticPr fontId="19" type="noConversion"/>
  </si>
  <si>
    <t>이츠웰 스모크햄(우리 슬,26)</t>
    <phoneticPr fontId="19" type="noConversion"/>
  </si>
  <si>
    <t>[매입]오뗄 햄(오팜)(쵸핑 0.5CM)</t>
    <phoneticPr fontId="19" type="noConversion"/>
  </si>
  <si>
    <t>[매입]오뗄 소시지(화이트 84G)</t>
    <phoneticPr fontId="19" type="noConversion"/>
  </si>
  <si>
    <t>[매입]오뗄 소시지(파티)</t>
    <phoneticPr fontId="19" type="noConversion"/>
  </si>
  <si>
    <t>이츠웰 오리지널베이컨(2mm)</t>
    <phoneticPr fontId="19" type="noConversion"/>
  </si>
  <si>
    <t>크레잇 두꺼운베이컨(5mm 780g/EA</t>
    <phoneticPr fontId="19" type="noConversion"/>
  </si>
  <si>
    <t>크레잇 아메리칸포크소시지(950g/EA)</t>
    <phoneticPr fontId="19" type="noConversion"/>
  </si>
  <si>
    <t>오뗄 햄(오팜 슬라이스 0.8CM)[매입]</t>
    <phoneticPr fontId="19" type="noConversion"/>
  </si>
  <si>
    <t>크레잇 그릴후랑크</t>
    <phoneticPr fontId="19" type="noConversion"/>
  </si>
  <si>
    <t>크레잇 그릴비엔나</t>
    <phoneticPr fontId="19" type="noConversion"/>
  </si>
  <si>
    <t>[매입]무항생 비엔나_목우촌</t>
    <phoneticPr fontId="19" type="noConversion"/>
  </si>
  <si>
    <t>크레잇 후랑크소시지(켄터키 1Kg/EA)</t>
    <phoneticPr fontId="19" type="noConversion"/>
  </si>
  <si>
    <t>이츠웰 델리킹 후랑크</t>
    <phoneticPr fontId="19" type="noConversion"/>
  </si>
  <si>
    <t>이츠웰 소시지 포크</t>
    <phoneticPr fontId="19" type="noConversion"/>
  </si>
  <si>
    <t>이츠웰 소시지 화이트</t>
    <phoneticPr fontId="19" type="noConversion"/>
  </si>
  <si>
    <t>백설 소시지(알찬)</t>
    <phoneticPr fontId="19" type="noConversion"/>
  </si>
  <si>
    <t>백설 소시지(새야채)</t>
    <phoneticPr fontId="19" type="noConversion"/>
  </si>
  <si>
    <t>[매입]오뗄 햄(오팜)</t>
    <phoneticPr fontId="19" type="noConversion"/>
  </si>
  <si>
    <t>[매입]오뗄 스모크햄(쵸핑 0.8CM)</t>
    <phoneticPr fontId="19" type="noConversion"/>
  </si>
  <si>
    <t>[매입]오뗄 소시지(포크 84G)</t>
    <phoneticPr fontId="19" type="noConversion"/>
  </si>
  <si>
    <t>풍산푸드시스템 파프리카소시지</t>
    <phoneticPr fontId="19" type="noConversion"/>
  </si>
  <si>
    <t>고메 소바바치킨(소이허니 순살) 375g/EA)</t>
    <phoneticPr fontId="19" type="noConversion"/>
  </si>
  <si>
    <t>튼튼스쿨 오리주물럭</t>
    <phoneticPr fontId="19" type="noConversion"/>
  </si>
  <si>
    <t>크레잇 로스트핫봉</t>
    <phoneticPr fontId="19" type="noConversion"/>
  </si>
  <si>
    <t>크레잇 치킨가라아게</t>
    <phoneticPr fontId="19" type="noConversion"/>
  </si>
  <si>
    <t>이츠웰 매콤안심깐풍치킨</t>
    <phoneticPr fontId="19" type="noConversion"/>
  </si>
  <si>
    <t>[매입]체리푸드 닭가슴살함박스테이크(오리지널)</t>
    <phoneticPr fontId="19" type="noConversion"/>
  </si>
  <si>
    <t>[매입]체리푸드 닭가슴살함박스테이크(퐁듀치즈)</t>
    <phoneticPr fontId="19" type="noConversion"/>
  </si>
  <si>
    <t>CJ 꼬마새우까스 250G</t>
    <phoneticPr fontId="19" type="noConversion"/>
  </si>
  <si>
    <t>에이치푸드서플라이 빵가루새우너겟꼬치</t>
    <phoneticPr fontId="19" type="noConversion"/>
  </si>
  <si>
    <t>에이치푸드서플라이 빵가루씨푸드꼬치</t>
    <phoneticPr fontId="19" type="noConversion"/>
  </si>
  <si>
    <t>가토코 오징어링(1Kg/EA)</t>
    <phoneticPr fontId="19" type="noConversion"/>
  </si>
  <si>
    <t>이츠웰 코코넛치즈연어스틱-&gt;448533</t>
    <phoneticPr fontId="19" type="noConversion"/>
  </si>
  <si>
    <t>이츠웰 커리볼 생선까스</t>
    <phoneticPr fontId="19" type="noConversion"/>
  </si>
  <si>
    <t xml:space="preserve">이츠웰 피쉬앤칩스용 피쉬너겟 </t>
    <phoneticPr fontId="19" type="noConversion"/>
  </si>
  <si>
    <t>참손 청파래 생선까스</t>
    <phoneticPr fontId="19" type="noConversion"/>
  </si>
  <si>
    <t>참손 레몬향 크런치 생선까스</t>
    <phoneticPr fontId="19" type="noConversion"/>
  </si>
  <si>
    <t>이츠웰 한입 꼬마핫도그</t>
    <phoneticPr fontId="19" type="noConversion"/>
  </si>
  <si>
    <t>크레잇 전문점고기왕만두(1.4Kg/EA)</t>
    <phoneticPr fontId="19" type="noConversion"/>
  </si>
  <si>
    <t>크레잇 전문점물만두(1Kg/EA)</t>
    <phoneticPr fontId="19" type="noConversion"/>
  </si>
  <si>
    <t>크레잇 김치왕교자</t>
    <phoneticPr fontId="19" type="noConversion"/>
  </si>
  <si>
    <t>크레잇 포자찐만두</t>
    <phoneticPr fontId="19" type="noConversion"/>
  </si>
  <si>
    <t>비비고 찰보리감자만두</t>
    <phoneticPr fontId="19" type="noConversion"/>
  </si>
  <si>
    <t>CJ납작군만두700g(70gX10ea)</t>
    <phoneticPr fontId="19" type="noConversion"/>
  </si>
  <si>
    <t>크레잇 복주머니딤섬</t>
    <phoneticPr fontId="19" type="noConversion"/>
  </si>
  <si>
    <t>타코야끼_딤섬[매입]</t>
    <phoneticPr fontId="19" type="noConversion"/>
  </si>
  <si>
    <t>크레잇 교자만두</t>
    <phoneticPr fontId="19" type="noConversion"/>
  </si>
  <si>
    <t>크레잇 군만두</t>
    <phoneticPr fontId="19" type="noConversion"/>
  </si>
  <si>
    <t>이츠웰 가득찬 물만두</t>
    <phoneticPr fontId="19" type="noConversion"/>
  </si>
  <si>
    <t>이츠웰 가득찬 교자만두</t>
    <phoneticPr fontId="19" type="noConversion"/>
  </si>
  <si>
    <t>이츠웰 가득찬 고기손만두</t>
    <phoneticPr fontId="19" type="noConversion"/>
  </si>
  <si>
    <t>이츠웰 교자만두(실속)</t>
    <phoneticPr fontId="19" type="noConversion"/>
  </si>
  <si>
    <t>이츠웰 물만두(실속)</t>
    <phoneticPr fontId="19" type="noConversion"/>
  </si>
  <si>
    <t>[매입]쉐프초이스 짬뽕군만두</t>
    <phoneticPr fontId="19" type="noConversion"/>
  </si>
  <si>
    <t>[매입]쉐프초이 명란군만두</t>
    <phoneticPr fontId="19" type="noConversion"/>
  </si>
  <si>
    <t>이츠웰 맛있는평양냉면(200g*10입 2Kg/EA)</t>
    <phoneticPr fontId="19" type="noConversion"/>
  </si>
  <si>
    <t>이츠웰 단호박치즈크로켓</t>
    <phoneticPr fontId="19" type="noConversion"/>
  </si>
  <si>
    <t>크레잇 바삭김말이</t>
    <phoneticPr fontId="19" type="noConversion"/>
  </si>
  <si>
    <t>크레잇 통바삭김말이</t>
    <phoneticPr fontId="19" type="noConversion"/>
  </si>
  <si>
    <t>애니쿡 바삭한야채튀김(60g*25±2입 1.5Kg/EA)</t>
    <phoneticPr fontId="19" type="noConversion"/>
  </si>
  <si>
    <t>오분전 미니감자전(20g*50±4입 1Kg/EA)</t>
    <phoneticPr fontId="19" type="noConversion"/>
  </si>
  <si>
    <t>사옹원 알찬감자전(30g_34개입 1Kg/EA)</t>
    <phoneticPr fontId="19" type="noConversion"/>
  </si>
  <si>
    <t>[매입]동태시금치전</t>
    <phoneticPr fontId="19" type="noConversion"/>
  </si>
  <si>
    <t>[매입]오징어부추전</t>
    <phoneticPr fontId="19" type="noConversion"/>
  </si>
  <si>
    <t>[매입]황호박전</t>
    <phoneticPr fontId="19" type="noConversion"/>
  </si>
  <si>
    <t>이츠웰 곤드레나물전병</t>
    <phoneticPr fontId="19" type="noConversion"/>
  </si>
  <si>
    <t>이츠웰 메밀전병</t>
    <phoneticPr fontId="19" type="noConversion"/>
  </si>
  <si>
    <t>굿딜 고기메밀전병(순한맛_120g*10입 1.2Kg/EA)</t>
    <phoneticPr fontId="19" type="noConversion"/>
  </si>
  <si>
    <t>랜시푸드 오리쌈피</t>
    <phoneticPr fontId="19" type="noConversion"/>
  </si>
  <si>
    <t>랜시푸드 오징어피쉬볼(10±1g*100±1 1Kg/EA)</t>
    <phoneticPr fontId="19" type="noConversion"/>
  </si>
  <si>
    <t>놀부 베이키드빈스(425g/EA)</t>
    <phoneticPr fontId="19" type="noConversion"/>
  </si>
  <si>
    <t>햇반쿡반 스팸김치주먹밥(500g/EA)</t>
    <phoneticPr fontId="19" type="noConversion"/>
  </si>
  <si>
    <t>햇반쿡반 참치마요주먹밥(500g/EA)</t>
    <phoneticPr fontId="19" type="noConversion"/>
  </si>
  <si>
    <t>햇반쿡반 불닭마요주먹밥(500g/EA)</t>
    <phoneticPr fontId="19" type="noConversion"/>
  </si>
  <si>
    <t xml:space="preserve"> 햇반쿡반 치킨갈릭마요주먹밥(500g/EA)</t>
    <phoneticPr fontId="19" type="noConversion"/>
  </si>
  <si>
    <t>디케이 치즈스틱(오븐용)[매입]</t>
    <phoneticPr fontId="19" type="noConversion"/>
  </si>
  <si>
    <t>이츠웰 모짜렐라가득_찹쌀_치즈볼(생지)</t>
    <phoneticPr fontId="19" type="noConversion"/>
  </si>
  <si>
    <t>오션스퀘어 멘보샤(15g*40입 600g/EA)</t>
    <phoneticPr fontId="19" type="noConversion"/>
  </si>
  <si>
    <t>참맛새우 멘보샤(25g*20개입 500g/EA)(단량변경)</t>
    <phoneticPr fontId="19" type="noConversion"/>
  </si>
  <si>
    <t>유로골드 냉동감자(웨지)</t>
    <phoneticPr fontId="19" type="noConversion"/>
  </si>
  <si>
    <t>유로골드 냉동감자(슈스트링)</t>
    <phoneticPr fontId="19" type="noConversion"/>
  </si>
  <si>
    <t>심플로트 냉동감자
(해쉬브라운)</t>
    <phoneticPr fontId="19" type="noConversion"/>
  </si>
  <si>
    <t>심플로트 냉동감자(크런치웨지)</t>
    <phoneticPr fontId="19" type="noConversion"/>
  </si>
  <si>
    <t>심플로트 냉동감자(렌치웨지)</t>
    <phoneticPr fontId="19" type="noConversion"/>
  </si>
  <si>
    <t>심플로트 냉동감자
(미니삼각 해쉬브라운)</t>
    <phoneticPr fontId="19" type="noConversion"/>
  </si>
  <si>
    <t>심플로트 냉동감자(울트라레귤러컷)</t>
    <phoneticPr fontId="19" type="noConversion"/>
  </si>
  <si>
    <t>유로골드 냉동감자(크링클컷 2Kg/EA)</t>
    <phoneticPr fontId="19" type="noConversion"/>
  </si>
  <si>
    <t>심플로트 냉동감자(케이준프라이)</t>
    <phoneticPr fontId="19" type="noConversion"/>
  </si>
  <si>
    <t>심플로트 냉동감자(메가크런치)</t>
    <phoneticPr fontId="19" type="noConversion"/>
  </si>
  <si>
    <t>맥케인 냉동감자(스마일)</t>
    <phoneticPr fontId="19" type="noConversion"/>
  </si>
  <si>
    <t>맥케인 냉동감자(와플프라이_벌집감자 2.04Kg/EA)</t>
    <phoneticPr fontId="19" type="noConversion"/>
  </si>
  <si>
    <t>혼합채소(5종_5mm다이스 죽용 500g/EA)</t>
    <phoneticPr fontId="19" type="noConversion"/>
  </si>
  <si>
    <t>고구마(2.5*2.5cm다이스 맛탕용 500g/EA)</t>
    <phoneticPr fontId="19" type="noConversion"/>
  </si>
  <si>
    <t>혼합채소(4종_감자,당근,양파,애호박_5mm다이스 볶음용 500g/EA)</t>
    <phoneticPr fontId="19" type="noConversion"/>
  </si>
  <si>
    <t>하나푸드 건두부(NEW_포두부 1Kg/EA)</t>
    <phoneticPr fontId="19" type="noConversion"/>
  </si>
  <si>
    <t>다원식품 분모자(스틱_17mm 300g/EA)</t>
    <phoneticPr fontId="19" type="noConversion"/>
  </si>
  <si>
    <t>쏘이마루 식물성원형햄(1Kg/EA)</t>
    <phoneticPr fontId="19" type="noConversion"/>
  </si>
  <si>
    <t>쏘이마루 비건원형햄(500g/EA)</t>
    <phoneticPr fontId="19" type="noConversion"/>
  </si>
  <si>
    <t>이츠그린 식물성너비안</t>
    <phoneticPr fontId="19" type="noConversion"/>
  </si>
  <si>
    <t>베지가든 비건패티</t>
    <phoneticPr fontId="19" type="noConversion"/>
  </si>
  <si>
    <t>베지가든 비건갈릭마요소스(1Kg/EA)</t>
    <phoneticPr fontId="19" type="noConversion"/>
  </si>
  <si>
    <t>베지가든 비건궁중너비아니(1Kg/EA)</t>
    <phoneticPr fontId="19" type="noConversion"/>
  </si>
  <si>
    <t>베지가든 비건마요소스(1Kg/EA)</t>
    <phoneticPr fontId="19" type="noConversion"/>
  </si>
  <si>
    <t>베지가든 비건사우전드아일랜드드레싱(1Kg/EA)</t>
    <phoneticPr fontId="19" type="noConversion"/>
  </si>
  <si>
    <t>베지가든 비건숯불향떡갈비(960g/EA)</t>
    <phoneticPr fontId="19" type="noConversion"/>
  </si>
  <si>
    <t>베지가든 비건스윗머스타드소스(1Kg/EA)</t>
    <phoneticPr fontId="19" type="noConversion"/>
  </si>
  <si>
    <t>베지가든 비건체다치즈향소스(1Kg/EA)</t>
    <phoneticPr fontId="19" type="noConversion"/>
  </si>
  <si>
    <t>베지가든 비건탕수육(1Kg/EA)</t>
    <phoneticPr fontId="19" type="noConversion"/>
  </si>
  <si>
    <t>베지가든 비건한입완자(1Kg/EA)</t>
    <phoneticPr fontId="19" type="noConversion"/>
  </si>
  <si>
    <t>매일봄 감자옹심이(1Kg/EA</t>
    <phoneticPr fontId="19" type="noConversion"/>
  </si>
  <si>
    <t>동해기정떡 (30g*30입 900g/BOX)</t>
    <phoneticPr fontId="19" type="noConversion"/>
  </si>
  <si>
    <t xml:space="preserve">설성푸드 무항생제한우어린이육포(4~5입 25g/EA) </t>
    <phoneticPr fontId="19" type="noConversion"/>
  </si>
  <si>
    <t xml:space="preserve">설성푸드 무항생제한돈어린이육포(4~5입 25g/EA) </t>
    <phoneticPr fontId="19" type="noConversion"/>
  </si>
  <si>
    <t>산채가 감자만치즈볼(약30g*20~22입 600g/EA</t>
    <phoneticPr fontId="19" type="noConversion"/>
  </si>
  <si>
    <t>멕시카나 땡초치킨(순살세트)</t>
    <phoneticPr fontId="19" type="noConversion"/>
  </si>
  <si>
    <t>멕시카나 땡초치킨(북채세트)</t>
    <phoneticPr fontId="19" type="noConversion"/>
  </si>
  <si>
    <t>정다운 오메가3훈제오리쵸핑
(1등급무항생제 볶음밥용)</t>
    <phoneticPr fontId="19" type="noConversion"/>
  </si>
  <si>
    <t>이츠웰 바른원칙오리햄슬라이스</t>
    <phoneticPr fontId="19" type="noConversion"/>
  </si>
  <si>
    <t>헬씨누리 껍질이얇아부드러운찰순대(3無_통 1Kg/EA)</t>
    <phoneticPr fontId="19" type="noConversion"/>
  </si>
  <si>
    <t>이츠웰 올방개묵(2Kg/EA)</t>
    <phoneticPr fontId="19" type="noConversion"/>
  </si>
  <si>
    <t>이츠웰 검은깨올방개묵(2Kg/EA)</t>
    <phoneticPr fontId="19" type="noConversion"/>
  </si>
  <si>
    <t>헬씨누리 도토리묵(슬라이스_12±1g*161조각 2Kg/EA)</t>
    <phoneticPr fontId="19" type="noConversion"/>
  </si>
  <si>
    <t>헬씨누리 동부묵(슬라이스_12±1g*161조각 2Kg/EA)</t>
    <phoneticPr fontId="19" type="noConversion"/>
  </si>
  <si>
    <t>이츠웰 유부(냉동 통통)</t>
    <phoneticPr fontId="19" type="noConversion"/>
  </si>
  <si>
    <t>서울 스트링치즈 어묵바(냉동)[매입]</t>
    <phoneticPr fontId="19" type="noConversion"/>
  </si>
  <si>
    <t>서울식품 매콤 오징어바(냉동)[매입]</t>
    <phoneticPr fontId="19" type="noConversion"/>
  </si>
  <si>
    <t>서울식품 까망베르 치즈어묵바[매입]</t>
    <phoneticPr fontId="19" type="noConversion"/>
  </si>
  <si>
    <t>삼진어묵 어묵바(야채맛)</t>
    <phoneticPr fontId="19" type="noConversion"/>
  </si>
  <si>
    <t>삼진어묵 어묵바(오징어맛)</t>
    <phoneticPr fontId="19" type="noConversion"/>
  </si>
  <si>
    <t>삼호 행복한 요리 꽃맛살</t>
    <phoneticPr fontId="19" type="noConversion"/>
  </si>
  <si>
    <t>굿딜 탱글탱글꽃맛살F(2Kg/EA)</t>
    <phoneticPr fontId="19" type="noConversion"/>
  </si>
  <si>
    <t>위앤코리아 모짜렐라치즈(보코치니 1Kg/EA)</t>
    <phoneticPr fontId="19" type="noConversion"/>
  </si>
  <si>
    <t>송림푸드 갈비탕용육수(2Kg/EA)</t>
    <phoneticPr fontId="19" type="noConversion"/>
  </si>
  <si>
    <t>이츠웰 가쓰오우동소스(PET 2.2Kg/EA)</t>
    <phoneticPr fontId="19" type="noConversion"/>
  </si>
  <si>
    <t>이츠웰 굴소스(PET_2017년리뉴얼 2.1Kg/EA)</t>
    <phoneticPr fontId="19" type="noConversion"/>
  </si>
  <si>
    <t>가토코 돈부리소스(2Kg/EA)</t>
    <phoneticPr fontId="19" type="noConversion"/>
  </si>
  <si>
    <t>이츠웰 랜치드레싱</t>
    <phoneticPr fontId="19" type="noConversion"/>
  </si>
  <si>
    <t>크레잇 딸기요거트 드레싱</t>
    <phoneticPr fontId="19" type="noConversion"/>
  </si>
  <si>
    <t>크레잇 크리미양파 드레싱</t>
    <phoneticPr fontId="19" type="noConversion"/>
  </si>
  <si>
    <t>크레잇 키위 드레싱</t>
    <phoneticPr fontId="19" type="noConversion"/>
  </si>
  <si>
    <t>이츠웰 키위 드레싱</t>
    <phoneticPr fontId="19" type="noConversion"/>
  </si>
  <si>
    <t>이츠웰 케이준 드레싱</t>
    <phoneticPr fontId="19" type="noConversion"/>
  </si>
  <si>
    <t>이츠웰 사우전아일랜드 드레싱</t>
    <phoneticPr fontId="19" type="noConversion"/>
  </si>
  <si>
    <t>이츠웰  블루베리드레싱</t>
    <phoneticPr fontId="19" type="noConversion"/>
  </si>
  <si>
    <t>평강 옥수수드레싱</t>
    <phoneticPr fontId="19" type="noConversion"/>
  </si>
  <si>
    <t>이츠웰 맛있는 크림스파게티소스</t>
    <phoneticPr fontId="19" type="noConversion"/>
  </si>
  <si>
    <t>백설 멸치디포리육수에는1분링(4g*20개입 80g/EA)</t>
    <phoneticPr fontId="19" type="noConversion"/>
  </si>
  <si>
    <t>이츠웰 오리엔탈소스</t>
    <phoneticPr fontId="19" type="noConversion"/>
  </si>
  <si>
    <t>평강 올리브발사믹드레싱(2Kg/EA)</t>
    <phoneticPr fontId="19" type="noConversion"/>
  </si>
  <si>
    <t>이츠웰 무지방 망고소스</t>
    <phoneticPr fontId="19" type="noConversion"/>
  </si>
  <si>
    <t>이츠웰 무지방 키위소스</t>
    <phoneticPr fontId="19" type="noConversion"/>
  </si>
  <si>
    <t>이츠웰 무지방 자몽소스</t>
    <phoneticPr fontId="19" type="noConversion"/>
  </si>
  <si>
    <t>이츠웰 스위트칠리소스(파우치)</t>
    <phoneticPr fontId="19" type="noConversion"/>
  </si>
  <si>
    <t>이츠웰 볶음엔 굴소스</t>
    <phoneticPr fontId="19" type="noConversion"/>
  </si>
  <si>
    <t>이츠웰 활용만점양념치킨소스(2Kg/EA)</t>
    <phoneticPr fontId="19" type="noConversion"/>
  </si>
  <si>
    <t>이츠웰 새콤톡톡 유자소스</t>
    <phoneticPr fontId="19" type="noConversion"/>
  </si>
  <si>
    <t>이츠웰 상큼팡팡 파인소스</t>
    <phoneticPr fontId="19" type="noConversion"/>
  </si>
  <si>
    <t>이츠웰 미트스파게티소스</t>
    <phoneticPr fontId="19" type="noConversion"/>
  </si>
  <si>
    <t>갈릭올리브화이트소스[매입]</t>
    <phoneticPr fontId="19" type="noConversion"/>
  </si>
  <si>
    <t>이츠웰 사골엑기스(파우치)</t>
    <phoneticPr fontId="19" type="noConversion"/>
  </si>
  <si>
    <t xml:space="preserve">설성푸드 한우사골곰탕(1Kg/EA) </t>
    <phoneticPr fontId="19" type="noConversion"/>
  </si>
  <si>
    <t>동방푸드마스타 고메데미그라스소스
(2KG/EA)[매입]</t>
    <phoneticPr fontId="19" type="noConversion"/>
  </si>
  <si>
    <t>이츠웰 맛있는 갈릭딥핑소스</t>
    <phoneticPr fontId="19" type="noConversion"/>
  </si>
  <si>
    <t>이츠웰 냉면육수(300g/EA)</t>
    <phoneticPr fontId="19" type="noConversion"/>
  </si>
  <si>
    <t>CJ제일제당 동치미냉면육수(300g/EA)</t>
    <phoneticPr fontId="19" type="noConversion"/>
  </si>
  <si>
    <t>이츠웰 나가사끼짬뽕소스</t>
    <phoneticPr fontId="19" type="noConversion"/>
  </si>
  <si>
    <t>이츠웰 닭강정소스</t>
    <phoneticPr fontId="19" type="noConversion"/>
  </si>
  <si>
    <t>이츠웰 크림마요 소스</t>
    <phoneticPr fontId="19" type="noConversion"/>
  </si>
  <si>
    <t>이츠웰 봉골레스파게티소스</t>
    <phoneticPr fontId="19" type="noConversion"/>
  </si>
  <si>
    <t xml:space="preserve"> [매입]동방푸드마스타 치즈시즈닝(500g/EA) </t>
    <phoneticPr fontId="19" type="noConversion"/>
  </si>
  <si>
    <t>[매입]비셰프 허니버터맛시즈닝(500g/EA)</t>
    <phoneticPr fontId="19" type="noConversion"/>
  </si>
  <si>
    <t>송림푸드 중화풍만능양념</t>
    <phoneticPr fontId="19" type="noConversion"/>
  </si>
  <si>
    <t>이츠웰 떡볶이소스</t>
    <phoneticPr fontId="19" type="noConversion"/>
  </si>
  <si>
    <t>이츠웰 불떡볶이분말</t>
    <phoneticPr fontId="19" type="noConversion"/>
  </si>
  <si>
    <t>MDS 고구마토핑(1Kg/EA)</t>
    <phoneticPr fontId="19" type="noConversion"/>
  </si>
  <si>
    <t>이츠웰 고구마샐러드</t>
    <phoneticPr fontId="19" type="noConversion"/>
  </si>
  <si>
    <t>이츠웰 단호박샐러드</t>
    <phoneticPr fontId="19" type="noConversion"/>
  </si>
  <si>
    <t>이츠웰 콘샐러드</t>
    <phoneticPr fontId="19" type="noConversion"/>
  </si>
  <si>
    <t>이츠웰 살사푸실리샐러드</t>
    <phoneticPr fontId="19" type="noConversion"/>
  </si>
  <si>
    <t>백설 토마토스파게티소스(1.5Kg/EA)</t>
    <phoneticPr fontId="19" type="noConversion"/>
  </si>
  <si>
    <t>백설 로제스파게티소스(1.5Kg/EA)</t>
    <phoneticPr fontId="19" type="noConversion"/>
  </si>
  <si>
    <t>포켓몬 재래식탁김(시즌2_4g*16입 64g/EA)</t>
    <phoneticPr fontId="19" type="noConversion"/>
  </si>
  <si>
    <t>백설 프리믹스파우더(60계용 학교_저장품 1Kg/EA)</t>
    <phoneticPr fontId="19" type="noConversion"/>
  </si>
  <si>
    <t xml:space="preserve">코쿤 망고푸딩[매입] </t>
    <phoneticPr fontId="19" type="noConversion"/>
  </si>
  <si>
    <t>MDS 사과푸딩
(젤리_절단_20조각)</t>
    <phoneticPr fontId="19" type="noConversion"/>
  </si>
  <si>
    <t>MDS 요거트푸딩
(젤리_절단_20조각)</t>
    <phoneticPr fontId="19" type="noConversion"/>
  </si>
  <si>
    <t>MDS 망고푸딩
(젤리_절단_20조각)</t>
    <phoneticPr fontId="19" type="noConversion"/>
  </si>
  <si>
    <t>MDS 딸기푸딩
(젤리_절단_20조각)</t>
    <phoneticPr fontId="19" type="noConversion"/>
  </si>
  <si>
    <t>MDS 석류푸딩
(젤리_절단_20조각)</t>
    <phoneticPr fontId="19" type="noConversion"/>
  </si>
  <si>
    <t>헬씨누리_과채농장 사과당근주스(100g/EA)</t>
    <phoneticPr fontId="19" type="noConversion"/>
  </si>
  <si>
    <t>헬씨누리_과채농장 배도라지주스(100g/EA)</t>
    <phoneticPr fontId="19" type="noConversion"/>
  </si>
  <si>
    <t>흔들어먹는 아이젤(자몽맛)</t>
    <phoneticPr fontId="19" type="noConversion"/>
  </si>
  <si>
    <t>돈시몬 착즙사과주스(빨대포함)</t>
    <phoneticPr fontId="19" type="noConversion"/>
  </si>
  <si>
    <t>돈시몬 착즙파인애플포도주스(빨대포함)</t>
    <phoneticPr fontId="19" type="noConversion"/>
  </si>
  <si>
    <t>웅진 오렌지주스(내사랑)</t>
    <phoneticPr fontId="19" type="noConversion"/>
  </si>
  <si>
    <t>웅진 포도주스(내사랑)</t>
    <phoneticPr fontId="19" type="noConversion"/>
  </si>
  <si>
    <t>내사랑 사과주스(팩_185ML 185g/EA)</t>
  </si>
  <si>
    <t>[매입]성보 블루레몬에이드농축액</t>
    <phoneticPr fontId="19" type="noConversion"/>
  </si>
  <si>
    <t>흥국F&amp;B 자몽에이드농축액(1.5L 1.5Kg/EA)</t>
    <phoneticPr fontId="19" type="noConversion"/>
  </si>
  <si>
    <t>흥국F&amp;B 오렌지에이드농축액(1.5L 1.5Kg/EA)</t>
    <phoneticPr fontId="19" type="noConversion"/>
  </si>
  <si>
    <t>성보 자몽에이드농축액(2L 2Kg/EA)</t>
    <phoneticPr fontId="19" type="noConversion"/>
  </si>
  <si>
    <t>성보 애플망고에이드농축액(2L 2Kg/EA</t>
    <phoneticPr fontId="19" type="noConversion"/>
  </si>
  <si>
    <t>성보 레몬에이드농축액(2L 2Kg/EA)</t>
    <phoneticPr fontId="19" type="noConversion"/>
  </si>
  <si>
    <t>미성패밀리 리치허니쌀과자(약120~130개입 900g/EA)</t>
    <phoneticPr fontId="19" type="noConversion"/>
  </si>
  <si>
    <t>엠즈베이커스 마들렌(우리밀초코_22g*20입_개별포장 440g/EA)</t>
    <phoneticPr fontId="19" type="noConversion"/>
  </si>
  <si>
    <t>뚜레쥬르 먹물번(50g*6입 300g/EA)</t>
    <phoneticPr fontId="19" type="noConversion"/>
  </si>
  <si>
    <t>이츠웰 트윙클케익(개별포장_40g*30입 1.2Kg/BOX)</t>
    <phoneticPr fontId="19" type="noConversion"/>
  </si>
  <si>
    <t>뚜레쥬르 머핀(고소한 아몬드)(개별포장/3일전발주)</t>
    <phoneticPr fontId="19" type="noConversion"/>
  </si>
  <si>
    <t>뚜레쥬르 머핀(달콤한 초코칩)(개별포장/3일전발주)</t>
    <phoneticPr fontId="19" type="noConversion"/>
  </si>
  <si>
    <t>뚜레쥬르 머핀(부드러운 치즈) (개별포장/3일전발주)</t>
    <phoneticPr fontId="19" type="noConversion"/>
  </si>
  <si>
    <t>뚜레쥬르 식빵(토스트)</t>
    <phoneticPr fontId="19" type="noConversion"/>
  </si>
  <si>
    <t>화이트 프렌즈링[매입](개별포장)</t>
    <phoneticPr fontId="19" type="noConversion"/>
  </si>
  <si>
    <t>다크 프렌즈링[매입](개별포장)</t>
    <phoneticPr fontId="19" type="noConversion"/>
  </si>
  <si>
    <t>이츠웰 우리밀에그타르트(35g*16입 560g/EA)</t>
    <phoneticPr fontId="19" type="noConversion"/>
  </si>
  <si>
    <t>마더구스 브라우니(개별포장)[매입]</t>
    <phoneticPr fontId="19" type="noConversion"/>
  </si>
  <si>
    <t>마더구스 베이비슈(커스타드)[매입]</t>
    <phoneticPr fontId="19" type="noConversion"/>
  </si>
  <si>
    <t>마더구스 베이비슈(초코)[매입]</t>
    <phoneticPr fontId="19" type="noConversion"/>
  </si>
  <si>
    <t>벨리도넛 몽키바나나미니도넛(자일로스함유)
(개별포장)[매입]</t>
    <phoneticPr fontId="19" type="noConversion"/>
  </si>
  <si>
    <t>미송엔터프라이즈 츄러스(플레인)[매입]</t>
    <phoneticPr fontId="19" type="noConversion"/>
  </si>
  <si>
    <t>미송엔터프라이즈 츄러스(초코_55g*10입 550g/EA)</t>
    <phoneticPr fontId="19" type="noConversion"/>
  </si>
  <si>
    <t>미송엔터프라이즈 프렛즐 필러[매입]</t>
    <phoneticPr fontId="19" type="noConversion"/>
  </si>
  <si>
    <t>도라에몽의암기빵슈크림만쥬[매입]</t>
    <phoneticPr fontId="19" type="noConversion"/>
  </si>
  <si>
    <t>뚜레쥬르 브리오쉬햄버거번</t>
    <phoneticPr fontId="19" type="noConversion"/>
  </si>
  <si>
    <t>파스키에 마카롱(12.8g*72입 921g/EA)</t>
    <phoneticPr fontId="19" type="noConversion"/>
  </si>
  <si>
    <t>파스키에 브리오슈식빵(트레쎄_11쪽내외 500g/EA)</t>
    <phoneticPr fontId="19" type="noConversion"/>
  </si>
  <si>
    <t>파스키에 애플타르트(120g*10입 1.2Kg/EA)</t>
    <phoneticPr fontId="19" type="noConversion"/>
  </si>
  <si>
    <t>파스키에 초코타르트(80g*10입 800g/EA)</t>
    <phoneticPr fontId="19" type="noConversion"/>
  </si>
  <si>
    <t>파스키에 라즈베리타르트(110g*5입 550g/EA)</t>
    <phoneticPr fontId="19" type="noConversion"/>
  </si>
  <si>
    <t>파스키에 다크초크디저트(805g/EA)</t>
    <phoneticPr fontId="19" type="noConversion"/>
  </si>
  <si>
    <t>파스키에 프랄린케익(800g/EA)</t>
    <phoneticPr fontId="19" type="noConversion"/>
  </si>
  <si>
    <t>파스키에 노르망디타르트(72g*10입 720g/EA)</t>
    <phoneticPr fontId="19" type="noConversion"/>
  </si>
  <si>
    <t>미주라 통밀도너츠</t>
    <phoneticPr fontId="19" type="noConversion"/>
  </si>
  <si>
    <t>라벨리 아이스크림(9L_딜리셔스_딸기 4Kg/EA)</t>
    <phoneticPr fontId="19" type="noConversion"/>
  </si>
  <si>
    <t>라벨리 아이스크림(9L_딜리셔스_초코 4Kg/EA)</t>
    <phoneticPr fontId="19" type="noConversion"/>
  </si>
  <si>
    <t>뚜레쥬르 황금파이만주생지(55g내외*24입 1.339Kg/EA)</t>
    <phoneticPr fontId="19" type="noConversion"/>
  </si>
  <si>
    <t>서울식품공업 미니애플파이생지</t>
    <phoneticPr fontId="19" type="noConversion"/>
  </si>
  <si>
    <t>뚜레쥬르 치즈방앗간생지
조리TIP_살짝 눌러주고 굽기</t>
    <phoneticPr fontId="19" type="noConversion"/>
  </si>
  <si>
    <t>뚜레쥬르 그때그도나쓰생지</t>
    <phoneticPr fontId="19" type="noConversion"/>
  </si>
  <si>
    <t>서울식품공업 치즈볼생지[매입]</t>
    <phoneticPr fontId="19" type="noConversion"/>
  </si>
  <si>
    <t>서울식품공업 미니고구마파이생지(26g*80입 2.08Kg/EA)</t>
    <phoneticPr fontId="19" type="noConversion"/>
  </si>
  <si>
    <t>서울식품공업 미니딸기파이생지(26g*80입 2.08Kg/EA)</t>
    <phoneticPr fontId="19" type="noConversion"/>
  </si>
  <si>
    <t>서울식품공업 미니크로와상생지(가공버터_22g*80입 1.76Kg/EA)코드변경</t>
    <phoneticPr fontId="19" type="noConversion"/>
  </si>
  <si>
    <t>서울식품 미니초코칩쿠키(다크생지)[매입]</t>
    <phoneticPr fontId="19" type="noConversion"/>
  </si>
  <si>
    <t>서울식품 미니NEW초코칩쿠키(황색생지)[매입]</t>
    <phoneticPr fontId="19" type="noConversion"/>
  </si>
  <si>
    <t>한국마쯔다니 깨찰호떡생지(40g*20입 800g/EA)</t>
    <phoneticPr fontId="19" type="noConversion"/>
  </si>
  <si>
    <t>세미원푸드 이솝동물찐빵(25g*40입 1Kg/EA)</t>
    <phoneticPr fontId="19" type="noConversion"/>
  </si>
  <si>
    <t>허쉬 초코크림샌드위치쿠키</t>
    <phoneticPr fontId="19" type="noConversion"/>
  </si>
  <si>
    <t>허쉬 초콜릿칩모찌쿠키</t>
    <phoneticPr fontId="19" type="noConversion"/>
  </si>
  <si>
    <t>허쉬 초코칩싱글쿠키(50g*10입 500g/EA)</t>
    <phoneticPr fontId="19" type="noConversion"/>
  </si>
  <si>
    <t>엉클팝 보리과자(개별포장[매입]</t>
    <phoneticPr fontId="19" type="noConversion"/>
  </si>
  <si>
    <t>담양한과 찹쌀약과(개별포장)[매입]</t>
    <phoneticPr fontId="19" type="noConversion"/>
  </si>
  <si>
    <t>담양한과 찹쌀유과 3색
(찹쌀+백련초+단호박)(개별포장)(박스발주)[매입]</t>
    <phoneticPr fontId="19" type="noConversion"/>
  </si>
  <si>
    <t>농심켈로그 크런치넛트에너지바</t>
    <phoneticPr fontId="19" type="noConversion"/>
  </si>
  <si>
    <t>농심켈로그 레드베리에너지바</t>
    <phoneticPr fontId="19" type="noConversion"/>
  </si>
  <si>
    <t>켈로그 후르트링[매입]</t>
    <phoneticPr fontId="19" type="noConversion"/>
  </si>
  <si>
    <t>냉동홍시(컵 40g/EA)</t>
    <phoneticPr fontId="19" type="noConversion"/>
  </si>
  <si>
    <t>냉동홍시(컵 60g/EA)</t>
    <phoneticPr fontId="19" type="noConversion"/>
  </si>
  <si>
    <t>온탑 휘핑크림(식물성 340g/EA)</t>
    <phoneticPr fontId="19" type="noConversion"/>
  </si>
  <si>
    <t>선인 데코화이트(1Kg/EA)</t>
    <phoneticPr fontId="19" type="noConversion"/>
  </si>
  <si>
    <t>자임 상큼한감귤주스(자연드림_120ml*30개입 120g/EA)</t>
    <phoneticPr fontId="19" type="noConversion"/>
  </si>
  <si>
    <t>태원식품 양념감자시즈닝(치즈맛)</t>
    <phoneticPr fontId="19" type="noConversion"/>
  </si>
  <si>
    <t>태원식품 양념감자시즈닝(허니버터맛)</t>
    <phoneticPr fontId="19" type="noConversion"/>
  </si>
  <si>
    <t>앤드로스 블루베리리플잼(1Kg/EA)</t>
    <phoneticPr fontId="19" type="noConversion"/>
  </si>
  <si>
    <t>앤드로스 딸기리플잼(1Kg/EA)</t>
    <phoneticPr fontId="19" type="noConversion"/>
  </si>
  <si>
    <t>앤드로스 망고리플잼(1Kg/EA)</t>
    <phoneticPr fontId="19" type="noConversion"/>
  </si>
  <si>
    <t>이츠웰 딸기잼</t>
    <phoneticPr fontId="19" type="noConversion"/>
  </si>
  <si>
    <t>백설 구운소금(1Kg/EA)</t>
    <phoneticPr fontId="19" type="noConversion"/>
  </si>
  <si>
    <t>CJ제일제당 맛밤(42G*10번들 420g/EA)</t>
    <phoneticPr fontId="19" type="noConversion"/>
  </si>
  <si>
    <t>CJ제일제당 맛밤(80g*54개입 80g/EA)</t>
    <phoneticPr fontId="19" type="noConversion"/>
  </si>
  <si>
    <t>하이디라오 마라소스(NEW_분쇄버전 1Kg/EA)</t>
    <phoneticPr fontId="19" type="noConversion"/>
  </si>
  <si>
    <t>자연드림 한우불고기피자(미컷팅 445g/EA)</t>
    <phoneticPr fontId="19" type="noConversion"/>
  </si>
  <si>
    <t>정성담은우리밀건식빵가루(자연드림_건식 1Kg/EA)</t>
    <phoneticPr fontId="19" type="noConversion"/>
  </si>
  <si>
    <t>크노르 치킨파우더(NEW 1Kg/EA)</t>
    <phoneticPr fontId="19" type="noConversion"/>
  </si>
  <si>
    <t>고추장소스(생선조림용 1Kg/EA)</t>
    <phoneticPr fontId="19" type="noConversion"/>
  </si>
  <si>
    <t>이츠웰 큰구슬골뱅이슬라이스(파우치_해양심층수사용 1Kg/EA)</t>
    <phoneticPr fontId="19" type="noConversion"/>
  </si>
  <si>
    <t>경일식품 순우리쌀조청(5Kg/EA)</t>
    <phoneticPr fontId="19" type="noConversion"/>
  </si>
  <si>
    <t>경일식품 순우리쌀조청(3Kg/EA)</t>
    <phoneticPr fontId="19" type="noConversion"/>
  </si>
  <si>
    <t>이츠웰 유부(슬라이스 500g/EA)</t>
    <phoneticPr fontId="19" type="noConversion"/>
  </si>
  <si>
    <t>튼튼스쿨 연두부(80g/EA)</t>
    <phoneticPr fontId="19" type="noConversion"/>
  </si>
  <si>
    <t>이츠웰 쫄깃한소면국수(NEW 900g/EA)</t>
    <phoneticPr fontId="19" type="noConversion"/>
  </si>
  <si>
    <t>해두른 순두부(1Kg/EA)</t>
    <phoneticPr fontId="19" type="noConversion"/>
  </si>
  <si>
    <t>이츠웰 쫄깃한소면국수(NEW 1.5Kg/EA)</t>
    <phoneticPr fontId="19" type="noConversion"/>
  </si>
  <si>
    <t>이츠웰 파인애플캔(프리미엄 원터치_슬라이스 836g/EA)</t>
    <phoneticPr fontId="19" type="noConversion"/>
  </si>
  <si>
    <t>이츠웰 후르츠칵테일(원터치NEW 850g/EA)</t>
    <phoneticPr fontId="19" type="noConversion"/>
  </si>
  <si>
    <t>굿딜 부산알뜰사각꼬치어묵(30g*20개입 600g/EA)</t>
    <phoneticPr fontId="19" type="noConversion"/>
  </si>
  <si>
    <t>이츠웰 종합어묵(74어묵_5무첨가 1Kg/EA)</t>
    <phoneticPr fontId="19" type="noConversion"/>
  </si>
  <si>
    <t>이츠웰 사각어묵(74어묵_5무첨가 1Kg/EA)</t>
    <phoneticPr fontId="19" type="noConversion"/>
  </si>
  <si>
    <t>이츠웰 볼어묵(74어묵_5무첨가 1Kg/EA)</t>
    <phoneticPr fontId="19" type="noConversion"/>
  </si>
  <si>
    <t>이츠웰 봉어묵(74어묵_5무첨가 1Kg/EA)</t>
    <phoneticPr fontId="19" type="noConversion"/>
  </si>
  <si>
    <t>이츠웰 쫄깃한소면국수(NEW 3Kg/EA)</t>
    <phoneticPr fontId="19" type="noConversion"/>
  </si>
  <si>
    <t>이츠웰 스위트콘(2.95Kg/EA)</t>
    <phoneticPr fontId="19" type="noConversion"/>
  </si>
  <si>
    <t>이츠웰 이온물엿(튼튼스쿨용 NEW 5Kg/EA)</t>
    <phoneticPr fontId="19" type="noConversion"/>
  </si>
  <si>
    <t>신송짠맛을줄인건강한쌈장(2kg)</t>
    <phoneticPr fontId="19" type="noConversion"/>
  </si>
  <si>
    <t>키짱 유산균음료(190ml*24입_박스발주 4.56Kg/BOX)</t>
    <phoneticPr fontId="19" type="noConversion"/>
  </si>
  <si>
    <t>이츠웰 식이섬유이온물엿(N-GMO 5Kg/EA)</t>
    <phoneticPr fontId="19" type="noConversion"/>
  </si>
  <si>
    <t>이츠웰 이온물엿(NEW 5Kg/EA)</t>
    <phoneticPr fontId="19" type="noConversion"/>
  </si>
  <si>
    <t>진미식품 고향당면(1Kg/EA)</t>
    <phoneticPr fontId="19" type="noConversion"/>
  </si>
  <si>
    <t>켈로그 콘푸레이크(유통용 무당 1.2Kg/EA)</t>
    <phoneticPr fontId="19" type="noConversion"/>
  </si>
  <si>
    <t>진미식품 자른당면(1Kg/EA)</t>
    <phoneticPr fontId="19" type="noConversion"/>
  </si>
  <si>
    <t>이츠웰 참기름(1L_PET 급식전용 916g/EA)</t>
    <phoneticPr fontId="19" type="noConversion"/>
  </si>
  <si>
    <t>켈로그 오곡초코첵스(유통용 1.2Kg/EA)</t>
    <phoneticPr fontId="19" type="noConversion"/>
  </si>
  <si>
    <t>켈로그 콘푸로스트(유통용 가당 1.5Kg/EA)</t>
    <phoneticPr fontId="19" type="noConversion"/>
  </si>
  <si>
    <t>이츠웰 참기름(1L_캔 급식전용 916g/EA)</t>
    <phoneticPr fontId="19" type="noConversion"/>
  </si>
  <si>
    <t>튼튼스쿨 판두부(무소포제_무유화제 부침용 3Kg/EA)</t>
    <phoneticPr fontId="19" type="noConversion"/>
  </si>
  <si>
    <t>이츠웰 이온물엿(튼튼스쿨용 NEW 10Kg/EA)</t>
    <phoneticPr fontId="19" type="noConversion"/>
  </si>
  <si>
    <t>이츠웰 후르츠칵테일(3.062Kg/EA)</t>
    <phoneticPr fontId="19" type="noConversion"/>
  </si>
  <si>
    <t>이츠웰 유부(슬라이스 1Kg/EA)</t>
    <phoneticPr fontId="19" type="noConversion"/>
  </si>
  <si>
    <t>튼튼스쿨 판두부(무소포제_무유화제 찌개용 3Kg/EA)</t>
    <phoneticPr fontId="19" type="noConversion"/>
  </si>
  <si>
    <t>도노 눈꽃치즈(모짜렐라100% 1Kg/EA)</t>
    <phoneticPr fontId="19" type="noConversion"/>
  </si>
  <si>
    <t>란트만넨 미니메이플피칸생지(41.5g*24입내외 CJ프레시웨이용 996g/EA)</t>
    <phoneticPr fontId="19" type="noConversion"/>
  </si>
  <si>
    <t>튼튼스쿨 깡통시장식 우리돼지후라이 (튼돼후)</t>
    <phoneticPr fontId="19" type="noConversion"/>
  </si>
  <si>
    <t>켈로그 아몬드후레이크(유통용 1.2Kg/EA)</t>
    <phoneticPr fontId="19" type="noConversion"/>
  </si>
  <si>
    <t>이츠웰 파인애플캔(프리미엄 슬라이스 3.062Kg/EA)</t>
    <phoneticPr fontId="19" type="noConversion"/>
  </si>
  <si>
    <t>이츠웰 파인애플캔(프리미엄 청크 3.062Kg/EA)</t>
    <phoneticPr fontId="19" type="noConversion"/>
  </si>
  <si>
    <t>이츠웰 식이섬유이온물엿(N-GMO 10Kg/EA)</t>
    <phoneticPr fontId="19" type="noConversion"/>
  </si>
  <si>
    <t>이츠웰 이온물엿(NEW 10Kg/EA)</t>
    <phoneticPr fontId="19" type="noConversion"/>
  </si>
  <si>
    <t>튼튼스쿨 참치파우치</t>
    <phoneticPr fontId="19" type="noConversion"/>
  </si>
  <si>
    <t>이츠웰 해양심층수꽁치캔(1.8Kg/EA)</t>
    <phoneticPr fontId="19" type="noConversion"/>
  </si>
  <si>
    <t>고메 소바바치킨(소이허니_순살 1Kg/EA)</t>
    <phoneticPr fontId="19" type="noConversion"/>
  </si>
  <si>
    <t>고메 소바바치킨(양념_순살 1Kg/EA)</t>
    <phoneticPr fontId="19" type="noConversion"/>
  </si>
  <si>
    <t>진미식품 크림파스타분말(1Kg/EA)</t>
    <phoneticPr fontId="19" type="noConversion"/>
  </si>
  <si>
    <t>이츠웰 참기름(1.8L_PET 급식전용 1.65Kg/EA)</t>
    <phoneticPr fontId="19" type="noConversion"/>
  </si>
  <si>
    <t>이츠웰 자연산골뱅이슬라이스(파우치 해양심층수사용 1Kg/EA)</t>
    <phoneticPr fontId="19" type="noConversion"/>
  </si>
  <si>
    <t>이츠웰 더진한참기름(1L_캔_통참깨 급식전용 916g/EA)</t>
    <phoneticPr fontId="19" type="noConversion"/>
  </si>
  <si>
    <t>이츠웰 더진한참기름(골드_1L_PET_통참깨 급식전용 916g/EA)</t>
    <phoneticPr fontId="19" type="noConversion"/>
  </si>
  <si>
    <t>이츠웰 피자치즈(실속 자연산50% 2.5Kg/EA)</t>
    <phoneticPr fontId="19" type="noConversion"/>
  </si>
  <si>
    <t>DONO 피자치즈(자연산100% 2.5Kg/EA)</t>
    <phoneticPr fontId="19" type="noConversion"/>
  </si>
  <si>
    <t>신송짠맛을줄인건강한재래된장(14kg)</t>
    <phoneticPr fontId="19" type="noConversion"/>
  </si>
  <si>
    <t>신송짠맛을줄인건강한고추장(14kg)</t>
    <phoneticPr fontId="19" type="noConversion"/>
  </si>
  <si>
    <t>진미 고추장(명품골드 우리쌀 14Kg/EA)</t>
    <phoneticPr fontId="19" type="noConversion"/>
  </si>
  <si>
    <t>진미식품 우리쌀춘장(5Kg/EA)</t>
    <phoneticPr fontId="19" type="noConversion"/>
  </si>
  <si>
    <t>진미식품 메주된장(우리쌀 14Kg/BOX)</t>
    <phoneticPr fontId="19" type="noConversion"/>
  </si>
  <si>
    <t>430494 </t>
  </si>
  <si>
    <t>750g(25g*30ea)</t>
    <phoneticPr fontId="2" type="noConversion"/>
  </si>
  <si>
    <t>300g(30g*10ea)</t>
    <phoneticPr fontId="9" type="noConversion"/>
  </si>
  <si>
    <t>증딘</t>
    <phoneticPr fontId="2" type="noConversion"/>
  </si>
  <si>
    <t>원물 수급이슈
26.03월까지 예정</t>
    <phoneticPr fontId="2" type="noConversion"/>
  </si>
  <si>
    <t>9월 내 재소소진후 중단</t>
    <phoneticPr fontId="2" type="noConversion"/>
  </si>
  <si>
    <t>베지가든 비건궁중너비아니(50g*20입 1Kg/EA)</t>
  </si>
  <si>
    <t>20봉당 시즈닝 1봉 증정
사전 연락 필수</t>
    <phoneticPr fontId="2" type="noConversion"/>
  </si>
  <si>
    <t>★광주시장조사상품★
20봉당 타르타르드레싱
1봉 증정</t>
    <phoneticPr fontId="2" type="noConversion"/>
  </si>
  <si>
    <t>20봉당 타르타르드레싱
1봉 증정</t>
    <phoneticPr fontId="2" type="noConversion"/>
  </si>
  <si>
    <t>프레시웨이 계란(1등급 무항생제_특란_60g*30입 1.8Kg/EA)</t>
    <phoneticPr fontId="2" type="noConversion"/>
  </si>
  <si>
    <r>
      <t xml:space="preserve">친환경(무항생제)인증(인증번호 제13502229호)
전란액(계란,국내산)100%
</t>
    </r>
    <r>
      <rPr>
        <b/>
        <sz val="12"/>
        <color rgb="FFFF0000"/>
        <rFont val="맑은 고딕"/>
        <family val="3"/>
        <charset val="129"/>
        <scheme val="major"/>
      </rPr>
      <t>특란 약20알</t>
    </r>
    <phoneticPr fontId="2" type="noConversion"/>
  </si>
  <si>
    <t>미소란 오믈렛(피자_50g*20개입 1Kg/EA)</t>
  </si>
  <si>
    <t>500G(83개 내외)</t>
    <phoneticPr fontId="2" type="noConversion"/>
  </si>
  <si>
    <t>연육 72.06%(외국산(미국, 베트남, 인도네시아 등)</t>
    <phoneticPr fontId="2" type="noConversion"/>
  </si>
  <si>
    <t>밀가루1(밀:미국산, 캐나다산), CJ피자치즈[모짜렐라치즈(외국산), 분말셀룰로스], 자숙흰다리새우살(베트남산/흰다리새우, 폴리인산나트륨, 정제소금), 소금[토마토페이스트, 물엿, 폴리글리시톨액(감미료), 옥수수유, 설탕], 다이스드토마토(토마토, 토마토쥬스, 구연산, 염화칼슘), 양파, 기타가공품(밀가루, 설탕, 정제소금, 포도당, 콩기름), 체다치즈, 청피망, 홍피망, 과채가공품, 카놀라유, 콩기름, 갈은마늘, 하얀설탕, 쇼트닝, 폴리글리시톨액(감미료), 스위트시럽, 복합조미식품, 고춧가루(고추:베트남산), 효모, 정제소금, 바질크러쉬드, 오레가노 분말, 향미증진제, 옥수수가루, 밀가루2</t>
    <phoneticPr fontId="2" type="noConversion"/>
  </si>
  <si>
    <t>밀, 우유, 새우, 토마토, 닭고기, 대두 함유</t>
    <phoneticPr fontId="2" type="noConversion"/>
  </si>
  <si>
    <t>중단</t>
    <phoneticPr fontId="2" type="noConversion"/>
  </si>
  <si>
    <t>9월중 중단</t>
    <phoneticPr fontId="2" type="noConversion"/>
  </si>
  <si>
    <t>8월부 중단</t>
    <phoneticPr fontId="2" type="noConversion"/>
  </si>
  <si>
    <t>9월부 중단</t>
    <phoneticPr fontId="2" type="noConversion"/>
  </si>
  <si>
    <t>입수량 변경</t>
    <phoneticPr fontId="2" type="noConversion"/>
  </si>
  <si>
    <t>이츠웰 치킨너겟(골든 16±2g*60±2개입 1Kg/EA)</t>
    <phoneticPr fontId="2" type="noConversion"/>
  </si>
  <si>
    <t>1kg
(16±2g*60±2개입)</t>
    <phoneticPr fontId="2" type="noConversion"/>
  </si>
  <si>
    <t>크레잇 바비큐풀드포크(1Kg/EA)</t>
    <phoneticPr fontId="2" type="noConversion"/>
  </si>
  <si>
    <t>돼지고기(앞다리) 70.65%(미국산) 등</t>
    <phoneticPr fontId="2" type="noConversion"/>
  </si>
  <si>
    <t>리뉴얼 일정으로
9월까지 중단</t>
    <phoneticPr fontId="2" type="noConversion"/>
  </si>
  <si>
    <r>
      <t>①②④⑤⑥⑬</t>
    </r>
    <r>
      <rPr>
        <b/>
        <strike/>
        <sz val="12"/>
        <rFont val="Segoe UI Symbol"/>
        <family val="1"/>
      </rPr>
      <t>⑱</t>
    </r>
    <phoneticPr fontId="2" type="noConversion"/>
  </si>
  <si>
    <t>이츠웰 스위트칠리소스(NEW_파우치_2017년리뉴얼 저장용 2Kg/EA)</t>
  </si>
  <si>
    <t>이츠웰 활용만점양념치킨소스(저장용 2Kg/EA)</t>
  </si>
  <si>
    <t>이츠웰 나가사끼짬뽕소스(저장용 2Kg/EA)</t>
  </si>
  <si>
    <t>이츠웰 매콤한치폴레마요소스(저장용 2Kg/EA)</t>
  </si>
  <si>
    <t>프레시플러스 마늘보쌈소스(저장용 2Kg/EA)</t>
  </si>
  <si>
    <r>
      <t xml:space="preserve">돼지고기 71.3%(지방일부사용/국산)(갈비살 48%, 뒷다리살 25.3%),정제수,설탕,쇠고기3.8%(호주산),마늘(중국산),두류가공품(탈지대두:세르비아산)
</t>
    </r>
    <r>
      <rPr>
        <sz val="9"/>
        <color indexed="12"/>
        <rFont val="맑은 고딕"/>
        <family val="3"/>
        <charset val="129"/>
      </rPr>
      <t>5無첨가(수용안나토, 아세설팜칼륨, 아질산나트륨, 아스파탐, 
D-소비톨액</t>
    </r>
    <phoneticPr fontId="2" type="noConversion"/>
  </si>
  <si>
    <r>
      <t>⑤⑥</t>
    </r>
    <r>
      <rPr>
        <b/>
        <sz val="9"/>
        <color theme="1"/>
        <rFont val="맑은 고딕"/>
        <family val="3"/>
        <charset val="129"/>
        <scheme val="minor"/>
      </rPr>
      <t>⑯</t>
    </r>
  </si>
  <si>
    <r>
      <t xml:space="preserve">오징어29.27%(외국산:칠레,페루,중국 등),어육살19.95%,새우0.44%남해굴소스1.59% 
</t>
    </r>
    <r>
      <rPr>
        <sz val="9"/>
        <color indexed="12"/>
        <rFont val="맑은 고딕"/>
        <family val="3"/>
        <charset val="129"/>
      </rPr>
      <t>4첨가(아스파탐,아세설팜칼륨,수용성안나토,D-소비톨액</t>
    </r>
    <phoneticPr fontId="2" type="noConversion"/>
  </si>
  <si>
    <r>
      <t xml:space="preserve">② ⑤ ⑥ ⑨ </t>
    </r>
    <r>
      <rPr>
        <b/>
        <sz val="9"/>
        <rFont val="Segoe UI Symbol"/>
        <family val="3"/>
      </rPr>
      <t>⑰</t>
    </r>
    <r>
      <rPr>
        <b/>
        <sz val="9"/>
        <rFont val="맑은 고딕"/>
        <family val="3"/>
        <charset val="129"/>
        <scheme val="minor"/>
      </rPr>
      <t xml:space="preserve"> </t>
    </r>
    <r>
      <rPr>
        <b/>
        <sz val="9"/>
        <rFont val="Segoe UI Symbol"/>
        <family val="3"/>
      </rPr>
      <t>⑱</t>
    </r>
    <phoneticPr fontId="2" type="noConversion"/>
  </si>
  <si>
    <r>
      <t xml:space="preserve">크레잇 하트꼬마돈카츠(오바삭 1Kg/EA)
</t>
    </r>
    <r>
      <rPr>
        <b/>
        <strike/>
        <sz val="9"/>
        <color rgb="FFFF0000"/>
        <rFont val="맑은 고딕"/>
        <family val="3"/>
        <charset val="129"/>
        <scheme val="major"/>
      </rPr>
      <t>*오븐조리상품*</t>
    </r>
    <phoneticPr fontId="2" type="noConversion"/>
  </si>
  <si>
    <r>
      <t xml:space="preserve">돼지고기 28% (국산), 닭고기 11% (국산)
</t>
    </r>
    <r>
      <rPr>
        <b/>
        <sz val="9"/>
        <color rgb="FF0000FF"/>
        <rFont val="맑은 고딕"/>
        <family val="3"/>
        <charset val="129"/>
        <scheme val="major"/>
      </rPr>
      <t xml:space="preserve">튀김-180도 / 2분30초~3분
컨백션오븐–180도 / 10분 / 습X </t>
    </r>
    <phoneticPr fontId="2" type="noConversion"/>
  </si>
  <si>
    <r>
      <t xml:space="preserve">돼지고기(등심, 국내산) 51%, 치즈 31% 등
</t>
    </r>
    <r>
      <rPr>
        <b/>
        <sz val="9"/>
        <color rgb="FF0000FF"/>
        <rFont val="맑은 고딕"/>
        <family val="3"/>
        <charset val="129"/>
        <scheme val="minor"/>
      </rPr>
      <t>유탕조리) 170-175도 8-9분 관찰조리</t>
    </r>
    <r>
      <rPr>
        <b/>
        <sz val="9"/>
        <color theme="1"/>
        <rFont val="맑은 고딕"/>
        <family val="3"/>
        <charset val="129"/>
        <scheme val="minor"/>
      </rPr>
      <t xml:space="preserve">
</t>
    </r>
    <r>
      <rPr>
        <sz val="9"/>
        <color rgb="FF0000FF"/>
        <rFont val="맑은 고딕"/>
        <family val="3"/>
        <charset val="129"/>
        <scheme val="minor"/>
      </rPr>
      <t>구)튼튼스쿨 치즈듬뿍담은돈까스</t>
    </r>
    <phoneticPr fontId="9" type="noConversion"/>
  </si>
  <si>
    <r>
      <t>①②⑤⑥⑩</t>
    </r>
    <r>
      <rPr>
        <sz val="9"/>
        <rFont val="맑은 고딕"/>
        <family val="3"/>
        <charset val="129"/>
      </rPr>
      <t>⑯</t>
    </r>
    <phoneticPr fontId="9" type="noConversion"/>
  </si>
  <si>
    <r>
      <t>①②⑤⑥⑩</t>
    </r>
    <r>
      <rPr>
        <sz val="9"/>
        <rFont val="맑은 고딕"/>
        <family val="3"/>
        <charset val="129"/>
      </rPr>
      <t>⑯</t>
    </r>
    <phoneticPr fontId="2" type="noConversion"/>
  </si>
  <si>
    <t>10월 중단</t>
    <phoneticPr fontId="2" type="noConversion"/>
  </si>
  <si>
    <r>
      <t xml:space="preserve">닭고기(국내산가슴살60%,다리살40%)85.69%,정제수12.85%,순살용염지제-제이1.46%  (25g*40ea 깍둑썰기)
</t>
    </r>
    <r>
      <rPr>
        <b/>
        <sz val="9"/>
        <color rgb="FFFF0000"/>
        <rFont val="맑은 고딕"/>
        <family val="3"/>
        <charset val="129"/>
        <scheme val="minor"/>
      </rPr>
      <t>(세트당 75인분 추천)</t>
    </r>
    <phoneticPr fontId="9" type="noConversion"/>
  </si>
  <si>
    <r>
      <t xml:space="preserve">닭고기91.74%(국내산),정제수7.46%,멕시카나분말염장제0.66%,멕시카나액상염장제0.14% (100g 내외 1kg 당 9~11개)  </t>
    </r>
    <r>
      <rPr>
        <b/>
        <sz val="9"/>
        <color rgb="FFFF0000"/>
        <rFont val="맑은 고딕"/>
        <family val="3"/>
        <charset val="129"/>
        <scheme val="minor"/>
      </rPr>
      <t>(세트당 75인분 추천)</t>
    </r>
    <phoneticPr fontId="2" type="noConversion"/>
  </si>
  <si>
    <r>
      <t xml:space="preserve">닭고기91.74%(국내산),정제수7.46%,멕시카나분말염장제0.66%,멕시카나액상염장제0.14% (100g 내외 1kg 당 9~11개) </t>
    </r>
    <r>
      <rPr>
        <b/>
        <sz val="9"/>
        <color rgb="FFFF0000"/>
        <rFont val="맑은 고딕"/>
        <family val="3"/>
        <charset val="129"/>
        <scheme val="minor"/>
      </rPr>
      <t xml:space="preserve"> (세트당 75인분 추천)</t>
    </r>
    <phoneticPr fontId="9" type="noConversion"/>
  </si>
  <si>
    <t>10월 중단</t>
    <phoneticPr fontId="2" type="noConversion"/>
  </si>
  <si>
    <t>비비고 통오징어만두(40g*5eA)</t>
    <phoneticPr fontId="2" type="noConversion"/>
  </si>
  <si>
    <t>200G(40g*5ea)</t>
    <phoneticPr fontId="2" type="noConversion"/>
  </si>
  <si>
    <t>과세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</si>
</sst>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_);_(* \(#,##0\);_(* &quot;-&quot;_);_(@_)"/>
    <numFmt numFmtId="177" formatCode="_-* #,##0_-;\-* #,##0_-;_-* &quot;-&quot;??_-;_-@_-"/>
    <numFmt numFmtId="178" formatCode="###,000"/>
    <numFmt numFmtId="179" formatCode="#,##0_);[Red]\(#,##0\)"/>
    <numFmt numFmtId="180" formatCode="#,##0_);\(#,##0\)"/>
    <numFmt numFmtId="181" formatCode="0_ "/>
    <numFmt numFmtId="182" formatCode="0_);[Red]\(0\)"/>
    <numFmt numFmtId="183" formatCode="#,##0_ "/>
  </numFmts>
  <fonts count="2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6"/>
      <color theme="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color rgb="FF1F497D"/>
      <name val="Verdana"/>
      <family val="2"/>
    </font>
    <font>
      <b/>
      <sz val="14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</font>
    <font>
      <b/>
      <sz val="16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함초롬돋움"/>
      <family val="3"/>
      <charset val="129"/>
    </font>
    <font>
      <sz val="8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6"/>
      <color theme="5" tint="0.79998168889431442"/>
      <name val="맑은 고딕"/>
      <family val="3"/>
      <charset val="129"/>
      <scheme val="minor"/>
    </font>
    <font>
      <b/>
      <sz val="36"/>
      <color rgb="FF0000FF"/>
      <name val="맑은 고딕"/>
      <family val="3"/>
      <charset val="129"/>
      <scheme val="minor"/>
    </font>
    <font>
      <b/>
      <sz val="36"/>
      <color rgb="FFFF0000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48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color rgb="FF0000FF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2"/>
      <color indexed="8"/>
      <name val="맑은 고딕"/>
      <family val="3"/>
      <charset val="129"/>
    </font>
    <font>
      <sz val="12"/>
      <color rgb="FFFF00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color rgb="FF0000FF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b/>
      <sz val="12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4"/>
      <color indexed="8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2"/>
      <color indexed="10"/>
      <name val="맑은 고딕"/>
      <family val="3"/>
      <charset val="129"/>
    </font>
    <font>
      <b/>
      <sz val="12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4"/>
      <color indexed="10"/>
      <name val="맑은 고딕"/>
      <family val="3"/>
      <charset val="129"/>
    </font>
    <font>
      <b/>
      <sz val="14"/>
      <name val="맑은 고딕"/>
      <family val="3"/>
      <charset val="129"/>
    </font>
    <font>
      <b/>
      <sz val="12"/>
      <color rgb="FF0000FF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b/>
      <sz val="12"/>
      <color indexed="12"/>
      <name val="맑은 고딕"/>
      <family val="3"/>
      <charset val="129"/>
    </font>
    <font>
      <sz val="12"/>
      <name val="맑은 고딕"/>
      <family val="3"/>
      <charset val="128"/>
      <scheme val="major"/>
    </font>
    <font>
      <b/>
      <sz val="14"/>
      <color rgb="FF0000FF"/>
      <name val="맑은 고딕"/>
      <family val="3"/>
      <charset val="129"/>
      <scheme val="major"/>
    </font>
    <font>
      <b/>
      <sz val="12"/>
      <color rgb="FF0000FF"/>
      <name val="맑은 고딕"/>
      <family val="3"/>
      <charset val="129"/>
      <scheme val="major"/>
    </font>
    <font>
      <b/>
      <sz val="26"/>
      <color rgb="FFFF000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6"/>
      <color rgb="FF0033CC"/>
      <name val="맑은 고딕"/>
      <family val="3"/>
      <charset val="129"/>
      <scheme val="minor"/>
    </font>
    <font>
      <sz val="12"/>
      <color indexed="12"/>
      <name val="맑은 고딕"/>
      <family val="3"/>
      <charset val="129"/>
    </font>
    <font>
      <b/>
      <sz val="26"/>
      <color rgb="FFC00000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b/>
      <sz val="26"/>
      <color rgb="FFFF3300"/>
      <name val="맑은 고딕"/>
      <family val="3"/>
      <charset val="129"/>
      <scheme val="minor"/>
    </font>
    <font>
      <b/>
      <sz val="12"/>
      <color indexed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26"/>
      <color theme="0" tint="-4.9989318521683403E-2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24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Arial"/>
      <family val="2"/>
    </font>
    <font>
      <sz val="11"/>
      <color indexed="8"/>
      <name val="맑은 고딕"/>
      <family val="2"/>
      <scheme val="minor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sz val="10"/>
      <name val="Arial"/>
      <family val="2"/>
    </font>
    <font>
      <b/>
      <sz val="2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2"/>
      <color theme="1"/>
      <name val="Segoe UI Symbol"/>
      <family val="1"/>
    </font>
    <font>
      <b/>
      <sz val="12"/>
      <color rgb="FF0033CC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b/>
      <sz val="12"/>
      <color theme="0" tint="-4.9989318521683403E-2"/>
      <name val="맑은 고딕"/>
      <family val="3"/>
      <charset val="129"/>
      <scheme val="minor"/>
    </font>
    <font>
      <b/>
      <sz val="12"/>
      <color rgb="FFFF3399"/>
      <name val="Segoe UI Symbol"/>
      <family val="2"/>
    </font>
    <font>
      <b/>
      <sz val="12"/>
      <color rgb="FFFF3399"/>
      <name val="Segoe UI Emoji"/>
      <family val="2"/>
    </font>
    <font>
      <b/>
      <sz val="28"/>
      <color rgb="FFFF0000"/>
      <name val="맑은 고딕"/>
      <family val="3"/>
      <charset val="129"/>
      <scheme val="minor"/>
    </font>
    <font>
      <b/>
      <sz val="12"/>
      <name val="Segoe UI Symbol"/>
      <family val="1"/>
    </font>
    <font>
      <b/>
      <sz val="12"/>
      <color theme="1"/>
      <name val="Segoe UI Symbol"/>
      <family val="3"/>
    </font>
    <font>
      <b/>
      <sz val="28"/>
      <color theme="0"/>
      <name val="맑은 고딕"/>
      <family val="3"/>
      <charset val="129"/>
      <scheme val="minor"/>
    </font>
    <font>
      <b/>
      <sz val="12"/>
      <color theme="5" tint="0.79998168889431442"/>
      <name val="맑은 고딕"/>
      <family val="3"/>
      <charset val="129"/>
      <scheme val="minor"/>
    </font>
    <font>
      <b/>
      <sz val="14"/>
      <color theme="1"/>
      <name val="맑은 고딕"/>
      <family val="3"/>
      <scheme val="major"/>
    </font>
    <font>
      <b/>
      <sz val="12"/>
      <color theme="1"/>
      <name val="맑은 고딕"/>
      <family val="3"/>
      <scheme val="major"/>
    </font>
    <font>
      <b/>
      <sz val="12"/>
      <color theme="1"/>
      <name val="맑은 고딕"/>
      <family val="3"/>
      <scheme val="minor"/>
    </font>
    <font>
      <b/>
      <sz val="48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2"/>
      <color rgb="FF000000"/>
      <name val="Segoe UI Symbol"/>
      <family val="1"/>
    </font>
    <font>
      <b/>
      <sz val="12"/>
      <name val="맑은 고딕"/>
      <family val="3"/>
      <charset val="128"/>
      <scheme val="minor"/>
    </font>
    <font>
      <b/>
      <sz val="12"/>
      <name val="Segoe UI Symbol"/>
      <family val="3"/>
    </font>
    <font>
      <b/>
      <sz val="12"/>
      <name val="맑은 고딕"/>
      <family val="3"/>
      <charset val="129"/>
    </font>
    <font>
      <sz val="12"/>
      <name val="Segoe UI Symbol"/>
      <family val="1"/>
    </font>
    <font>
      <b/>
      <sz val="12"/>
      <name val="맑은 고딕"/>
      <family val="3"/>
      <scheme val="major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scheme val="minor"/>
    </font>
    <font>
      <sz val="12"/>
      <name val="Segoe UI Symbol"/>
      <family val="3"/>
    </font>
    <font>
      <sz val="12"/>
      <name val="MS Gothic"/>
      <family val="3"/>
    </font>
    <font>
      <sz val="12"/>
      <name val="MS Gothic"/>
      <family val="3"/>
      <charset val="128"/>
    </font>
    <font>
      <sz val="9"/>
      <color theme="1"/>
      <name val="맑은 고딕"/>
      <family val="2"/>
      <charset val="129"/>
      <scheme val="minor"/>
    </font>
    <font>
      <sz val="11"/>
      <color rgb="FFFFFF00"/>
      <name val="맑은 고딕"/>
      <family val="3"/>
      <charset val="129"/>
      <scheme val="minor"/>
    </font>
    <font>
      <b/>
      <sz val="26"/>
      <color theme="7" tint="0.59999389629810485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b/>
      <sz val="12"/>
      <name val="맑은 고딕"/>
      <family val="1"/>
      <scheme val="major"/>
    </font>
    <font>
      <b/>
      <sz val="16"/>
      <color rgb="FFFF0000"/>
      <name val="맑은 고딕"/>
      <family val="3"/>
      <charset val="129"/>
      <scheme val="major"/>
    </font>
    <font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scheme val="minor"/>
    </font>
    <font>
      <b/>
      <sz val="12"/>
      <color rgb="FFFF0000"/>
      <name val="맑은 고딕"/>
      <family val="3"/>
      <scheme val="minor"/>
    </font>
    <font>
      <b/>
      <sz val="14"/>
      <name val="맑은 고딕"/>
      <family val="3"/>
      <scheme val="major"/>
    </font>
    <font>
      <b/>
      <sz val="9"/>
      <color theme="1"/>
      <name val="맑은 고딕"/>
      <family val="3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9"/>
      <color indexed="12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9"/>
      <color rgb="FF0000FF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b/>
      <sz val="9"/>
      <color theme="1"/>
      <name val="맑은 고딕"/>
      <family val="3"/>
      <charset val="128"/>
      <scheme val="major"/>
    </font>
    <font>
      <b/>
      <sz val="9"/>
      <color rgb="FF000000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color theme="1"/>
      <name val="맑은 고딕"/>
      <family val="3"/>
      <charset val="128"/>
      <scheme val="minor"/>
    </font>
    <font>
      <b/>
      <sz val="9"/>
      <color indexed="8"/>
      <name val="MS Gothic"/>
      <family val="3"/>
      <charset val="128"/>
    </font>
    <font>
      <b/>
      <sz val="9"/>
      <color rgb="FF242424"/>
      <name val="맑은 고딕"/>
      <family val="3"/>
      <charset val="129"/>
      <scheme val="major"/>
    </font>
    <font>
      <b/>
      <sz val="9"/>
      <color rgb="FF242424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</font>
    <font>
      <b/>
      <sz val="9"/>
      <color rgb="FFFFFF00"/>
      <name val="맑은 고딕"/>
      <family val="3"/>
      <charset val="129"/>
      <scheme val="minor"/>
    </font>
    <font>
      <b/>
      <sz val="9"/>
      <color rgb="FFFF3399"/>
      <name val="맑은 고딕"/>
      <family val="3"/>
      <charset val="129"/>
      <scheme val="major"/>
    </font>
    <font>
      <sz val="9"/>
      <color rgb="FF0000FF"/>
      <name val="맑은 고딕"/>
      <family val="3"/>
      <charset val="129"/>
      <scheme val="major"/>
    </font>
    <font>
      <sz val="9"/>
      <color indexed="8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8"/>
      <scheme val="minor"/>
    </font>
    <font>
      <b/>
      <sz val="9"/>
      <color rgb="FFFF0000"/>
      <name val="맑은 고딕"/>
      <family val="3"/>
      <scheme val="minor"/>
    </font>
    <font>
      <sz val="9"/>
      <name val="맑은 고딕"/>
      <family val="3"/>
      <charset val="129"/>
      <scheme val="major"/>
    </font>
    <font>
      <sz val="9"/>
      <name val="맑은 고딕"/>
      <family val="3"/>
      <charset val="128"/>
      <scheme val="major"/>
    </font>
    <font>
      <i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scheme val="minor"/>
    </font>
    <font>
      <sz val="9"/>
      <name val="Segoe UI Symbol"/>
      <family val="1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1"/>
      <charset val="129"/>
    </font>
    <font>
      <sz val="9"/>
      <name val="Segoe UI Symbol"/>
      <family val="3"/>
    </font>
    <font>
      <sz val="9"/>
      <name val="맑은 고딕"/>
      <family val="3"/>
      <charset val="128"/>
      <scheme val="minor"/>
    </font>
    <font>
      <b/>
      <sz val="9"/>
      <name val="Segoe UI Symbol"/>
      <family val="3"/>
    </font>
    <font>
      <b/>
      <sz val="9"/>
      <color rgb="FFFF0000"/>
      <name val="맑은 고딕"/>
      <family val="3"/>
      <scheme val="major"/>
    </font>
    <font>
      <b/>
      <sz val="8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name val="Segoe UI Symbol"/>
      <family val="3"/>
    </font>
    <font>
      <sz val="8"/>
      <color rgb="FFFF0000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scheme val="minor"/>
    </font>
    <font>
      <b/>
      <sz val="10"/>
      <name val="Segoe UI Symbol"/>
      <family val="1"/>
    </font>
    <font>
      <b/>
      <sz val="10"/>
      <name val="Segoe UI Symbol"/>
      <family val="3"/>
    </font>
    <font>
      <b/>
      <sz val="8"/>
      <color rgb="FFFF0000"/>
      <name val="맑은 고딕"/>
      <family val="3"/>
      <charset val="129"/>
      <scheme val="minor"/>
    </font>
    <font>
      <b/>
      <strike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trike/>
      <sz val="10"/>
      <color theme="1"/>
      <name val="맑은 고딕"/>
      <family val="3"/>
      <charset val="129"/>
      <scheme val="minor"/>
    </font>
    <font>
      <b/>
      <strike/>
      <sz val="10"/>
      <color indexed="8"/>
      <name val="맑은 고딕"/>
      <family val="3"/>
      <charset val="129"/>
    </font>
    <font>
      <b/>
      <strike/>
      <sz val="12"/>
      <color theme="1"/>
      <name val="맑은 고딕"/>
      <family val="3"/>
      <charset val="129"/>
      <scheme val="minor"/>
    </font>
    <font>
      <b/>
      <strike/>
      <sz val="12"/>
      <name val="맑은 고딕"/>
      <family val="3"/>
      <charset val="129"/>
      <scheme val="minor"/>
    </font>
    <font>
      <strike/>
      <sz val="12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scheme val="major"/>
    </font>
    <font>
      <b/>
      <sz val="10"/>
      <color theme="1"/>
      <name val="맑은 고딕"/>
      <family val="3"/>
      <scheme val="minor"/>
    </font>
    <font>
      <b/>
      <sz val="14"/>
      <name val="맑은 고딕"/>
      <family val="3"/>
      <scheme val="minor"/>
    </font>
    <font>
      <b/>
      <sz val="14"/>
      <color rgb="FF0000FF"/>
      <name val="맑은 고딕"/>
      <family val="3"/>
      <scheme val="minor"/>
    </font>
    <font>
      <b/>
      <sz val="12"/>
      <color rgb="FF0000FF"/>
      <name val="맑은 고딕"/>
      <family val="3"/>
      <scheme val="minor"/>
    </font>
    <font>
      <b/>
      <sz val="10"/>
      <name val="맑은 고딕"/>
      <family val="3"/>
      <scheme val="minor"/>
    </font>
    <font>
      <b/>
      <strike/>
      <sz val="10"/>
      <name val="맑은 고딕"/>
      <family val="3"/>
      <charset val="129"/>
      <scheme val="major"/>
    </font>
    <font>
      <b/>
      <sz val="16"/>
      <color rgb="FF0000FF"/>
      <name val="맑은 고딕"/>
      <family val="3"/>
      <charset val="129"/>
      <scheme val="minor"/>
    </font>
    <font>
      <b/>
      <sz val="9"/>
      <color theme="1"/>
      <name val="맑은 고딕"/>
      <family val="3"/>
      <scheme val="major"/>
    </font>
    <font>
      <b/>
      <sz val="9"/>
      <name val="맑은 고딕"/>
      <family val="3"/>
      <scheme val="major"/>
    </font>
    <font>
      <b/>
      <sz val="9"/>
      <name val="Segoe UI Symbol"/>
      <family val="1"/>
    </font>
    <font>
      <b/>
      <sz val="9"/>
      <color theme="1"/>
      <name val="CJ ONLYONE NEW 본문 Light"/>
      <family val="3"/>
      <charset val="129"/>
    </font>
    <font>
      <b/>
      <sz val="16"/>
      <color theme="1"/>
      <name val="맑은 고딕"/>
      <family val="3"/>
      <charset val="129"/>
      <scheme val="major"/>
    </font>
    <font>
      <b/>
      <strike/>
      <sz val="12"/>
      <color rgb="FFFF0000"/>
      <name val="맑은 고딕"/>
      <family val="3"/>
      <charset val="129"/>
      <scheme val="minor"/>
    </font>
    <font>
      <strike/>
      <sz val="12"/>
      <name val="맑은 고딕"/>
      <family val="3"/>
      <charset val="129"/>
      <scheme val="minor"/>
    </font>
    <font>
      <sz val="12"/>
      <name val="맑은 고딕"/>
      <family val="3"/>
      <scheme val="minor"/>
    </font>
    <font>
      <b/>
      <sz val="16"/>
      <name val="맑은 고딕"/>
      <family val="3"/>
      <scheme val="major"/>
    </font>
    <font>
      <b/>
      <sz val="24"/>
      <name val="맑은 고딕"/>
      <family val="3"/>
      <scheme val="minor"/>
    </font>
    <font>
      <b/>
      <sz val="16"/>
      <name val="맑은 고딕"/>
      <family val="3"/>
      <scheme val="minor"/>
    </font>
    <font>
      <b/>
      <sz val="26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ajor"/>
    </font>
    <font>
      <b/>
      <strike/>
      <sz val="14"/>
      <color indexed="8"/>
      <name val="맑은 고딕"/>
      <family val="3"/>
      <charset val="129"/>
    </font>
    <font>
      <b/>
      <strike/>
      <sz val="14"/>
      <color indexed="18"/>
      <name val="맑은 고딕"/>
      <family val="3"/>
      <charset val="129"/>
    </font>
    <font>
      <b/>
      <strike/>
      <sz val="14"/>
      <color rgb="FFFF000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9"/>
      <name val="맑은 고딕"/>
      <family val="3"/>
      <charset val="128"/>
      <scheme val="minor"/>
    </font>
    <font>
      <b/>
      <sz val="12"/>
      <color rgb="FFFF0000"/>
      <name val="맑은 고딕"/>
      <family val="3"/>
      <scheme val="major"/>
    </font>
    <font>
      <b/>
      <sz val="16"/>
      <color rgb="FFFF0000"/>
      <name val="맑은 고딕"/>
      <family val="3"/>
      <scheme val="major"/>
    </font>
    <font>
      <b/>
      <sz val="11"/>
      <color rgb="FFFF0000"/>
      <name val="맑은 고딕"/>
      <family val="3"/>
      <scheme val="minor"/>
    </font>
    <font>
      <b/>
      <sz val="11"/>
      <name val="맑은 고딕"/>
      <family val="3"/>
      <charset val="129"/>
      <scheme val="major"/>
    </font>
    <font>
      <b/>
      <strike/>
      <sz val="11"/>
      <color theme="1"/>
      <name val="맑은 고딕"/>
      <family val="3"/>
      <charset val="129"/>
      <scheme val="major"/>
    </font>
    <font>
      <sz val="10"/>
      <color rgb="FFFF0000"/>
      <name val="CJ ONLYONE NEW 본문 Light"/>
      <family val="3"/>
      <charset val="129"/>
    </font>
    <font>
      <sz val="10"/>
      <name val="CJ ONLYONE NEW 본문 Light"/>
      <family val="3"/>
      <charset val="129"/>
    </font>
    <font>
      <sz val="10"/>
      <color theme="1"/>
      <name val="CJ ONLYONE NEW 본문 Light"/>
      <family val="3"/>
      <charset val="129"/>
    </font>
    <font>
      <sz val="11"/>
      <name val="CJ ONLYONE NEW 본문 Light"/>
      <family val="3"/>
      <charset val="129"/>
    </font>
    <font>
      <b/>
      <sz val="10"/>
      <name val="CJ ONLYONE NEW 본문 Light"/>
      <family val="3"/>
      <charset val="129"/>
    </font>
    <font>
      <strike/>
      <sz val="10"/>
      <color theme="1"/>
      <name val="CJ ONLYONE NEW 본문 Light"/>
      <family val="3"/>
      <charset val="129"/>
    </font>
    <font>
      <strike/>
      <sz val="10"/>
      <name val="CJ ONLYONE NEW 본문 Light"/>
      <family val="3"/>
      <charset val="129"/>
    </font>
    <font>
      <sz val="10"/>
      <color rgb="FF0000FF"/>
      <name val="CJ ONLYONE NEW 본문 Light"/>
      <family val="3"/>
      <charset val="129"/>
    </font>
    <font>
      <u/>
      <sz val="10"/>
      <name val="CJ ONLYONE NEW 본문 Light"/>
      <family val="3"/>
      <charset val="129"/>
    </font>
    <font>
      <sz val="10"/>
      <color rgb="FFEE0000"/>
      <name val="CJ ONLYONE NEW 본문 Light"/>
      <family val="3"/>
      <charset val="129"/>
    </font>
    <font>
      <sz val="11"/>
      <name val="맑은 고딕"/>
      <family val="2"/>
      <scheme val="minor"/>
    </font>
    <font>
      <sz val="9"/>
      <name val="맑은 고딕"/>
      <family val="2"/>
      <scheme val="minor"/>
    </font>
    <font>
      <sz val="11"/>
      <color rgb="FF0000FF"/>
      <name val="맑은 고딕"/>
      <family val="2"/>
      <charset val="129"/>
      <scheme val="minor"/>
    </font>
    <font>
      <b/>
      <strike/>
      <sz val="14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trike/>
      <sz val="14"/>
      <color theme="1"/>
      <name val="맑은 고딕"/>
      <family val="3"/>
      <scheme val="minor"/>
    </font>
    <font>
      <b/>
      <strike/>
      <sz val="12"/>
      <name val="Segoe UI Symbol"/>
      <family val="1"/>
    </font>
    <font>
      <sz val="9"/>
      <color indexed="12"/>
      <name val="맑은 고딕"/>
      <family val="3"/>
      <charset val="129"/>
    </font>
    <font>
      <b/>
      <strike/>
      <sz val="9"/>
      <color theme="1"/>
      <name val="맑은 고딕"/>
      <family val="3"/>
      <charset val="129"/>
      <scheme val="minor"/>
    </font>
    <font>
      <b/>
      <strike/>
      <sz val="9"/>
      <name val="맑은 고딕"/>
      <family val="3"/>
      <charset val="129"/>
      <scheme val="major"/>
    </font>
    <font>
      <b/>
      <strike/>
      <sz val="9"/>
      <color rgb="FFFF0000"/>
      <name val="맑은 고딕"/>
      <family val="3"/>
      <charset val="129"/>
      <scheme val="major"/>
    </font>
    <font>
      <b/>
      <strike/>
      <sz val="9"/>
      <color theme="1"/>
      <name val="맑은 고딕"/>
      <family val="3"/>
      <charset val="129"/>
      <scheme val="major"/>
    </font>
    <font>
      <sz val="9"/>
      <color rgb="FF0000FF"/>
      <name val="맑은 고딕"/>
      <family val="3"/>
      <charset val="129"/>
      <scheme val="minor"/>
    </font>
    <font>
      <b/>
      <sz val="9"/>
      <name val="맑은 고딕"/>
      <family val="3"/>
      <charset val="129"/>
    </font>
  </fonts>
  <fills count="5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9"/>
      </patternFill>
    </fill>
    <fill>
      <patternFill patternType="solid">
        <fgColor indexed="60"/>
      </patternFill>
    </fill>
    <fill>
      <patternFill patternType="solid">
        <fgColor rgb="FFDBE5F1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33CC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13" fillId="7" borderId="1" applyNumberFormat="0" applyAlignment="0" applyProtection="0">
      <alignment horizontal="left" vertical="center" indent="1"/>
    </xf>
    <xf numFmtId="0" fontId="42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74" fillId="0" borderId="0"/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0" fontId="75" fillId="26" borderId="0"/>
    <xf numFmtId="0" fontId="5" fillId="0" borderId="0">
      <alignment vertical="center"/>
    </xf>
    <xf numFmtId="0" fontId="1" fillId="0" borderId="0">
      <alignment vertical="center"/>
    </xf>
    <xf numFmtId="0" fontId="74" fillId="0" borderId="0">
      <alignment vertical="center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176" fontId="1" fillId="0" borderId="0" applyFont="0" applyFill="0" applyBorder="0" applyAlignment="0" applyProtection="0">
      <alignment vertical="center"/>
    </xf>
    <xf numFmtId="0" fontId="76" fillId="0" borderId="0">
      <alignment vertical="center"/>
    </xf>
    <xf numFmtId="0" fontId="77" fillId="27" borderId="1" applyNumberFormat="0" applyAlignment="0" applyProtection="0">
      <alignment horizontal="left" vertical="center" indent="1"/>
    </xf>
    <xf numFmtId="0" fontId="78" fillId="28" borderId="1" applyNumberFormat="0" applyAlignment="0" applyProtection="0">
      <alignment horizontal="left" vertical="center" indent="1"/>
    </xf>
    <xf numFmtId="178" fontId="13" fillId="0" borderId="17" applyNumberFormat="0" applyProtection="0">
      <alignment horizontal="right" vertical="center"/>
    </xf>
    <xf numFmtId="0" fontId="77" fillId="27" borderId="18" applyNumberFormat="0" applyAlignment="0" applyProtection="0">
      <alignment horizontal="left" vertical="center" indent="1"/>
    </xf>
    <xf numFmtId="178" fontId="77" fillId="0" borderId="18" applyNumberFormat="0" applyProtection="0">
      <alignment horizontal="right" vertical="center"/>
    </xf>
    <xf numFmtId="0" fontId="78" fillId="29" borderId="18" applyNumberFormat="0" applyAlignment="0" applyProtection="0">
      <alignment horizontal="left" vertical="center" indent="1"/>
    </xf>
    <xf numFmtId="0" fontId="78" fillId="30" borderId="18" applyNumberFormat="0" applyAlignment="0" applyProtection="0">
      <alignment horizontal="left" vertical="center" indent="1"/>
    </xf>
    <xf numFmtId="178" fontId="13" fillId="31" borderId="17" applyNumberFormat="0" applyBorder="0" applyProtection="0">
      <alignment horizontal="right" vertical="center"/>
    </xf>
    <xf numFmtId="0" fontId="78" fillId="29" borderId="18" applyNumberFormat="0" applyAlignment="0" applyProtection="0">
      <alignment horizontal="left" vertical="center" indent="1"/>
    </xf>
    <xf numFmtId="178" fontId="77" fillId="30" borderId="18" applyNumberFormat="0" applyProtection="0">
      <alignment horizontal="right" vertical="center"/>
    </xf>
    <xf numFmtId="178" fontId="77" fillId="31" borderId="18" applyNumberFormat="0" applyBorder="0" applyProtection="0">
      <alignment horizontal="right" vertical="center"/>
    </xf>
    <xf numFmtId="178" fontId="79" fillId="32" borderId="19" applyNumberFormat="0" applyBorder="0" applyAlignment="0" applyProtection="0">
      <alignment horizontal="right" vertical="center" indent="1"/>
    </xf>
    <xf numFmtId="178" fontId="80" fillId="33" borderId="19" applyNumberFormat="0" applyBorder="0" applyAlignment="0" applyProtection="0">
      <alignment horizontal="right" vertical="center" indent="1"/>
    </xf>
    <xf numFmtId="178" fontId="80" fillId="34" borderId="19" applyNumberFormat="0" applyBorder="0" applyAlignment="0" applyProtection="0">
      <alignment horizontal="right" vertical="center" indent="1"/>
    </xf>
    <xf numFmtId="178" fontId="81" fillId="35" borderId="19" applyNumberFormat="0" applyBorder="0" applyAlignment="0" applyProtection="0">
      <alignment horizontal="right" vertical="center" indent="1"/>
    </xf>
    <xf numFmtId="178" fontId="81" fillId="36" borderId="19" applyNumberFormat="0" applyBorder="0" applyAlignment="0" applyProtection="0">
      <alignment horizontal="right" vertical="center" indent="1"/>
    </xf>
    <xf numFmtId="178" fontId="81" fillId="37" borderId="19" applyNumberFormat="0" applyBorder="0" applyAlignment="0" applyProtection="0">
      <alignment horizontal="right" vertical="center" indent="1"/>
    </xf>
    <xf numFmtId="178" fontId="82" fillId="38" borderId="19" applyNumberFormat="0" applyBorder="0" applyAlignment="0" applyProtection="0">
      <alignment horizontal="right" vertical="center" indent="1"/>
    </xf>
    <xf numFmtId="178" fontId="82" fillId="39" borderId="19" applyNumberFormat="0" applyBorder="0" applyAlignment="0" applyProtection="0">
      <alignment horizontal="right" vertical="center" indent="1"/>
    </xf>
    <xf numFmtId="178" fontId="82" fillId="40" borderId="19" applyNumberFormat="0" applyBorder="0" applyAlignment="0" applyProtection="0">
      <alignment horizontal="right" vertical="center" indent="1"/>
    </xf>
    <xf numFmtId="0" fontId="83" fillId="0" borderId="1" applyNumberFormat="0" applyFont="0" applyFill="0" applyAlignment="0" applyProtection="0"/>
    <xf numFmtId="0" fontId="78" fillId="41" borderId="1" applyNumberFormat="0" applyAlignment="0" applyProtection="0">
      <alignment horizontal="left" vertical="center" indent="1"/>
    </xf>
    <xf numFmtId="0" fontId="78" fillId="42" borderId="1" applyNumberFormat="0" applyAlignment="0" applyProtection="0">
      <alignment horizontal="left" vertical="center" indent="1"/>
    </xf>
    <xf numFmtId="0" fontId="78" fillId="31" borderId="1" applyNumberFormat="0" applyAlignment="0" applyProtection="0">
      <alignment horizontal="left" vertical="center" indent="1"/>
    </xf>
    <xf numFmtId="0" fontId="78" fillId="30" borderId="18" applyNumberFormat="0" applyAlignment="0" applyProtection="0">
      <alignment horizontal="left" vertical="center" indent="1"/>
    </xf>
    <xf numFmtId="0" fontId="84" fillId="0" borderId="20" applyNumberFormat="0" applyFill="0" applyBorder="0" applyAlignment="0" applyProtection="0"/>
    <xf numFmtId="0" fontId="85" fillId="0" borderId="20" applyBorder="0" applyAlignment="0" applyProtection="0"/>
    <xf numFmtId="9" fontId="8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4" fontId="75" fillId="25" borderId="16" applyNumberFormat="0" applyProtection="0">
      <alignment horizontal="left" vertical="center" indent="1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" fontId="75" fillId="0" borderId="16" applyNumberFormat="0" applyProtection="0">
      <alignment horizontal="right" vertical="center"/>
    </xf>
    <xf numFmtId="0" fontId="86" fillId="0" borderId="0"/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08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5" fillId="2" borderId="0" xfId="0" applyFont="1" applyFill="1">
      <alignment vertical="center"/>
    </xf>
    <xf numFmtId="0" fontId="23" fillId="2" borderId="0" xfId="0" applyFont="1" applyFill="1">
      <alignment vertical="center"/>
    </xf>
    <xf numFmtId="0" fontId="27" fillId="6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179" fontId="11" fillId="6" borderId="6" xfId="0" applyNumberFormat="1" applyFont="1" applyFill="1" applyBorder="1" applyAlignment="1">
      <alignment horizontal="center" vertical="center" wrapText="1"/>
    </xf>
    <xf numFmtId="179" fontId="18" fillId="6" borderId="6" xfId="0" applyNumberFormat="1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center" vertical="center"/>
    </xf>
    <xf numFmtId="179" fontId="29" fillId="0" borderId="2" xfId="4" applyNumberFormat="1" applyFont="1" applyFill="1" applyBorder="1" applyAlignment="1">
      <alignment vertical="center"/>
    </xf>
    <xf numFmtId="179" fontId="29" fillId="0" borderId="2" xfId="4" applyNumberFormat="1" applyFont="1" applyFill="1" applyBorder="1" applyAlignment="1">
      <alignment vertical="center" wrapText="1"/>
    </xf>
    <xf numFmtId="179" fontId="29" fillId="0" borderId="2" xfId="0" applyNumberFormat="1" applyFont="1" applyBorder="1" applyAlignment="1">
      <alignment horizontal="center" vertical="center" wrapText="1"/>
    </xf>
    <xf numFmtId="177" fontId="30" fillId="0" borderId="2" xfId="0" applyNumberFormat="1" applyFont="1" applyBorder="1" applyAlignment="1">
      <alignment horizontal="left" vertical="center" wrapText="1"/>
    </xf>
    <xf numFmtId="0" fontId="2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179" fontId="10" fillId="0" borderId="2" xfId="0" applyNumberFormat="1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180" fontId="29" fillId="0" borderId="2" xfId="0" applyNumberFormat="1" applyFont="1" applyBorder="1" applyAlignment="1">
      <alignment horizontal="center" vertical="center"/>
    </xf>
    <xf numFmtId="179" fontId="29" fillId="14" borderId="2" xfId="0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left" vertical="center" wrapText="1"/>
    </xf>
    <xf numFmtId="0" fontId="33" fillId="0" borderId="2" xfId="0" applyFont="1" applyBorder="1">
      <alignment vertical="center"/>
    </xf>
    <xf numFmtId="179" fontId="29" fillId="0" borderId="2" xfId="0" applyNumberFormat="1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179" fontId="46" fillId="0" borderId="2" xfId="1" applyNumberFormat="1" applyFont="1" applyFill="1" applyBorder="1" applyAlignment="1">
      <alignment horizontal="center" vertical="center"/>
    </xf>
    <xf numFmtId="179" fontId="16" fillId="0" borderId="2" xfId="0" applyNumberFormat="1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179" fontId="46" fillId="0" borderId="2" xfId="0" applyNumberFormat="1" applyFont="1" applyBorder="1" applyAlignment="1">
      <alignment horizontal="center" vertical="center" wrapText="1"/>
    </xf>
    <xf numFmtId="0" fontId="30" fillId="0" borderId="2" xfId="0" applyFont="1" applyBorder="1" applyAlignment="1">
      <alignment horizontal="left" vertical="top" wrapText="1"/>
    </xf>
    <xf numFmtId="0" fontId="31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29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179" fontId="29" fillId="0" borderId="0" xfId="1" applyNumberFormat="1" applyFont="1" applyAlignment="1">
      <alignment vertical="center"/>
    </xf>
    <xf numFmtId="179" fontId="50" fillId="0" borderId="0" xfId="0" applyNumberFormat="1" applyFont="1" applyAlignment="1">
      <alignment vertical="center" wrapText="1"/>
    </xf>
    <xf numFmtId="180" fontId="29" fillId="0" borderId="2" xfId="1" applyNumberFormat="1" applyFont="1" applyFill="1" applyBorder="1" applyAlignment="1">
      <alignment horizontal="center" vertical="center"/>
    </xf>
    <xf numFmtId="180" fontId="29" fillId="0" borderId="2" xfId="1" applyNumberFormat="1" applyFont="1" applyBorder="1" applyAlignment="1">
      <alignment vertical="center"/>
    </xf>
    <xf numFmtId="180" fontId="29" fillId="0" borderId="2" xfId="1" applyNumberFormat="1" applyFont="1" applyFill="1" applyBorder="1" applyAlignment="1">
      <alignment vertical="center"/>
    </xf>
    <xf numFmtId="0" fontId="22" fillId="0" borderId="2" xfId="0" applyFont="1" applyBorder="1" applyAlignment="1">
      <alignment horizontal="left" vertical="center"/>
    </xf>
    <xf numFmtId="0" fontId="27" fillId="0" borderId="2" xfId="0" applyFont="1" applyBorder="1">
      <alignment vertical="center"/>
    </xf>
    <xf numFmtId="0" fontId="22" fillId="4" borderId="2" xfId="0" applyFont="1" applyFill="1" applyBorder="1" applyAlignment="1">
      <alignment horizontal="center" vertical="center"/>
    </xf>
    <xf numFmtId="0" fontId="44" fillId="0" borderId="2" xfId="0" applyFont="1" applyBorder="1" applyAlignment="1">
      <alignment horizontal="left" vertical="center" wrapText="1"/>
    </xf>
    <xf numFmtId="180" fontId="46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left" vertical="center" wrapText="1"/>
    </xf>
    <xf numFmtId="179" fontId="29" fillId="0" borderId="2" xfId="1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179" fontId="0" fillId="0" borderId="0" xfId="0" applyNumberFormat="1">
      <alignment vertical="center"/>
    </xf>
    <xf numFmtId="0" fontId="29" fillId="4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left" vertical="center" wrapText="1"/>
    </xf>
    <xf numFmtId="0" fontId="29" fillId="4" borderId="2" xfId="0" applyFont="1" applyFill="1" applyBorder="1" applyAlignment="1">
      <alignment horizontal="center" vertical="center"/>
    </xf>
    <xf numFmtId="179" fontId="29" fillId="4" borderId="2" xfId="0" applyNumberFormat="1" applyFont="1" applyFill="1" applyBorder="1" applyAlignment="1">
      <alignment horizontal="center" vertical="center"/>
    </xf>
    <xf numFmtId="179" fontId="29" fillId="4" borderId="2" xfId="0" applyNumberFormat="1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left" vertical="center" wrapText="1"/>
    </xf>
    <xf numFmtId="0" fontId="27" fillId="0" borderId="2" xfId="0" applyFont="1" applyBorder="1" applyAlignment="1">
      <alignment horizontal="left" vertical="center" wrapText="1"/>
    </xf>
    <xf numFmtId="179" fontId="46" fillId="0" borderId="2" xfId="0" applyNumberFormat="1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/>
    </xf>
    <xf numFmtId="179" fontId="29" fillId="0" borderId="6" xfId="0" applyNumberFormat="1" applyFont="1" applyBorder="1" applyAlignment="1">
      <alignment horizontal="center" vertical="center"/>
    </xf>
    <xf numFmtId="179" fontId="29" fillId="0" borderId="6" xfId="0" applyNumberFormat="1" applyFont="1" applyBorder="1" applyAlignment="1">
      <alignment horizontal="center" vertical="center" wrapText="1"/>
    </xf>
    <xf numFmtId="0" fontId="29" fillId="0" borderId="6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center" vertical="center"/>
    </xf>
    <xf numFmtId="179" fontId="29" fillId="0" borderId="14" xfId="0" applyNumberFormat="1" applyFont="1" applyBorder="1" applyAlignment="1">
      <alignment horizontal="center" vertical="center"/>
    </xf>
    <xf numFmtId="179" fontId="29" fillId="0" borderId="14" xfId="0" applyNumberFormat="1" applyFont="1" applyBorder="1" applyAlignment="1">
      <alignment horizontal="center" vertical="center" wrapText="1"/>
    </xf>
    <xf numFmtId="0" fontId="29" fillId="0" borderId="14" xfId="0" applyFont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179" fontId="29" fillId="0" borderId="0" xfId="0" applyNumberFormat="1" applyFont="1" applyAlignment="1">
      <alignment horizontal="center" vertical="center"/>
    </xf>
    <xf numFmtId="179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79" fontId="29" fillId="0" borderId="13" xfId="0" applyNumberFormat="1" applyFont="1" applyBorder="1" applyAlignment="1">
      <alignment horizontal="center" vertical="center"/>
    </xf>
    <xf numFmtId="179" fontId="29" fillId="0" borderId="13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left" vertical="center" wrapText="1"/>
    </xf>
    <xf numFmtId="0" fontId="23" fillId="2" borderId="0" xfId="0" applyFont="1" applyFill="1" applyAlignment="1">
      <alignment horizontal="center" vertical="center"/>
    </xf>
    <xf numFmtId="179" fontId="29" fillId="0" borderId="0" xfId="1" applyNumberFormat="1" applyFont="1" applyAlignment="1">
      <alignment horizontal="center" vertical="center"/>
    </xf>
    <xf numFmtId="179" fontId="50" fillId="0" borderId="0" xfId="0" applyNumberFormat="1" applyFont="1" applyAlignment="1">
      <alignment horizontal="center" vertical="center" wrapText="1"/>
    </xf>
    <xf numFmtId="179" fontId="29" fillId="0" borderId="2" xfId="1" applyNumberFormat="1" applyFont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179" fontId="11" fillId="6" borderId="2" xfId="0" applyNumberFormat="1" applyFont="1" applyFill="1" applyBorder="1" applyAlignment="1">
      <alignment horizontal="center" vertical="center" wrapText="1"/>
    </xf>
    <xf numFmtId="179" fontId="18" fillId="6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9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11" fillId="6" borderId="6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9" fillId="4" borderId="0" xfId="0" applyFont="1" applyFill="1" applyAlignment="1">
      <alignment horizontal="left" vertical="center" wrapText="1"/>
    </xf>
    <xf numFmtId="0" fontId="69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179" fontId="11" fillId="0" borderId="0" xfId="0" applyNumberFormat="1" applyFont="1" applyAlignment="1">
      <alignment horizontal="center" vertical="center" wrapText="1"/>
    </xf>
    <xf numFmtId="179" fontId="18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0" fillId="8" borderId="0" xfId="0" applyFill="1">
      <alignment vertical="center"/>
    </xf>
    <xf numFmtId="0" fontId="15" fillId="3" borderId="0" xfId="0" applyFont="1" applyFill="1">
      <alignment vertical="center"/>
    </xf>
    <xf numFmtId="0" fontId="73" fillId="16" borderId="0" xfId="0" applyFont="1" applyFill="1" applyAlignment="1">
      <alignment horizontal="left" vertical="center" wrapText="1"/>
    </xf>
    <xf numFmtId="0" fontId="88" fillId="0" borderId="0" xfId="0" applyFont="1">
      <alignment vertical="center"/>
    </xf>
    <xf numFmtId="0" fontId="44" fillId="0" borderId="2" xfId="0" applyFont="1" applyBorder="1" applyAlignment="1">
      <alignment horizontal="left" vertical="center"/>
    </xf>
    <xf numFmtId="0" fontId="4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 wrapText="1"/>
    </xf>
    <xf numFmtId="0" fontId="43" fillId="0" borderId="2" xfId="0" applyFont="1" applyBorder="1" applyAlignment="1">
      <alignment horizontal="center" vertical="center" wrapText="1"/>
    </xf>
    <xf numFmtId="0" fontId="38" fillId="0" borderId="0" xfId="0" applyFont="1">
      <alignment vertical="center"/>
    </xf>
    <xf numFmtId="0" fontId="43" fillId="0" borderId="2" xfId="0" applyFont="1" applyBorder="1" applyAlignment="1">
      <alignment horizontal="center" vertical="center"/>
    </xf>
    <xf numFmtId="0" fontId="89" fillId="0" borderId="0" xfId="0" applyFont="1">
      <alignment vertical="center"/>
    </xf>
    <xf numFmtId="0" fontId="22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vertical="center" wrapText="1"/>
    </xf>
    <xf numFmtId="0" fontId="29" fillId="4" borderId="10" xfId="0" applyFont="1" applyFill="1" applyBorder="1" applyAlignment="1">
      <alignment horizontal="left" vertical="center" wrapText="1"/>
    </xf>
    <xf numFmtId="0" fontId="29" fillId="4" borderId="22" xfId="0" applyFont="1" applyFill="1" applyBorder="1" applyAlignment="1">
      <alignment horizontal="center" vertical="center"/>
    </xf>
    <xf numFmtId="0" fontId="29" fillId="4" borderId="24" xfId="0" applyFont="1" applyFill="1" applyBorder="1" applyAlignment="1">
      <alignment horizontal="center" vertical="center"/>
    </xf>
    <xf numFmtId="0" fontId="22" fillId="43" borderId="22" xfId="0" applyFont="1" applyFill="1" applyBorder="1" applyAlignment="1">
      <alignment horizontal="left" vertical="center" wrapText="1"/>
    </xf>
    <xf numFmtId="0" fontId="22" fillId="43" borderId="24" xfId="0" applyFont="1" applyFill="1" applyBorder="1" applyAlignment="1">
      <alignment horizontal="left" vertical="center" wrapText="1"/>
    </xf>
    <xf numFmtId="0" fontId="22" fillId="2" borderId="24" xfId="0" applyFont="1" applyFill="1" applyBorder="1" applyAlignment="1">
      <alignment horizontal="left" vertical="center" wrapText="1"/>
    </xf>
    <xf numFmtId="0" fontId="29" fillId="2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0" fillId="0" borderId="0" xfId="0" applyFont="1">
      <alignment vertical="center"/>
    </xf>
    <xf numFmtId="179" fontId="27" fillId="6" borderId="6" xfId="0" applyNumberFormat="1" applyFont="1" applyFill="1" applyBorder="1" applyAlignment="1">
      <alignment horizontal="center" vertical="center" wrapText="1"/>
    </xf>
    <xf numFmtId="179" fontId="14" fillId="6" borderId="6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4" fillId="2" borderId="0" xfId="0" applyFont="1" applyFill="1" applyAlignment="1">
      <alignment horizontal="center" vertical="center" wrapText="1"/>
    </xf>
    <xf numFmtId="0" fontId="29" fillId="0" borderId="2" xfId="0" applyFont="1" applyBorder="1" applyAlignment="1">
      <alignment horizontal="left" vertical="top" wrapText="1"/>
    </xf>
    <xf numFmtId="176" fontId="43" fillId="0" borderId="2" xfId="1" applyFont="1" applyBorder="1" applyAlignment="1">
      <alignment horizontal="center" vertical="center"/>
    </xf>
    <xf numFmtId="180" fontId="46" fillId="0" borderId="2" xfId="1" applyNumberFormat="1" applyFont="1" applyBorder="1" applyAlignment="1">
      <alignment vertical="center"/>
    </xf>
    <xf numFmtId="0" fontId="44" fillId="4" borderId="2" xfId="0" applyFont="1" applyFill="1" applyBorder="1" applyAlignment="1">
      <alignment horizontal="center" vertical="center" wrapText="1"/>
    </xf>
    <xf numFmtId="176" fontId="0" fillId="0" borderId="0" xfId="1" applyFont="1">
      <alignment vertical="center"/>
    </xf>
    <xf numFmtId="176" fontId="38" fillId="0" borderId="2" xfId="1" applyFont="1" applyFill="1" applyBorder="1" applyAlignment="1">
      <alignment vertical="center" wrapText="1"/>
    </xf>
    <xf numFmtId="179" fontId="29" fillId="0" borderId="2" xfId="0" applyNumberFormat="1" applyFont="1" applyBorder="1" applyAlignment="1">
      <alignment vertical="center" wrapText="1"/>
    </xf>
    <xf numFmtId="176" fontId="38" fillId="0" borderId="2" xfId="1" applyFont="1" applyBorder="1" applyAlignment="1">
      <alignment vertical="center" wrapText="1"/>
    </xf>
    <xf numFmtId="0" fontId="26" fillId="2" borderId="0" xfId="0" applyFont="1" applyFill="1" applyAlignment="1">
      <alignment horizontal="center" vertical="center" wrapText="1"/>
    </xf>
    <xf numFmtId="0" fontId="27" fillId="6" borderId="0" xfId="0" applyFont="1" applyFill="1" applyAlignment="1">
      <alignment horizontal="center" vertical="center" wrapText="1"/>
    </xf>
    <xf numFmtId="179" fontId="23" fillId="2" borderId="0" xfId="0" applyNumberFormat="1" applyFont="1" applyFill="1">
      <alignment vertical="center"/>
    </xf>
    <xf numFmtId="0" fontId="11" fillId="6" borderId="0" xfId="0" applyFont="1" applyFill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180" fontId="46" fillId="0" borderId="0" xfId="0" applyNumberFormat="1" applyFont="1" applyAlignment="1">
      <alignment horizontal="center" vertical="center"/>
    </xf>
    <xf numFmtId="179" fontId="29" fillId="0" borderId="0" xfId="0" applyNumberFormat="1" applyFont="1" applyAlignment="1">
      <alignment vertical="center" wrapText="1"/>
    </xf>
    <xf numFmtId="0" fontId="54" fillId="2" borderId="0" xfId="0" applyFont="1" applyFill="1">
      <alignment vertical="center"/>
    </xf>
    <xf numFmtId="0" fontId="60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0" fillId="0" borderId="0" xfId="0" applyFont="1">
      <alignment vertical="center"/>
    </xf>
    <xf numFmtId="0" fontId="52" fillId="0" borderId="2" xfId="0" applyFont="1" applyBorder="1" applyAlignment="1">
      <alignment horizontal="left" vertical="center" wrapText="1"/>
    </xf>
    <xf numFmtId="0" fontId="33" fillId="4" borderId="2" xfId="0" applyFont="1" applyFill="1" applyBorder="1" applyAlignment="1">
      <alignment horizontal="center" vertical="center"/>
    </xf>
    <xf numFmtId="0" fontId="66" fillId="0" borderId="2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91" fillId="0" borderId="2" xfId="0" applyFont="1" applyBorder="1" applyAlignment="1">
      <alignment horizontal="center" vertical="center" wrapText="1"/>
    </xf>
    <xf numFmtId="176" fontId="29" fillId="0" borderId="2" xfId="1" applyFont="1" applyBorder="1" applyAlignment="1">
      <alignment horizontal="center" vertical="center"/>
    </xf>
    <xf numFmtId="0" fontId="24" fillId="2" borderId="3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 wrapText="1"/>
    </xf>
    <xf numFmtId="0" fontId="97" fillId="2" borderId="0" xfId="0" applyFont="1" applyFill="1">
      <alignment vertical="center"/>
    </xf>
    <xf numFmtId="0" fontId="33" fillId="0" borderId="2" xfId="0" applyFont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54" fillId="2" borderId="0" xfId="0" applyFont="1" applyFill="1" applyAlignment="1">
      <alignment horizontal="center" vertical="center"/>
    </xf>
    <xf numFmtId="0" fontId="29" fillId="0" borderId="2" xfId="0" applyFont="1" applyBorder="1">
      <alignment vertical="center"/>
    </xf>
    <xf numFmtId="0" fontId="22" fillId="0" borderId="2" xfId="0" applyFont="1" applyBorder="1" applyAlignment="1">
      <alignment vertical="center" wrapText="1"/>
    </xf>
    <xf numFmtId="0" fontId="22" fillId="0" borderId="2" xfId="0" applyFont="1" applyBorder="1">
      <alignment vertical="center"/>
    </xf>
    <xf numFmtId="0" fontId="34" fillId="0" borderId="2" xfId="0" applyFont="1" applyBorder="1" applyAlignment="1">
      <alignment horizontal="center" vertical="center" wrapText="1"/>
    </xf>
    <xf numFmtId="0" fontId="44" fillId="0" borderId="0" xfId="0" applyFont="1">
      <alignment vertical="center"/>
    </xf>
    <xf numFmtId="0" fontId="35" fillId="4" borderId="2" xfId="0" applyFont="1" applyFill="1" applyBorder="1" applyAlignment="1">
      <alignment horizontal="left" vertical="center"/>
    </xf>
    <xf numFmtId="0" fontId="35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43" fillId="4" borderId="2" xfId="0" applyFont="1" applyFill="1" applyBorder="1" applyAlignment="1">
      <alignment horizontal="center" vertical="center"/>
    </xf>
    <xf numFmtId="0" fontId="43" fillId="4" borderId="2" xfId="0" applyFont="1" applyFill="1" applyBorder="1" applyAlignment="1">
      <alignment horizontal="left" vertical="center" wrapText="1"/>
    </xf>
    <xf numFmtId="0" fontId="43" fillId="4" borderId="2" xfId="0" applyFont="1" applyFill="1" applyBorder="1" applyAlignment="1">
      <alignment horizontal="left" vertical="center"/>
    </xf>
    <xf numFmtId="0" fontId="43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179" fontId="29" fillId="0" borderId="2" xfId="0" applyNumberFormat="1" applyFont="1" applyBorder="1">
      <alignment vertical="center"/>
    </xf>
    <xf numFmtId="176" fontId="43" fillId="0" borderId="2" xfId="1" applyFont="1" applyBorder="1" applyAlignment="1">
      <alignment vertical="center"/>
    </xf>
    <xf numFmtId="176" fontId="23" fillId="2" borderId="0" xfId="1" applyFont="1" applyFill="1">
      <alignment vertical="center"/>
    </xf>
    <xf numFmtId="176" fontId="18" fillId="6" borderId="2" xfId="1" applyFont="1" applyFill="1" applyBorder="1" applyAlignment="1">
      <alignment horizontal="center" vertical="center" wrapText="1"/>
    </xf>
    <xf numFmtId="176" fontId="29" fillId="0" borderId="2" xfId="1" applyFont="1" applyBorder="1" applyAlignment="1">
      <alignment vertical="center" wrapText="1"/>
    </xf>
    <xf numFmtId="176" fontId="50" fillId="0" borderId="0" xfId="1" applyFont="1" applyAlignment="1">
      <alignment vertical="center" wrapText="1"/>
    </xf>
    <xf numFmtId="176" fontId="29" fillId="0" borderId="0" xfId="1" applyFont="1" applyAlignment="1">
      <alignment vertical="center" wrapText="1"/>
    </xf>
    <xf numFmtId="176" fontId="5" fillId="0" borderId="0" xfId="1" applyFont="1">
      <alignment vertical="center"/>
    </xf>
    <xf numFmtId="176" fontId="46" fillId="0" borderId="2" xfId="1" applyFont="1" applyBorder="1" applyAlignment="1">
      <alignment vertical="center" wrapText="1"/>
    </xf>
    <xf numFmtId="176" fontId="38" fillId="0" borderId="2" xfId="1" applyFont="1" applyBorder="1" applyAlignment="1">
      <alignment horizontal="center" vertical="center"/>
    </xf>
    <xf numFmtId="0" fontId="53" fillId="0" borderId="2" xfId="0" applyFont="1" applyBorder="1" applyAlignment="1">
      <alignment horizontal="left" vertical="center" wrapText="1"/>
    </xf>
    <xf numFmtId="0" fontId="53" fillId="10" borderId="2" xfId="0" applyFont="1" applyFill="1" applyBorder="1" applyAlignment="1">
      <alignment horizontal="center" vertical="center" wrapText="1"/>
    </xf>
    <xf numFmtId="0" fontId="46" fillId="0" borderId="6" xfId="0" applyFont="1" applyBorder="1" applyAlignment="1">
      <alignment horizontal="left" vertical="center" wrapText="1"/>
    </xf>
    <xf numFmtId="0" fontId="46" fillId="0" borderId="6" xfId="0" applyFont="1" applyBorder="1" applyAlignment="1">
      <alignment horizontal="center" vertical="center" wrapText="1"/>
    </xf>
    <xf numFmtId="179" fontId="46" fillId="0" borderId="6" xfId="0" applyNumberFormat="1" applyFont="1" applyBorder="1" applyAlignment="1">
      <alignment horizontal="center" vertical="center" wrapText="1"/>
    </xf>
    <xf numFmtId="179" fontId="16" fillId="0" borderId="6" xfId="0" applyNumberFormat="1" applyFont="1" applyBorder="1" applyAlignment="1">
      <alignment horizontal="center" vertical="center" wrapText="1"/>
    </xf>
    <xf numFmtId="0" fontId="31" fillId="0" borderId="6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22" fillId="0" borderId="6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/>
    </xf>
    <xf numFmtId="0" fontId="35" fillId="4" borderId="2" xfId="0" applyFont="1" applyFill="1" applyBorder="1" applyAlignment="1">
      <alignment horizontal="left" vertical="center" wrapText="1"/>
    </xf>
    <xf numFmtId="0" fontId="30" fillId="0" borderId="2" xfId="0" applyFont="1" applyBorder="1" applyAlignment="1">
      <alignment horizontal="center" vertical="center" wrapText="1"/>
    </xf>
    <xf numFmtId="176" fontId="23" fillId="2" borderId="0" xfId="1" applyFont="1" applyFill="1" applyAlignment="1">
      <alignment horizontal="center" vertical="center"/>
    </xf>
    <xf numFmtId="176" fontId="18" fillId="6" borderId="6" xfId="1" applyFont="1" applyFill="1" applyBorder="1" applyAlignment="1">
      <alignment horizontal="center" vertical="center" wrapText="1"/>
    </xf>
    <xf numFmtId="176" fontId="0" fillId="0" borderId="0" xfId="1" applyFont="1" applyAlignment="1">
      <alignment horizontal="center" vertical="center"/>
    </xf>
    <xf numFmtId="182" fontId="38" fillId="0" borderId="2" xfId="1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176" fontId="29" fillId="0" borderId="2" xfId="1" applyFont="1" applyBorder="1">
      <alignment vertical="center"/>
    </xf>
    <xf numFmtId="0" fontId="44" fillId="4" borderId="2" xfId="0" applyFont="1" applyFill="1" applyBorder="1" applyAlignment="1">
      <alignment horizontal="left" vertical="center"/>
    </xf>
    <xf numFmtId="0" fontId="99" fillId="0" borderId="2" xfId="0" applyFont="1" applyBorder="1" applyAlignment="1">
      <alignment horizontal="center" vertical="center" wrapText="1"/>
    </xf>
    <xf numFmtId="0" fontId="101" fillId="2" borderId="0" xfId="0" applyFont="1" applyFill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102" fillId="0" borderId="2" xfId="0" applyFont="1" applyBorder="1" applyAlignment="1">
      <alignment horizontal="center" vertical="center"/>
    </xf>
    <xf numFmtId="0" fontId="103" fillId="0" borderId="2" xfId="0" applyFont="1" applyBorder="1" applyAlignment="1">
      <alignment horizontal="center" vertical="center" wrapText="1"/>
    </xf>
    <xf numFmtId="0" fontId="38" fillId="4" borderId="2" xfId="0" applyFont="1" applyFill="1" applyBorder="1" applyAlignment="1">
      <alignment horizontal="center" vertical="center"/>
    </xf>
    <xf numFmtId="0" fontId="104" fillId="0" borderId="2" xfId="0" applyFont="1" applyBorder="1" applyAlignment="1">
      <alignment horizontal="center" vertical="center"/>
    </xf>
    <xf numFmtId="0" fontId="22" fillId="2" borderId="13" xfId="0" applyFont="1" applyFill="1" applyBorder="1" applyAlignment="1">
      <alignment horizontal="left" vertical="center" wrapText="1"/>
    </xf>
    <xf numFmtId="0" fontId="105" fillId="2" borderId="0" xfId="0" applyFont="1" applyFill="1">
      <alignment vertical="center"/>
    </xf>
    <xf numFmtId="179" fontId="16" fillId="14" borderId="2" xfId="0" applyNumberFormat="1" applyFont="1" applyFill="1" applyBorder="1" applyAlignment="1">
      <alignment horizontal="center" vertical="center"/>
    </xf>
    <xf numFmtId="180" fontId="43" fillId="0" borderId="2" xfId="1" applyNumberFormat="1" applyFont="1" applyBorder="1" applyAlignment="1">
      <alignment horizontal="center" vertical="center"/>
    </xf>
    <xf numFmtId="0" fontId="22" fillId="43" borderId="2" xfId="0" applyFont="1" applyFill="1" applyBorder="1" applyAlignment="1">
      <alignment horizontal="left" vertical="center" wrapText="1"/>
    </xf>
    <xf numFmtId="0" fontId="43" fillId="4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60" fillId="12" borderId="0" xfId="0" applyFont="1" applyFill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59" fillId="19" borderId="0" xfId="0" applyFont="1" applyFill="1" applyAlignment="1">
      <alignment horizontal="center" vertical="center" wrapText="1"/>
    </xf>
    <xf numFmtId="0" fontId="67" fillId="20" borderId="0" xfId="0" applyFont="1" applyFill="1" applyAlignment="1">
      <alignment horizontal="center" vertical="center" wrapText="1"/>
    </xf>
    <xf numFmtId="0" fontId="59" fillId="21" borderId="0" xfId="0" applyFont="1" applyFill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/>
    </xf>
    <xf numFmtId="179" fontId="4" fillId="14" borderId="2" xfId="0" applyNumberFormat="1" applyFont="1" applyFill="1" applyBorder="1" applyAlignment="1">
      <alignment horizontal="center" vertical="center"/>
    </xf>
    <xf numFmtId="176" fontId="4" fillId="0" borderId="2" xfId="1" applyFont="1" applyBorder="1" applyAlignment="1">
      <alignment vertical="center" wrapText="1"/>
    </xf>
    <xf numFmtId="0" fontId="107" fillId="0" borderId="2" xfId="0" applyFont="1" applyBorder="1" applyAlignment="1">
      <alignment horizontal="center" vertical="center"/>
    </xf>
    <xf numFmtId="176" fontId="29" fillId="0" borderId="2" xfId="1" applyFont="1" applyBorder="1" applyAlignment="1">
      <alignment vertical="center"/>
    </xf>
    <xf numFmtId="176" fontId="15" fillId="0" borderId="0" xfId="1" applyFont="1" applyFill="1">
      <alignment vertical="center"/>
    </xf>
    <xf numFmtId="183" fontId="15" fillId="0" borderId="0" xfId="0" applyNumberFormat="1" applyFont="1">
      <alignment vertical="center"/>
    </xf>
    <xf numFmtId="183" fontId="108" fillId="0" borderId="0" xfId="0" applyNumberFormat="1" applyFont="1" applyAlignment="1">
      <alignment horizontal="center" vertical="center" wrapText="1"/>
    </xf>
    <xf numFmtId="179" fontId="15" fillId="0" borderId="0" xfId="1" applyNumberFormat="1" applyFont="1" applyFill="1">
      <alignment vertical="center"/>
    </xf>
    <xf numFmtId="0" fontId="15" fillId="2" borderId="0" xfId="0" applyFont="1" applyFill="1" applyAlignment="1">
      <alignment horizontal="center" vertical="center" wrapText="1"/>
    </xf>
    <xf numFmtId="0" fontId="108" fillId="6" borderId="0" xfId="0" applyFont="1" applyFill="1" applyAlignment="1">
      <alignment horizontal="center" vertical="center" wrapText="1"/>
    </xf>
    <xf numFmtId="0" fontId="108" fillId="2" borderId="0" xfId="0" applyFont="1" applyFill="1">
      <alignment vertical="center"/>
    </xf>
    <xf numFmtId="0" fontId="65" fillId="15" borderId="7" xfId="0" applyFont="1" applyFill="1" applyBorder="1" applyAlignment="1">
      <alignment vertical="center" wrapText="1"/>
    </xf>
    <xf numFmtId="0" fontId="65" fillId="9" borderId="7" xfId="0" applyFont="1" applyFill="1" applyBorder="1" applyAlignment="1">
      <alignment vertical="center" wrapText="1"/>
    </xf>
    <xf numFmtId="0" fontId="92" fillId="11" borderId="7" xfId="0" applyFont="1" applyFill="1" applyBorder="1">
      <alignment vertical="center"/>
    </xf>
    <xf numFmtId="0" fontId="16" fillId="11" borderId="7" xfId="0" applyFont="1" applyFill="1" applyBorder="1">
      <alignment vertical="center"/>
    </xf>
    <xf numFmtId="0" fontId="65" fillId="46" borderId="7" xfId="0" applyFont="1" applyFill="1" applyBorder="1" applyAlignment="1">
      <alignment vertical="center" wrapText="1"/>
    </xf>
    <xf numFmtId="0" fontId="65" fillId="47" borderId="7" xfId="0" applyFont="1" applyFill="1" applyBorder="1">
      <alignment vertical="center"/>
    </xf>
    <xf numFmtId="0" fontId="93" fillId="48" borderId="7" xfId="0" applyFont="1" applyFill="1" applyBorder="1" applyAlignment="1">
      <alignment vertical="center" wrapText="1"/>
    </xf>
    <xf numFmtId="0" fontId="65" fillId="17" borderId="12" xfId="0" applyFont="1" applyFill="1" applyBorder="1" applyAlignment="1">
      <alignment vertical="center" wrapText="1"/>
    </xf>
    <xf numFmtId="0" fontId="29" fillId="45" borderId="7" xfId="0" applyFont="1" applyFill="1" applyBorder="1">
      <alignment vertical="center"/>
    </xf>
    <xf numFmtId="0" fontId="29" fillId="46" borderId="7" xfId="0" applyFont="1" applyFill="1" applyBorder="1">
      <alignment vertical="center"/>
    </xf>
    <xf numFmtId="0" fontId="65" fillId="49" borderId="7" xfId="0" applyFont="1" applyFill="1" applyBorder="1">
      <alignment vertical="center"/>
    </xf>
    <xf numFmtId="0" fontId="65" fillId="51" borderId="7" xfId="0" applyFont="1" applyFill="1" applyBorder="1" applyAlignment="1">
      <alignment vertical="center" wrapText="1"/>
    </xf>
    <xf numFmtId="0" fontId="16" fillId="50" borderId="7" xfId="0" applyFont="1" applyFill="1" applyBorder="1" applyAlignment="1">
      <alignment vertical="center" wrapText="1"/>
    </xf>
    <xf numFmtId="0" fontId="65" fillId="48" borderId="3" xfId="0" applyFont="1" applyFill="1" applyBorder="1">
      <alignment vertical="center"/>
    </xf>
    <xf numFmtId="0" fontId="65" fillId="52" borderId="7" xfId="0" applyFont="1" applyFill="1" applyBorder="1" applyAlignment="1">
      <alignment vertical="center" wrapText="1"/>
    </xf>
    <xf numFmtId="0" fontId="92" fillId="23" borderId="7" xfId="0" applyFont="1" applyFill="1" applyBorder="1">
      <alignment vertical="center"/>
    </xf>
    <xf numFmtId="0" fontId="30" fillId="53" borderId="0" xfId="0" applyFont="1" applyFill="1">
      <alignment vertical="center"/>
    </xf>
    <xf numFmtId="0" fontId="65" fillId="51" borderId="7" xfId="0" applyFont="1" applyFill="1" applyBorder="1">
      <alignment vertical="center"/>
    </xf>
    <xf numFmtId="0" fontId="94" fillId="22" borderId="7" xfId="0" applyFont="1" applyFill="1" applyBorder="1" applyAlignment="1">
      <alignment vertical="center" wrapText="1"/>
    </xf>
    <xf numFmtId="0" fontId="29" fillId="54" borderId="7" xfId="0" applyFont="1" applyFill="1" applyBorder="1" applyAlignment="1">
      <alignment vertical="center" wrapText="1"/>
    </xf>
    <xf numFmtId="0" fontId="29" fillId="17" borderId="7" xfId="0" applyFont="1" applyFill="1" applyBorder="1">
      <alignment vertical="center"/>
    </xf>
    <xf numFmtId="0" fontId="33" fillId="0" borderId="2" xfId="0" applyFont="1" applyBorder="1" applyAlignment="1">
      <alignment vertical="center" wrapText="1"/>
    </xf>
    <xf numFmtId="0" fontId="60" fillId="15" borderId="7" xfId="0" applyFont="1" applyFill="1" applyBorder="1" applyAlignment="1">
      <alignment vertical="center" wrapText="1"/>
    </xf>
    <xf numFmtId="0" fontId="61" fillId="48" borderId="7" xfId="0" applyFont="1" applyFill="1" applyBorder="1" applyAlignment="1">
      <alignment vertical="center" wrapText="1"/>
    </xf>
    <xf numFmtId="0" fontId="60" fillId="9" borderId="7" xfId="0" applyFont="1" applyFill="1" applyBorder="1" applyAlignment="1">
      <alignment vertical="center" wrapText="1"/>
    </xf>
    <xf numFmtId="0" fontId="60" fillId="15" borderId="7" xfId="0" applyFont="1" applyFill="1" applyBorder="1">
      <alignment vertical="center"/>
    </xf>
    <xf numFmtId="0" fontId="60" fillId="44" borderId="5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106" fillId="0" borderId="2" xfId="0" applyFont="1" applyBorder="1" applyAlignment="1">
      <alignment horizontal="center" vertical="center"/>
    </xf>
    <xf numFmtId="176" fontId="29" fillId="0" borderId="0" xfId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176" fontId="29" fillId="0" borderId="13" xfId="1" applyFont="1" applyBorder="1" applyAlignment="1">
      <alignment vertical="center"/>
    </xf>
    <xf numFmtId="176" fontId="29" fillId="0" borderId="13" xfId="1" applyFont="1" applyBorder="1" applyAlignment="1">
      <alignment horizontal="center" vertical="center"/>
    </xf>
    <xf numFmtId="0" fontId="59" fillId="19" borderId="5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31" fillId="0" borderId="2" xfId="0" applyFont="1" applyBorder="1">
      <alignment vertical="center"/>
    </xf>
    <xf numFmtId="0" fontId="35" fillId="0" borderId="2" xfId="0" applyFont="1" applyBorder="1" applyAlignment="1">
      <alignment horizontal="center" vertical="center"/>
    </xf>
    <xf numFmtId="0" fontId="46" fillId="0" borderId="2" xfId="0" quotePrefix="1" applyFont="1" applyBorder="1" applyAlignment="1">
      <alignment horizontal="center" vertical="center" wrapText="1"/>
    </xf>
    <xf numFmtId="0" fontId="46" fillId="4" borderId="2" xfId="0" applyFont="1" applyFill="1" applyBorder="1" applyAlignment="1">
      <alignment horizontal="center" vertical="center" wrapText="1"/>
    </xf>
    <xf numFmtId="0" fontId="46" fillId="4" borderId="2" xfId="0" applyFont="1" applyFill="1" applyBorder="1" applyAlignment="1">
      <alignment horizontal="center" vertical="center"/>
    </xf>
    <xf numFmtId="0" fontId="31" fillId="4" borderId="2" xfId="0" applyFont="1" applyFill="1" applyBorder="1">
      <alignment vertical="center"/>
    </xf>
    <xf numFmtId="0" fontId="112" fillId="0" borderId="2" xfId="0" applyFont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/>
    </xf>
    <xf numFmtId="0" fontId="114" fillId="0" borderId="2" xfId="0" applyFont="1" applyBorder="1" applyAlignment="1">
      <alignment horizontal="center" vertical="center" wrapText="1"/>
    </xf>
    <xf numFmtId="0" fontId="98" fillId="0" borderId="2" xfId="0" applyFont="1" applyBorder="1" applyAlignment="1">
      <alignment horizontal="center" vertical="center" wrapText="1"/>
    </xf>
    <xf numFmtId="0" fontId="116" fillId="0" borderId="2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/>
    </xf>
    <xf numFmtId="179" fontId="29" fillId="55" borderId="2" xfId="0" applyNumberFormat="1" applyFont="1" applyFill="1" applyBorder="1" applyAlignment="1">
      <alignment horizontal="center" vertical="center"/>
    </xf>
    <xf numFmtId="176" fontId="29" fillId="55" borderId="2" xfId="1" applyFont="1" applyFill="1" applyBorder="1" applyAlignment="1">
      <alignment horizontal="center" vertical="center"/>
    </xf>
    <xf numFmtId="182" fontId="29" fillId="0" borderId="2" xfId="1" applyNumberFormat="1" applyFont="1" applyBorder="1" applyAlignment="1">
      <alignment horizontal="center" vertical="center"/>
    </xf>
    <xf numFmtId="176" fontId="29" fillId="55" borderId="13" xfId="1" applyFont="1" applyFill="1" applyBorder="1" applyAlignment="1">
      <alignment horizontal="center" vertical="center"/>
    </xf>
    <xf numFmtId="0" fontId="59" fillId="55" borderId="0" xfId="0" applyFont="1" applyFill="1" applyAlignment="1">
      <alignment horizontal="center" vertical="center" wrapText="1"/>
    </xf>
    <xf numFmtId="0" fontId="33" fillId="55" borderId="0" xfId="0" applyFont="1" applyFill="1" applyAlignment="1">
      <alignment horizontal="center" vertical="center"/>
    </xf>
    <xf numFmtId="0" fontId="29" fillId="55" borderId="0" xfId="0" applyFont="1" applyFill="1" applyAlignment="1">
      <alignment horizontal="center" vertical="center"/>
    </xf>
    <xf numFmtId="176" fontId="38" fillId="0" borderId="2" xfId="1" applyFont="1" applyBorder="1" applyAlignment="1">
      <alignment horizontal="center" vertical="center" wrapText="1"/>
    </xf>
    <xf numFmtId="180" fontId="29" fillId="0" borderId="0" xfId="0" applyNumberFormat="1" applyFont="1" applyAlignment="1">
      <alignment horizontal="center" vertical="center"/>
    </xf>
    <xf numFmtId="179" fontId="29" fillId="55" borderId="0" xfId="0" applyNumberFormat="1" applyFont="1" applyFill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76" fontId="108" fillId="0" borderId="0" xfId="1" applyFont="1" applyFill="1" applyAlignment="1">
      <alignment horizontal="center" vertical="center" wrapText="1"/>
    </xf>
    <xf numFmtId="176" fontId="108" fillId="0" borderId="0" xfId="1" applyFont="1" applyFill="1">
      <alignment vertical="center"/>
    </xf>
    <xf numFmtId="0" fontId="23" fillId="0" borderId="0" xfId="0" applyFont="1">
      <alignment vertical="center"/>
    </xf>
    <xf numFmtId="176" fontId="15" fillId="0" borderId="0" xfId="1" applyFont="1" applyFill="1" applyAlignment="1">
      <alignment horizontal="center" vertical="center" wrapText="1"/>
    </xf>
    <xf numFmtId="183" fontId="108" fillId="0" borderId="0" xfId="0" applyNumberFormat="1" applyFont="1">
      <alignment vertical="center"/>
    </xf>
    <xf numFmtId="0" fontId="11" fillId="0" borderId="0" xfId="0" applyFont="1">
      <alignment vertical="center"/>
    </xf>
    <xf numFmtId="183" fontId="15" fillId="0" borderId="0" xfId="0" applyNumberFormat="1" applyFont="1" applyAlignment="1">
      <alignment horizontal="center" vertical="center" wrapText="1"/>
    </xf>
    <xf numFmtId="176" fontId="29" fillId="55" borderId="6" xfId="1" applyFont="1" applyFill="1" applyBorder="1" applyAlignment="1">
      <alignment horizontal="center" vertical="center"/>
    </xf>
    <xf numFmtId="180" fontId="29" fillId="0" borderId="6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wrapText="1"/>
    </xf>
    <xf numFmtId="0" fontId="22" fillId="2" borderId="22" xfId="0" applyFont="1" applyFill="1" applyBorder="1" applyAlignment="1">
      <alignment horizontal="left" vertical="center" wrapText="1"/>
    </xf>
    <xf numFmtId="0" fontId="22" fillId="2" borderId="27" xfId="0" applyFont="1" applyFill="1" applyBorder="1" applyAlignment="1">
      <alignment horizontal="left" vertical="center" wrapText="1"/>
    </xf>
    <xf numFmtId="0" fontId="67" fillId="0" borderId="0" xfId="0" applyFont="1" applyAlignment="1">
      <alignment horizontal="center" vertical="center" wrapText="1"/>
    </xf>
    <xf numFmtId="0" fontId="120" fillId="0" borderId="0" xfId="0" applyFont="1">
      <alignment vertical="center"/>
    </xf>
    <xf numFmtId="179" fontId="16" fillId="55" borderId="2" xfId="0" applyNumberFormat="1" applyFont="1" applyFill="1" applyBorder="1" applyAlignment="1">
      <alignment horizontal="center" vertical="center" wrapText="1"/>
    </xf>
    <xf numFmtId="183" fontId="108" fillId="55" borderId="0" xfId="0" applyNumberFormat="1" applyFont="1" applyFill="1" applyAlignment="1">
      <alignment horizontal="center" vertical="center" wrapText="1"/>
    </xf>
    <xf numFmtId="0" fontId="33" fillId="4" borderId="0" xfId="0" applyFont="1" applyFill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183" fontId="0" fillId="0" borderId="0" xfId="0" applyNumberFormat="1">
      <alignment vertical="center"/>
    </xf>
    <xf numFmtId="179" fontId="121" fillId="0" borderId="0" xfId="0" applyNumberFormat="1" applyFont="1" applyAlignment="1">
      <alignment horizontal="center" vertical="center"/>
    </xf>
    <xf numFmtId="179" fontId="16" fillId="0" borderId="2" xfId="0" applyNumberFormat="1" applyFont="1" applyBorder="1" applyAlignment="1">
      <alignment horizontal="center" vertical="center"/>
    </xf>
    <xf numFmtId="179" fontId="46" fillId="55" borderId="2" xfId="0" applyNumberFormat="1" applyFont="1" applyFill="1" applyBorder="1" applyAlignment="1">
      <alignment horizontal="center" vertical="center"/>
    </xf>
    <xf numFmtId="176" fontId="38" fillId="55" borderId="2" xfId="1" applyFont="1" applyFill="1" applyBorder="1" applyAlignment="1">
      <alignment horizontal="center" vertical="center"/>
    </xf>
    <xf numFmtId="0" fontId="30" fillId="2" borderId="0" xfId="0" applyFont="1" applyFill="1">
      <alignment vertical="center"/>
    </xf>
    <xf numFmtId="179" fontId="121" fillId="2" borderId="0" xfId="0" applyNumberFormat="1" applyFont="1" applyFill="1" applyAlignment="1">
      <alignment horizontal="center" vertical="center"/>
    </xf>
    <xf numFmtId="176" fontId="29" fillId="0" borderId="13" xfId="1" applyFont="1" applyBorder="1" applyAlignment="1">
      <alignment vertical="center" wrapText="1"/>
    </xf>
    <xf numFmtId="0" fontId="31" fillId="0" borderId="0" xfId="0" applyFont="1" applyAlignment="1">
      <alignment horizontal="center" vertical="center"/>
    </xf>
    <xf numFmtId="179" fontId="29" fillId="55" borderId="2" xfId="1" applyNumberFormat="1" applyFont="1" applyFill="1" applyBorder="1" applyAlignment="1">
      <alignment horizontal="center" vertical="center"/>
    </xf>
    <xf numFmtId="176" fontId="29" fillId="55" borderId="0" xfId="1" applyFont="1" applyFill="1" applyBorder="1" applyAlignment="1">
      <alignment horizontal="center" vertical="center"/>
    </xf>
    <xf numFmtId="0" fontId="104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vertical="center" wrapText="1"/>
    </xf>
    <xf numFmtId="0" fontId="123" fillId="0" borderId="6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179" fontId="43" fillId="0" borderId="6" xfId="0" applyNumberFormat="1" applyFont="1" applyBorder="1" applyAlignment="1">
      <alignment horizontal="center" vertical="center" wrapText="1"/>
    </xf>
    <xf numFmtId="179" fontId="106" fillId="0" borderId="6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left" vertical="center" wrapText="1"/>
    </xf>
    <xf numFmtId="0" fontId="124" fillId="0" borderId="2" xfId="0" applyFont="1" applyBorder="1" applyAlignment="1">
      <alignment horizontal="center" vertical="center"/>
    </xf>
    <xf numFmtId="0" fontId="126" fillId="0" borderId="2" xfId="0" applyFont="1" applyBorder="1" applyAlignment="1">
      <alignment horizontal="center" vertical="center" wrapText="1"/>
    </xf>
    <xf numFmtId="0" fontId="44" fillId="0" borderId="2" xfId="0" applyFont="1" applyBorder="1">
      <alignment vertical="center"/>
    </xf>
    <xf numFmtId="0" fontId="38" fillId="0" borderId="2" xfId="0" applyFont="1" applyBorder="1" applyAlignment="1">
      <alignment vertical="center" wrapText="1"/>
    </xf>
    <xf numFmtId="0" fontId="44" fillId="0" borderId="2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27" fillId="0" borderId="2" xfId="0" applyFont="1" applyBorder="1" applyAlignment="1">
      <alignment horizontal="center" vertical="center"/>
    </xf>
    <xf numFmtId="181" fontId="22" fillId="0" borderId="2" xfId="0" applyNumberFormat="1" applyFont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28" fillId="0" borderId="2" xfId="0" applyFont="1" applyBorder="1" applyAlignment="1">
      <alignment horizontal="center" vertical="center"/>
    </xf>
    <xf numFmtId="0" fontId="128" fillId="0" borderId="2" xfId="0" applyFont="1" applyBorder="1" applyAlignment="1">
      <alignment horizontal="left" vertical="center" wrapText="1"/>
    </xf>
    <xf numFmtId="0" fontId="129" fillId="4" borderId="2" xfId="0" applyFont="1" applyFill="1" applyBorder="1" applyAlignment="1">
      <alignment horizontal="center" vertical="center" wrapText="1"/>
    </xf>
    <xf numFmtId="179" fontId="31" fillId="0" borderId="2" xfId="0" applyNumberFormat="1" applyFont="1" applyBorder="1" applyAlignment="1">
      <alignment horizontal="center" vertical="center"/>
    </xf>
    <xf numFmtId="179" fontId="31" fillId="0" borderId="0" xfId="0" applyNumberFormat="1" applyFont="1" applyAlignment="1">
      <alignment horizontal="center" vertical="center"/>
    </xf>
    <xf numFmtId="0" fontId="103" fillId="0" borderId="2" xfId="0" applyFont="1" applyBorder="1" applyAlignment="1">
      <alignment horizontal="center" vertical="center"/>
    </xf>
    <xf numFmtId="0" fontId="39" fillId="0" borderId="0" xfId="0" applyFont="1">
      <alignment vertical="center"/>
    </xf>
    <xf numFmtId="0" fontId="30" fillId="0" borderId="2" xfId="0" applyFont="1" applyBorder="1">
      <alignment vertical="center"/>
    </xf>
    <xf numFmtId="0" fontId="129" fillId="0" borderId="2" xfId="0" applyFont="1" applyBorder="1" applyAlignment="1">
      <alignment horizontal="center" vertical="center" wrapText="1"/>
    </xf>
    <xf numFmtId="0" fontId="127" fillId="0" borderId="0" xfId="0" applyFont="1">
      <alignment vertical="center"/>
    </xf>
    <xf numFmtId="0" fontId="106" fillId="0" borderId="2" xfId="0" applyFont="1" applyBorder="1" applyAlignment="1">
      <alignment horizontal="center" vertical="center" wrapText="1"/>
    </xf>
    <xf numFmtId="0" fontId="128" fillId="0" borderId="2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 wrapText="1"/>
    </xf>
    <xf numFmtId="0" fontId="22" fillId="43" borderId="22" xfId="0" applyFont="1" applyFill="1" applyBorder="1" applyAlignment="1">
      <alignment horizontal="center" vertical="center" wrapText="1"/>
    </xf>
    <xf numFmtId="0" fontId="22" fillId="43" borderId="2" xfId="0" applyFont="1" applyFill="1" applyBorder="1" applyAlignment="1">
      <alignment horizontal="center" vertical="center" wrapText="1"/>
    </xf>
    <xf numFmtId="0" fontId="22" fillId="43" borderId="24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/>
    </xf>
    <xf numFmtId="0" fontId="22" fillId="43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130" fillId="0" borderId="2" xfId="0" applyFont="1" applyBorder="1" applyAlignment="1">
      <alignment horizontal="left" vertical="center"/>
    </xf>
    <xf numFmtId="0" fontId="131" fillId="24" borderId="2" xfId="0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132" fillId="0" borderId="2" xfId="0" applyFont="1" applyBorder="1">
      <alignment vertical="center"/>
    </xf>
    <xf numFmtId="0" fontId="133" fillId="0" borderId="0" xfId="0" applyFont="1">
      <alignment vertical="center"/>
    </xf>
    <xf numFmtId="0" fontId="4" fillId="4" borderId="2" xfId="0" applyFont="1" applyFill="1" applyBorder="1" applyAlignment="1">
      <alignment horizontal="left" vertical="center" wrapText="1"/>
    </xf>
    <xf numFmtId="180" fontId="136" fillId="0" borderId="2" xfId="0" applyNumberFormat="1" applyFont="1" applyBorder="1" applyAlignment="1">
      <alignment horizontal="center" vertical="center"/>
    </xf>
    <xf numFmtId="179" fontId="4" fillId="0" borderId="2" xfId="0" applyNumberFormat="1" applyFont="1" applyBorder="1" applyAlignment="1">
      <alignment vertical="center" wrapText="1"/>
    </xf>
    <xf numFmtId="0" fontId="132" fillId="0" borderId="11" xfId="0" applyFont="1" applyBorder="1">
      <alignment vertical="center"/>
    </xf>
    <xf numFmtId="0" fontId="133" fillId="3" borderId="0" xfId="0" applyFont="1" applyFill="1">
      <alignment vertical="center"/>
    </xf>
    <xf numFmtId="180" fontId="4" fillId="0" borderId="2" xfId="0" applyNumberFormat="1" applyFont="1" applyBorder="1" applyAlignment="1">
      <alignment horizontal="center" vertical="center"/>
    </xf>
    <xf numFmtId="0" fontId="136" fillId="24" borderId="2" xfId="0" applyFont="1" applyFill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79" fontId="4" fillId="3" borderId="2" xfId="0" applyNumberFormat="1" applyFont="1" applyFill="1" applyBorder="1" applyAlignment="1">
      <alignment horizontal="center" vertical="center"/>
    </xf>
    <xf numFmtId="179" fontId="4" fillId="3" borderId="2" xfId="0" applyNumberFormat="1" applyFont="1" applyFill="1" applyBorder="1" applyAlignment="1">
      <alignment horizontal="center" vertical="center" wrapText="1"/>
    </xf>
    <xf numFmtId="0" fontId="4" fillId="24" borderId="2" xfId="0" applyFont="1" applyFill="1" applyBorder="1" applyAlignment="1">
      <alignment horizontal="center" vertical="center"/>
    </xf>
    <xf numFmtId="0" fontId="137" fillId="0" borderId="2" xfId="0" applyFont="1" applyBorder="1" applyAlignment="1">
      <alignment horizontal="center" vertical="center"/>
    </xf>
    <xf numFmtId="0" fontId="140" fillId="0" borderId="2" xfId="0" applyFont="1" applyBorder="1" applyAlignment="1">
      <alignment horizontal="left" vertical="center" wrapText="1"/>
    </xf>
    <xf numFmtId="0" fontId="137" fillId="0" borderId="2" xfId="0" applyFont="1" applyBorder="1" applyAlignment="1">
      <alignment horizontal="center" vertical="center" wrapText="1"/>
    </xf>
    <xf numFmtId="176" fontId="137" fillId="0" borderId="2" xfId="4" applyFont="1" applyFill="1" applyBorder="1" applyAlignment="1">
      <alignment horizontal="center" vertical="center"/>
    </xf>
    <xf numFmtId="179" fontId="137" fillId="0" borderId="2" xfId="4" applyNumberFormat="1" applyFont="1" applyFill="1" applyBorder="1" applyAlignment="1">
      <alignment vertical="center"/>
    </xf>
    <xf numFmtId="179" fontId="138" fillId="0" borderId="2" xfId="4" applyNumberFormat="1" applyFont="1" applyFill="1" applyBorder="1" applyAlignment="1">
      <alignment vertical="center"/>
    </xf>
    <xf numFmtId="179" fontId="138" fillId="0" borderId="2" xfId="4" applyNumberFormat="1" applyFont="1" applyFill="1" applyBorder="1" applyAlignment="1">
      <alignment vertical="center" wrapText="1"/>
    </xf>
    <xf numFmtId="0" fontId="137" fillId="0" borderId="2" xfId="0" applyFont="1" applyBorder="1" applyAlignment="1">
      <alignment horizontal="left" vertical="center" wrapText="1"/>
    </xf>
    <xf numFmtId="0" fontId="139" fillId="0" borderId="2" xfId="0" applyFont="1" applyBorder="1" applyAlignment="1">
      <alignment horizontal="center" vertical="center"/>
    </xf>
    <xf numFmtId="0" fontId="139" fillId="0" borderId="2" xfId="7" applyFont="1" applyBorder="1" applyAlignment="1">
      <alignment horizontal="center" vertical="center"/>
    </xf>
    <xf numFmtId="0" fontId="144" fillId="0" borderId="2" xfId="0" applyFont="1" applyBorder="1" applyAlignment="1">
      <alignment horizontal="center" vertical="center"/>
    </xf>
    <xf numFmtId="0" fontId="144" fillId="0" borderId="2" xfId="0" applyFont="1" applyBorder="1" applyAlignment="1">
      <alignment horizontal="left" vertical="center" wrapText="1"/>
    </xf>
    <xf numFmtId="179" fontId="137" fillId="0" borderId="2" xfId="1" applyNumberFormat="1" applyFont="1" applyFill="1" applyBorder="1" applyAlignment="1">
      <alignment vertical="center"/>
    </xf>
    <xf numFmtId="179" fontId="138" fillId="0" borderId="2" xfId="1" applyNumberFormat="1" applyFont="1" applyFill="1" applyBorder="1" applyAlignment="1">
      <alignment vertical="center"/>
    </xf>
    <xf numFmtId="179" fontId="138" fillId="0" borderId="2" xfId="0" applyNumberFormat="1" applyFont="1" applyBorder="1" applyAlignment="1">
      <alignment vertical="center" wrapText="1"/>
    </xf>
    <xf numFmtId="0" fontId="139" fillId="0" borderId="2" xfId="0" applyFont="1" applyBorder="1" applyAlignment="1">
      <alignment horizontal="left" vertical="center" wrapText="1"/>
    </xf>
    <xf numFmtId="0" fontId="135" fillId="0" borderId="2" xfId="0" applyFont="1" applyBorder="1" applyAlignment="1">
      <alignment horizontal="left" vertical="center" wrapText="1"/>
    </xf>
    <xf numFmtId="179" fontId="4" fillId="0" borderId="2" xfId="4" applyNumberFormat="1" applyFont="1" applyFill="1" applyBorder="1" applyAlignment="1">
      <alignment horizontal="center" vertical="center"/>
    </xf>
    <xf numFmtId="179" fontId="145" fillId="0" borderId="2" xfId="4" applyNumberFormat="1" applyFont="1" applyFill="1" applyBorder="1" applyAlignment="1">
      <alignment horizontal="center" vertical="center"/>
    </xf>
    <xf numFmtId="179" fontId="145" fillId="0" borderId="2" xfId="4" applyNumberFormat="1" applyFont="1" applyFill="1" applyBorder="1" applyAlignment="1">
      <alignment horizontal="center" vertical="center" wrapText="1"/>
    </xf>
    <xf numFmtId="0" fontId="136" fillId="0" borderId="2" xfId="0" applyFont="1" applyBorder="1" applyAlignment="1">
      <alignment horizontal="center" vertical="center"/>
    </xf>
    <xf numFmtId="179" fontId="136" fillId="0" borderId="2" xfId="4" applyNumberFormat="1" applyFont="1" applyFill="1" applyBorder="1" applyAlignment="1">
      <alignment horizontal="center" vertical="center" wrapText="1"/>
    </xf>
    <xf numFmtId="179" fontId="145" fillId="0" borderId="2" xfId="1" applyNumberFormat="1" applyFont="1" applyFill="1" applyBorder="1" applyAlignment="1">
      <alignment horizontal="center" vertical="center" wrapText="1"/>
    </xf>
    <xf numFmtId="0" fontId="146" fillId="0" borderId="2" xfId="0" applyFont="1" applyBorder="1" applyAlignment="1">
      <alignment horizontal="left" vertical="center" wrapText="1"/>
    </xf>
    <xf numFmtId="179" fontId="4" fillId="0" borderId="2" xfId="1" applyNumberFormat="1" applyFont="1" applyFill="1" applyBorder="1" applyAlignment="1">
      <alignment horizontal="center" vertical="center"/>
    </xf>
    <xf numFmtId="179" fontId="145" fillId="0" borderId="2" xfId="1" applyNumberFormat="1" applyFont="1" applyFill="1" applyBorder="1" applyAlignment="1">
      <alignment horizontal="center" vertical="center"/>
    </xf>
    <xf numFmtId="179" fontId="136" fillId="0" borderId="2" xfId="1" applyNumberFormat="1" applyFont="1" applyFill="1" applyBorder="1" applyAlignment="1">
      <alignment horizontal="center" vertical="center"/>
    </xf>
    <xf numFmtId="0" fontId="135" fillId="0" borderId="2" xfId="0" quotePrefix="1" applyFont="1" applyBorder="1" applyAlignment="1">
      <alignment horizontal="left" vertical="center" wrapText="1"/>
    </xf>
    <xf numFmtId="179" fontId="145" fillId="0" borderId="2" xfId="0" applyNumberFormat="1" applyFont="1" applyBorder="1" applyAlignment="1">
      <alignment horizontal="center" vertical="center" wrapText="1"/>
    </xf>
    <xf numFmtId="0" fontId="132" fillId="0" borderId="2" xfId="0" applyFont="1" applyBorder="1" applyAlignment="1">
      <alignment horizontal="center" vertical="center"/>
    </xf>
    <xf numFmtId="0" fontId="136" fillId="0" borderId="2" xfId="0" applyFont="1" applyBorder="1" applyAlignment="1">
      <alignment horizontal="center" vertical="center" wrapText="1"/>
    </xf>
    <xf numFmtId="179" fontId="136" fillId="0" borderId="2" xfId="0" applyNumberFormat="1" applyFont="1" applyBorder="1" applyAlignment="1">
      <alignment horizontal="center" vertical="center" wrapText="1"/>
    </xf>
    <xf numFmtId="0" fontId="136" fillId="0" borderId="2" xfId="0" applyFont="1" applyBorder="1" applyAlignment="1">
      <alignment horizontal="left" vertical="center" wrapText="1"/>
    </xf>
    <xf numFmtId="0" fontId="149" fillId="0" borderId="2" xfId="0" applyFont="1" applyBorder="1" applyAlignment="1">
      <alignment horizontal="center" vertical="center" wrapText="1"/>
    </xf>
    <xf numFmtId="0" fontId="149" fillId="0" borderId="2" xfId="0" applyFont="1" applyBorder="1" applyAlignment="1">
      <alignment horizontal="left" vertical="center" wrapText="1"/>
    </xf>
    <xf numFmtId="0" fontId="150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136" fillId="0" borderId="2" xfId="0" applyFont="1" applyBorder="1" applyAlignment="1">
      <alignment horizontal="left" vertical="center"/>
    </xf>
    <xf numFmtId="0" fontId="145" fillId="0" borderId="2" xfId="0" applyFont="1" applyBorder="1" applyAlignment="1">
      <alignment horizontal="center" vertical="center"/>
    </xf>
    <xf numFmtId="179" fontId="4" fillId="0" borderId="2" xfId="4" applyNumberFormat="1" applyFont="1" applyFill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left" vertical="center" wrapText="1"/>
    </xf>
    <xf numFmtId="179" fontId="145" fillId="0" borderId="2" xfId="0" applyNumberFormat="1" applyFont="1" applyBorder="1" applyAlignment="1">
      <alignment vertical="center" wrapText="1"/>
    </xf>
    <xf numFmtId="179" fontId="145" fillId="0" borderId="2" xfId="0" applyNumberFormat="1" applyFont="1" applyBorder="1" applyAlignment="1">
      <alignment horizontal="center" vertical="center"/>
    </xf>
    <xf numFmtId="179" fontId="153" fillId="0" borderId="2" xfId="0" applyNumberFormat="1" applyFont="1" applyBorder="1" applyAlignment="1">
      <alignment horizontal="center" vertical="center" wrapText="1"/>
    </xf>
    <xf numFmtId="0" fontId="136" fillId="3" borderId="2" xfId="0" applyFont="1" applyFill="1" applyBorder="1" applyAlignment="1">
      <alignment horizontal="center" vertical="center" wrapText="1"/>
    </xf>
    <xf numFmtId="0" fontId="136" fillId="3" borderId="2" xfId="0" applyFont="1" applyFill="1" applyBorder="1" applyAlignment="1">
      <alignment horizontal="center" vertical="center"/>
    </xf>
    <xf numFmtId="179" fontId="136" fillId="3" borderId="2" xfId="0" applyNumberFormat="1" applyFont="1" applyFill="1" applyBorder="1" applyAlignment="1">
      <alignment horizontal="center" vertical="center"/>
    </xf>
    <xf numFmtId="179" fontId="136" fillId="3" borderId="2" xfId="0" applyNumberFormat="1" applyFont="1" applyFill="1" applyBorder="1" applyAlignment="1">
      <alignment horizontal="center" vertical="center" wrapText="1"/>
    </xf>
    <xf numFmtId="0" fontId="136" fillId="0" borderId="2" xfId="0" applyFont="1" applyBorder="1">
      <alignment vertical="center"/>
    </xf>
    <xf numFmtId="0" fontId="136" fillId="4" borderId="2" xfId="0" applyFont="1" applyFill="1" applyBorder="1" applyAlignment="1">
      <alignment horizontal="center" vertical="center" wrapText="1"/>
    </xf>
    <xf numFmtId="0" fontId="4" fillId="24" borderId="15" xfId="0" applyFont="1" applyFill="1" applyBorder="1" applyAlignment="1">
      <alignment horizontal="center" vertical="center" wrapText="1"/>
    </xf>
    <xf numFmtId="0" fontId="145" fillId="0" borderId="2" xfId="0" applyFont="1" applyBorder="1" applyAlignment="1">
      <alignment horizontal="center" vertical="center" wrapText="1"/>
    </xf>
    <xf numFmtId="179" fontId="4" fillId="0" borderId="2" xfId="1" applyNumberFormat="1" applyFont="1" applyBorder="1" applyAlignment="1">
      <alignment vertical="center"/>
    </xf>
    <xf numFmtId="179" fontId="4" fillId="0" borderId="2" xfId="1" applyNumberFormat="1" applyFont="1" applyBorder="1" applyAlignment="1">
      <alignment horizontal="center" vertical="center"/>
    </xf>
    <xf numFmtId="179" fontId="136" fillId="0" borderId="2" xfId="0" applyNumberFormat="1" applyFont="1" applyBorder="1" applyAlignment="1">
      <alignment horizontal="center" vertical="center"/>
    </xf>
    <xf numFmtId="179" fontId="136" fillId="14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176" fontId="4" fillId="0" borderId="2" xfId="1" applyFont="1" applyBorder="1" applyAlignment="1">
      <alignment horizontal="center" vertical="center"/>
    </xf>
    <xf numFmtId="0" fontId="3" fillId="0" borderId="0" xfId="0" applyFont="1">
      <alignment vertical="center"/>
    </xf>
    <xf numFmtId="0" fontId="151" fillId="0" borderId="2" xfId="0" applyFont="1" applyBorder="1" applyAlignment="1">
      <alignment horizontal="left" vertical="center" wrapText="1"/>
    </xf>
    <xf numFmtId="0" fontId="136" fillId="4" borderId="2" xfId="0" applyFont="1" applyFill="1" applyBorder="1" applyAlignment="1">
      <alignment horizontal="left" vertical="center" wrapText="1"/>
    </xf>
    <xf numFmtId="0" fontId="145" fillId="0" borderId="15" xfId="0" applyFont="1" applyBorder="1" applyAlignment="1">
      <alignment horizontal="center" vertical="center" wrapText="1"/>
    </xf>
    <xf numFmtId="0" fontId="157" fillId="0" borderId="2" xfId="0" applyFont="1" applyBorder="1" applyAlignment="1">
      <alignment horizontal="center" vertical="center"/>
    </xf>
    <xf numFmtId="0" fontId="158" fillId="0" borderId="2" xfId="0" applyFont="1" applyBorder="1" applyAlignment="1">
      <alignment horizontal="center" vertical="center"/>
    </xf>
    <xf numFmtId="0" fontId="107" fillId="0" borderId="2" xfId="0" applyFont="1" applyBorder="1">
      <alignment vertical="center"/>
    </xf>
    <xf numFmtId="0" fontId="137" fillId="0" borderId="2" xfId="0" applyFont="1" applyBorder="1" applyAlignment="1">
      <alignment horizontal="left" vertical="center"/>
    </xf>
    <xf numFmtId="176" fontId="137" fillId="0" borderId="2" xfId="1" applyFont="1" applyBorder="1" applyAlignment="1">
      <alignment horizontal="center" vertical="center"/>
    </xf>
    <xf numFmtId="176" fontId="139" fillId="0" borderId="2" xfId="1" applyFont="1" applyBorder="1" applyAlignment="1">
      <alignment horizontal="center" vertical="center"/>
    </xf>
    <xf numFmtId="176" fontId="137" fillId="0" borderId="2" xfId="1" applyFont="1" applyFill="1" applyBorder="1" applyAlignment="1">
      <alignment vertical="center" wrapText="1"/>
    </xf>
    <xf numFmtId="0" fontId="139" fillId="4" borderId="2" xfId="0" applyFont="1" applyFill="1" applyBorder="1" applyAlignment="1">
      <alignment horizontal="left" vertical="center" wrapText="1"/>
    </xf>
    <xf numFmtId="176" fontId="4" fillId="18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1" fillId="0" borderId="2" xfId="0" applyFont="1" applyBorder="1" applyAlignment="1">
      <alignment horizontal="center" vertical="center" wrapText="1"/>
    </xf>
    <xf numFmtId="179" fontId="4" fillId="55" borderId="2" xfId="0" applyNumberFormat="1" applyFont="1" applyFill="1" applyBorder="1" applyAlignment="1">
      <alignment horizontal="center" vertical="center"/>
    </xf>
    <xf numFmtId="0" fontId="107" fillId="0" borderId="2" xfId="0" applyFont="1" applyBorder="1" applyAlignment="1">
      <alignment vertical="center" wrapText="1"/>
    </xf>
    <xf numFmtId="0" fontId="161" fillId="0" borderId="2" xfId="0" applyFont="1" applyBorder="1" applyAlignment="1">
      <alignment horizontal="center" vertical="center"/>
    </xf>
    <xf numFmtId="176" fontId="4" fillId="0" borderId="2" xfId="1" applyFont="1" applyBorder="1" applyAlignment="1">
      <alignment vertical="center"/>
    </xf>
    <xf numFmtId="0" fontId="139" fillId="4" borderId="2" xfId="0" applyFont="1" applyFill="1" applyBorder="1" applyAlignment="1">
      <alignment horizontal="left" vertical="center"/>
    </xf>
    <xf numFmtId="176" fontId="4" fillId="55" borderId="2" xfId="1" applyFont="1" applyFill="1" applyBorder="1" applyAlignment="1">
      <alignment horizontal="center" vertical="center"/>
    </xf>
    <xf numFmtId="0" fontId="138" fillId="0" borderId="2" xfId="0" applyFont="1" applyBorder="1" applyAlignment="1">
      <alignment horizontal="center" vertical="center"/>
    </xf>
    <xf numFmtId="0" fontId="139" fillId="4" borderId="2" xfId="0" applyFont="1" applyFill="1" applyBorder="1" applyAlignment="1">
      <alignment horizontal="center" vertical="center"/>
    </xf>
    <xf numFmtId="0" fontId="139" fillId="4" borderId="2" xfId="0" applyFont="1" applyFill="1" applyBorder="1" applyAlignment="1">
      <alignment horizontal="center" vertical="center" wrapText="1"/>
    </xf>
    <xf numFmtId="176" fontId="4" fillId="55" borderId="13" xfId="1" applyFont="1" applyFill="1" applyBorder="1" applyAlignment="1">
      <alignment horizontal="center" vertical="center"/>
    </xf>
    <xf numFmtId="0" fontId="165" fillId="0" borderId="2" xfId="0" applyFont="1" applyBorder="1" applyAlignment="1">
      <alignment horizontal="center" vertical="center" wrapText="1"/>
    </xf>
    <xf numFmtId="180" fontId="136" fillId="0" borderId="2" xfId="1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9" fontId="167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107" fillId="0" borderId="6" xfId="0" applyFont="1" applyBorder="1" applyAlignment="1">
      <alignment horizontal="center" vertical="center"/>
    </xf>
    <xf numFmtId="0" fontId="131" fillId="0" borderId="2" xfId="0" applyFont="1" applyBorder="1" applyAlignment="1">
      <alignment horizontal="center" vertical="center"/>
    </xf>
    <xf numFmtId="176" fontId="4" fillId="0" borderId="13" xfId="1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138" fillId="0" borderId="2" xfId="0" applyFont="1" applyBorder="1" applyAlignment="1">
      <alignment horizontal="center" vertical="center" wrapText="1"/>
    </xf>
    <xf numFmtId="0" fontId="139" fillId="0" borderId="2" xfId="0" applyFont="1" applyBorder="1" applyAlignment="1">
      <alignment horizontal="center" vertical="center" wrapText="1"/>
    </xf>
    <xf numFmtId="0" fontId="131" fillId="0" borderId="2" xfId="0" applyFont="1" applyBorder="1" applyAlignment="1">
      <alignment horizontal="center" vertical="center" wrapText="1"/>
    </xf>
    <xf numFmtId="176" fontId="136" fillId="55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6" fontId="3" fillId="0" borderId="2" xfId="1" applyFont="1" applyBorder="1" applyAlignment="1">
      <alignment horizontal="center" vertical="center"/>
    </xf>
    <xf numFmtId="176" fontId="3" fillId="55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179" fontId="136" fillId="55" borderId="2" xfId="0" applyNumberFormat="1" applyFont="1" applyFill="1" applyBorder="1" applyAlignment="1">
      <alignment horizontal="center" vertical="center"/>
    </xf>
    <xf numFmtId="176" fontId="137" fillId="0" borderId="2" xfId="1" applyFont="1" applyBorder="1" applyAlignment="1">
      <alignment vertical="center" wrapText="1"/>
    </xf>
    <xf numFmtId="179" fontId="8" fillId="0" borderId="2" xfId="0" applyNumberFormat="1" applyFont="1" applyBorder="1" applyAlignment="1">
      <alignment horizontal="center" vertical="center"/>
    </xf>
    <xf numFmtId="0" fontId="172" fillId="0" borderId="2" xfId="0" applyFont="1" applyBorder="1" applyAlignment="1">
      <alignment horizontal="center" vertical="center"/>
    </xf>
    <xf numFmtId="0" fontId="137" fillId="4" borderId="2" xfId="0" applyFont="1" applyFill="1" applyBorder="1" applyAlignment="1">
      <alignment horizontal="left" vertical="center" wrapText="1"/>
    </xf>
    <xf numFmtId="0" fontId="137" fillId="4" borderId="2" xfId="0" applyFont="1" applyFill="1" applyBorder="1" applyAlignment="1">
      <alignment horizontal="center" vertical="center" wrapText="1"/>
    </xf>
    <xf numFmtId="0" fontId="137" fillId="4" borderId="2" xfId="0" applyFont="1" applyFill="1" applyBorder="1" applyAlignment="1">
      <alignment horizontal="center" vertical="center"/>
    </xf>
    <xf numFmtId="176" fontId="106" fillId="55" borderId="6" xfId="1" applyFont="1" applyFill="1" applyBorder="1" applyAlignment="1">
      <alignment horizontal="center" vertical="center" wrapText="1"/>
    </xf>
    <xf numFmtId="180" fontId="16" fillId="55" borderId="2" xfId="0" applyNumberFormat="1" applyFont="1" applyFill="1" applyBorder="1" applyAlignment="1">
      <alignment horizontal="center" vertical="center"/>
    </xf>
    <xf numFmtId="0" fontId="128" fillId="0" borderId="2" xfId="0" applyFont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 wrapText="1"/>
    </xf>
    <xf numFmtId="180" fontId="4" fillId="0" borderId="2" xfId="1" applyNumberFormat="1" applyFont="1" applyBorder="1" applyAlignment="1">
      <alignment vertical="center"/>
    </xf>
    <xf numFmtId="179" fontId="16" fillId="55" borderId="2" xfId="0" applyNumberFormat="1" applyFont="1" applyFill="1" applyBorder="1" applyAlignment="1">
      <alignment horizontal="center" vertical="center"/>
    </xf>
    <xf numFmtId="0" fontId="102" fillId="0" borderId="2" xfId="0" applyFont="1" applyBorder="1" applyAlignment="1">
      <alignment horizontal="center" vertical="center" wrapText="1"/>
    </xf>
    <xf numFmtId="176" fontId="173" fillId="55" borderId="2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7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179" fontId="6" fillId="0" borderId="2" xfId="0" applyNumberFormat="1" applyFont="1" applyBorder="1" applyAlignment="1">
      <alignment horizontal="center" vertical="center"/>
    </xf>
    <xf numFmtId="176" fontId="6" fillId="55" borderId="2" xfId="1" applyFont="1" applyFill="1" applyBorder="1" applyAlignment="1">
      <alignment horizontal="center" vertical="center"/>
    </xf>
    <xf numFmtId="17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75" fillId="0" borderId="2" xfId="0" applyFont="1" applyBorder="1" applyAlignment="1">
      <alignment horizontal="center" vertical="center" wrapText="1"/>
    </xf>
    <xf numFmtId="0" fontId="175" fillId="0" borderId="2" xfId="0" applyFont="1" applyBorder="1" applyAlignment="1">
      <alignment horizontal="center" vertical="center"/>
    </xf>
    <xf numFmtId="0" fontId="176" fillId="0" borderId="2" xfId="0" applyFont="1" applyBorder="1" applyAlignment="1">
      <alignment horizontal="center" vertical="center"/>
    </xf>
    <xf numFmtId="0" fontId="69" fillId="0" borderId="0" xfId="0" applyFont="1">
      <alignment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left" vertical="center" wrapText="1"/>
    </xf>
    <xf numFmtId="0" fontId="7" fillId="8" borderId="2" xfId="0" applyFont="1" applyFill="1" applyBorder="1" applyAlignment="1">
      <alignment horizontal="center" vertical="center" wrapText="1"/>
    </xf>
    <xf numFmtId="176" fontId="6" fillId="0" borderId="2" xfId="1" applyFont="1" applyBorder="1" applyAlignment="1">
      <alignment vertical="center"/>
    </xf>
    <xf numFmtId="179" fontId="6" fillId="55" borderId="2" xfId="0" applyNumberFormat="1" applyFont="1" applyFill="1" applyBorder="1" applyAlignment="1">
      <alignment horizontal="center" vertical="center"/>
    </xf>
    <xf numFmtId="176" fontId="6" fillId="0" borderId="2" xfId="1" applyFont="1" applyBorder="1" applyAlignment="1">
      <alignment vertical="center" wrapText="1"/>
    </xf>
    <xf numFmtId="0" fontId="178" fillId="0" borderId="6" xfId="0" applyFont="1" applyBorder="1" applyAlignment="1">
      <alignment horizontal="center" vertical="center" wrapText="1"/>
    </xf>
    <xf numFmtId="0" fontId="179" fillId="0" borderId="2" xfId="0" applyFont="1" applyBorder="1" applyAlignment="1">
      <alignment horizontal="center" vertical="center"/>
    </xf>
    <xf numFmtId="0" fontId="179" fillId="0" borderId="2" xfId="0" applyFont="1" applyBorder="1">
      <alignment vertical="center"/>
    </xf>
    <xf numFmtId="179" fontId="178" fillId="0" borderId="6" xfId="0" applyNumberFormat="1" applyFont="1" applyBorder="1" applyAlignment="1">
      <alignment horizontal="center" vertical="center" wrapText="1"/>
    </xf>
    <xf numFmtId="176" fontId="180" fillId="55" borderId="6" xfId="1" applyFont="1" applyFill="1" applyBorder="1" applyAlignment="1">
      <alignment horizontal="center" vertical="center" wrapText="1"/>
    </xf>
    <xf numFmtId="179" fontId="180" fillId="0" borderId="6" xfId="0" applyNumberFormat="1" applyFont="1" applyBorder="1" applyAlignment="1">
      <alignment horizontal="center" vertical="center" wrapText="1"/>
    </xf>
    <xf numFmtId="0" fontId="178" fillId="0" borderId="6" xfId="0" applyFont="1" applyBorder="1" applyAlignment="1">
      <alignment horizontal="left" vertical="center" wrapText="1"/>
    </xf>
    <xf numFmtId="0" fontId="181" fillId="0" borderId="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176" fontId="108" fillId="55" borderId="0" xfId="1" applyFont="1" applyFill="1" applyAlignment="1">
      <alignment horizontal="center" vertical="center" wrapText="1"/>
    </xf>
    <xf numFmtId="179" fontId="15" fillId="55" borderId="0" xfId="1" applyNumberFormat="1" applyFont="1" applyFill="1">
      <alignment vertical="center"/>
    </xf>
    <xf numFmtId="0" fontId="184" fillId="0" borderId="0" xfId="0" applyFont="1" applyAlignment="1">
      <alignment horizontal="center" vertical="center"/>
    </xf>
    <xf numFmtId="0" fontId="185" fillId="0" borderId="2" xfId="0" applyFont="1" applyBorder="1" applyAlignment="1">
      <alignment horizontal="center" vertical="center"/>
    </xf>
    <xf numFmtId="0" fontId="185" fillId="4" borderId="2" xfId="0" applyFont="1" applyFill="1" applyBorder="1" applyAlignment="1">
      <alignment horizontal="left" vertical="center"/>
    </xf>
    <xf numFmtId="0" fontId="185" fillId="4" borderId="2" xfId="0" applyFont="1" applyFill="1" applyBorder="1" applyAlignment="1">
      <alignment horizontal="center" vertical="center" wrapText="1"/>
    </xf>
    <xf numFmtId="0" fontId="185" fillId="4" borderId="2" xfId="0" applyFont="1" applyFill="1" applyBorder="1" applyAlignment="1">
      <alignment horizontal="center" vertical="center"/>
    </xf>
    <xf numFmtId="176" fontId="185" fillId="0" borderId="2" xfId="1" applyFont="1" applyBorder="1" applyAlignment="1">
      <alignment horizontal="center" vertical="center"/>
    </xf>
    <xf numFmtId="176" fontId="173" fillId="0" borderId="2" xfId="1" applyFont="1" applyBorder="1" applyAlignment="1">
      <alignment horizontal="center" vertical="center"/>
    </xf>
    <xf numFmtId="0" fontId="185" fillId="0" borderId="2" xfId="0" applyFont="1" applyBorder="1" applyAlignment="1">
      <alignment horizontal="left" vertical="center" wrapText="1"/>
    </xf>
    <xf numFmtId="0" fontId="186" fillId="0" borderId="2" xfId="0" applyFont="1" applyBorder="1" applyAlignment="1">
      <alignment horizontal="center" vertical="center" wrapText="1"/>
    </xf>
    <xf numFmtId="0" fontId="18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180" fontId="6" fillId="0" borderId="2" xfId="0" applyNumberFormat="1" applyFont="1" applyBorder="1" applyAlignment="1">
      <alignment horizontal="center" vertical="center"/>
    </xf>
    <xf numFmtId="0" fontId="189" fillId="0" borderId="2" xfId="0" applyFont="1" applyBorder="1" applyAlignment="1">
      <alignment horizontal="center" vertical="center"/>
    </xf>
    <xf numFmtId="0" fontId="190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80" fontId="175" fillId="0" borderId="2" xfId="0" applyNumberFormat="1" applyFont="1" applyBorder="1" applyAlignment="1">
      <alignment horizontal="center" vertical="center"/>
    </xf>
    <xf numFmtId="0" fontId="69" fillId="0" borderId="9" xfId="0" applyFont="1" applyBorder="1" applyAlignment="1">
      <alignment horizontal="center" vertical="center"/>
    </xf>
    <xf numFmtId="0" fontId="69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179" fontId="29" fillId="55" borderId="6" xfId="0" applyNumberFormat="1" applyFont="1" applyFill="1" applyBorder="1" applyAlignment="1">
      <alignment horizontal="center" vertical="center"/>
    </xf>
    <xf numFmtId="176" fontId="29" fillId="0" borderId="6" xfId="1" applyFont="1" applyBorder="1" applyAlignment="1">
      <alignment vertical="center" wrapText="1"/>
    </xf>
    <xf numFmtId="0" fontId="180" fillId="0" borderId="2" xfId="0" applyFont="1" applyBorder="1" applyAlignment="1">
      <alignment horizontal="center" vertical="center" wrapText="1"/>
    </xf>
    <xf numFmtId="0" fontId="179" fillId="0" borderId="2" xfId="0" applyFont="1" applyBorder="1" applyAlignment="1">
      <alignment vertical="center" wrapText="1"/>
    </xf>
    <xf numFmtId="0" fontId="178" fillId="0" borderId="2" xfId="0" applyFont="1" applyBorder="1" applyAlignment="1">
      <alignment horizontal="center" vertical="center" wrapText="1"/>
    </xf>
    <xf numFmtId="0" fontId="178" fillId="0" borderId="2" xfId="0" applyFont="1" applyBorder="1" applyAlignment="1">
      <alignment horizontal="center" vertical="center"/>
    </xf>
    <xf numFmtId="0" fontId="179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5" fillId="0" borderId="6" xfId="0" applyFont="1" applyBorder="1" applyAlignment="1">
      <alignment horizontal="center" vertical="center" wrapText="1"/>
    </xf>
    <xf numFmtId="0" fontId="175" fillId="0" borderId="6" xfId="0" applyFont="1" applyBorder="1" applyAlignment="1">
      <alignment horizontal="left" vertical="center" wrapText="1"/>
    </xf>
    <xf numFmtId="179" fontId="175" fillId="0" borderId="6" xfId="0" applyNumberFormat="1" applyFont="1" applyBorder="1" applyAlignment="1">
      <alignment horizontal="center" vertical="center" wrapText="1"/>
    </xf>
    <xf numFmtId="176" fontId="7" fillId="0" borderId="6" xfId="1" applyFont="1" applyFill="1" applyBorder="1" applyAlignment="1">
      <alignment horizontal="center" vertical="center" wrapText="1"/>
    </xf>
    <xf numFmtId="179" fontId="7" fillId="0" borderId="6" xfId="0" applyNumberFormat="1" applyFont="1" applyBorder="1" applyAlignment="1">
      <alignment horizontal="center" vertical="center" wrapText="1"/>
    </xf>
    <xf numFmtId="0" fontId="193" fillId="8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76" fontId="179" fillId="0" borderId="2" xfId="1" applyFont="1" applyBorder="1" applyAlignment="1">
      <alignment vertical="center" wrapText="1"/>
    </xf>
    <xf numFmtId="0" fontId="194" fillId="0" borderId="2" xfId="0" applyFont="1" applyBorder="1" applyAlignment="1">
      <alignment horizontal="center" vertical="center"/>
    </xf>
    <xf numFmtId="0" fontId="194" fillId="0" borderId="2" xfId="0" applyFont="1" applyBorder="1" applyAlignment="1">
      <alignment horizontal="left" vertical="center" wrapText="1"/>
    </xf>
    <xf numFmtId="0" fontId="196" fillId="0" borderId="2" xfId="0" applyFont="1" applyBorder="1" applyAlignment="1">
      <alignment horizontal="center" vertical="center"/>
    </xf>
    <xf numFmtId="0" fontId="196" fillId="0" borderId="2" xfId="0" applyFont="1" applyBorder="1" applyAlignment="1">
      <alignment horizontal="left" vertical="center" wrapText="1"/>
    </xf>
    <xf numFmtId="176" fontId="29" fillId="55" borderId="0" xfId="1" applyFont="1" applyFill="1" applyAlignment="1">
      <alignment horizontal="center" vertical="center"/>
    </xf>
    <xf numFmtId="176" fontId="29" fillId="0" borderId="0" xfId="1" applyFont="1" applyAlignment="1">
      <alignment horizontal="center" vertical="center"/>
    </xf>
    <xf numFmtId="176" fontId="15" fillId="0" borderId="0" xfId="1" applyFont="1">
      <alignment vertical="center"/>
    </xf>
    <xf numFmtId="0" fontId="194" fillId="0" borderId="2" xfId="0" applyFont="1" applyBorder="1" applyAlignment="1">
      <alignment horizontal="center" vertical="center" wrapText="1"/>
    </xf>
    <xf numFmtId="0" fontId="198" fillId="0" borderId="2" xfId="0" applyFont="1" applyBorder="1" applyAlignment="1">
      <alignment horizontal="center" vertical="center"/>
    </xf>
    <xf numFmtId="179" fontId="198" fillId="0" borderId="2" xfId="0" applyNumberFormat="1" applyFont="1" applyBorder="1" applyAlignment="1">
      <alignment horizontal="center" vertical="center"/>
    </xf>
    <xf numFmtId="179" fontId="198" fillId="55" borderId="2" xfId="0" applyNumberFormat="1" applyFont="1" applyFill="1" applyBorder="1" applyAlignment="1">
      <alignment horizontal="center" vertical="center"/>
    </xf>
    <xf numFmtId="179" fontId="198" fillId="0" borderId="2" xfId="0" applyNumberFormat="1" applyFont="1" applyBorder="1" applyAlignment="1">
      <alignment horizontal="center" vertical="center" wrapText="1"/>
    </xf>
    <xf numFmtId="0" fontId="198" fillId="0" borderId="2" xfId="0" applyFont="1" applyBorder="1" applyAlignment="1">
      <alignment horizontal="left" vertical="center" wrapText="1"/>
    </xf>
    <xf numFmtId="0" fontId="199" fillId="0" borderId="2" xfId="0" applyFont="1" applyBorder="1" applyAlignment="1">
      <alignment horizontal="center" vertical="center" wrapText="1"/>
    </xf>
    <xf numFmtId="0" fontId="200" fillId="0" borderId="2" xfId="0" applyFont="1" applyBorder="1" applyAlignment="1">
      <alignment horizontal="center" vertical="center"/>
    </xf>
    <xf numFmtId="0" fontId="198" fillId="0" borderId="2" xfId="0" applyFont="1" applyBorder="1" applyAlignment="1">
      <alignment horizontal="center" vertical="center" wrapText="1"/>
    </xf>
    <xf numFmtId="0" fontId="179" fillId="0" borderId="2" xfId="0" applyFont="1" applyBorder="1" applyAlignment="1">
      <alignment horizontal="left" vertical="center" wrapText="1"/>
    </xf>
    <xf numFmtId="176" fontId="179" fillId="0" borderId="2" xfId="1" applyFont="1" applyBorder="1" applyAlignment="1">
      <alignment horizontal="center" vertical="center"/>
    </xf>
    <xf numFmtId="0" fontId="201" fillId="0" borderId="2" xfId="0" applyFont="1" applyBorder="1" applyAlignment="1">
      <alignment horizontal="center" vertical="center"/>
    </xf>
    <xf numFmtId="0" fontId="202" fillId="0" borderId="2" xfId="0" applyFont="1" applyBorder="1" applyAlignment="1">
      <alignment horizontal="center" vertical="center" wrapText="1"/>
    </xf>
    <xf numFmtId="0" fontId="178" fillId="4" borderId="2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179" fontId="178" fillId="0" borderId="2" xfId="0" applyNumberFormat="1" applyFont="1" applyBorder="1" applyAlignment="1">
      <alignment horizontal="center" vertical="center" wrapText="1"/>
    </xf>
    <xf numFmtId="176" fontId="180" fillId="55" borderId="2" xfId="1" applyFont="1" applyFill="1" applyBorder="1" applyAlignment="1">
      <alignment horizontal="center" vertical="center" wrapText="1"/>
    </xf>
    <xf numFmtId="179" fontId="180" fillId="0" borderId="2" xfId="0" applyNumberFormat="1" applyFont="1" applyBorder="1" applyAlignment="1">
      <alignment horizontal="center" vertical="center" wrapText="1"/>
    </xf>
    <xf numFmtId="0" fontId="203" fillId="0" borderId="2" xfId="0" applyFont="1" applyBorder="1" applyAlignment="1">
      <alignment horizontal="center" vertical="center"/>
    </xf>
    <xf numFmtId="0" fontId="203" fillId="0" borderId="2" xfId="0" applyFont="1" applyBorder="1" applyAlignment="1">
      <alignment horizontal="left" vertical="center" wrapText="1"/>
    </xf>
    <xf numFmtId="0" fontId="202" fillId="0" borderId="2" xfId="0" applyFont="1" applyBorder="1" applyAlignment="1">
      <alignment horizontal="center" vertical="center"/>
    </xf>
    <xf numFmtId="176" fontId="6" fillId="0" borderId="2" xfId="1" applyFont="1" applyBorder="1" applyAlignment="1">
      <alignment horizontal="center" vertical="center"/>
    </xf>
    <xf numFmtId="0" fontId="202" fillId="0" borderId="2" xfId="0" applyFont="1" applyBorder="1" applyAlignment="1">
      <alignment horizontal="left" vertical="center"/>
    </xf>
    <xf numFmtId="0" fontId="6" fillId="0" borderId="2" xfId="1" applyNumberFormat="1" applyFont="1" applyBorder="1" applyAlignment="1">
      <alignment horizontal="center" vertical="center"/>
    </xf>
    <xf numFmtId="0" fontId="204" fillId="0" borderId="2" xfId="0" applyFont="1" applyBorder="1" applyAlignment="1">
      <alignment horizontal="left" vertical="center" wrapText="1"/>
    </xf>
    <xf numFmtId="179" fontId="205" fillId="55" borderId="2" xfId="0" applyNumberFormat="1" applyFont="1" applyFill="1" applyBorder="1" applyAlignment="1">
      <alignment horizontal="center" vertical="center"/>
    </xf>
    <xf numFmtId="0" fontId="32" fillId="0" borderId="2" xfId="0" applyFont="1" applyBorder="1" applyAlignment="1">
      <alignment horizontal="left" vertical="center" wrapText="1"/>
    </xf>
    <xf numFmtId="0" fontId="206" fillId="0" borderId="2" xfId="0" applyFont="1" applyBorder="1" applyAlignment="1">
      <alignment horizontal="center" vertical="center" wrapText="1"/>
    </xf>
    <xf numFmtId="0" fontId="175" fillId="0" borderId="2" xfId="0" applyFont="1" applyBorder="1" applyAlignment="1">
      <alignment horizontal="left" vertical="center" wrapText="1"/>
    </xf>
    <xf numFmtId="179" fontId="175" fillId="0" borderId="2" xfId="1" applyNumberFormat="1" applyFont="1" applyBorder="1" applyAlignment="1">
      <alignment horizontal="center" vertical="center"/>
    </xf>
    <xf numFmtId="179" fontId="175" fillId="55" borderId="2" xfId="0" applyNumberFormat="1" applyFont="1" applyFill="1" applyBorder="1" applyAlignment="1">
      <alignment horizontal="center" vertical="center"/>
    </xf>
    <xf numFmtId="179" fontId="175" fillId="0" borderId="2" xfId="0" applyNumberFormat="1" applyFont="1" applyBorder="1" applyAlignment="1">
      <alignment horizontal="center" vertical="center" wrapText="1"/>
    </xf>
    <xf numFmtId="176" fontId="175" fillId="0" borderId="2" xfId="1" applyFont="1" applyBorder="1" applyAlignment="1">
      <alignment vertical="center" wrapText="1"/>
    </xf>
    <xf numFmtId="0" fontId="175" fillId="0" borderId="2" xfId="0" applyFont="1" applyBorder="1" applyAlignment="1">
      <alignment horizontal="left" vertical="center"/>
    </xf>
    <xf numFmtId="176" fontId="175" fillId="0" borderId="2" xfId="1" applyFont="1" applyBorder="1" applyAlignment="1">
      <alignment horizontal="center" vertical="center"/>
    </xf>
    <xf numFmtId="0" fontId="207" fillId="4" borderId="2" xfId="0" applyFont="1" applyFill="1" applyBorder="1" applyAlignment="1">
      <alignment horizontal="left" vertical="center"/>
    </xf>
    <xf numFmtId="176" fontId="196" fillId="0" borderId="2" xfId="1" applyFont="1" applyBorder="1" applyAlignment="1">
      <alignment horizontal="center" vertical="center"/>
    </xf>
    <xf numFmtId="179" fontId="196" fillId="55" borderId="2" xfId="0" applyNumberFormat="1" applyFont="1" applyFill="1" applyBorder="1" applyAlignment="1">
      <alignment horizontal="center" vertical="center"/>
    </xf>
    <xf numFmtId="0" fontId="196" fillId="0" borderId="2" xfId="0" applyFont="1" applyBorder="1" applyAlignment="1">
      <alignment vertical="center" wrapText="1"/>
    </xf>
    <xf numFmtId="0" fontId="19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02" fillId="0" borderId="6" xfId="0" applyFont="1" applyBorder="1" applyAlignment="1">
      <alignment horizontal="center" vertical="center"/>
    </xf>
    <xf numFmtId="0" fontId="44" fillId="0" borderId="6" xfId="0" applyFont="1" applyBorder="1" applyAlignment="1">
      <alignment vertical="center" wrapText="1"/>
    </xf>
    <xf numFmtId="176" fontId="106" fillId="55" borderId="2" xfId="1" applyFont="1" applyFill="1" applyBorder="1" applyAlignment="1">
      <alignment horizontal="center" vertical="center" wrapText="1"/>
    </xf>
    <xf numFmtId="180" fontId="46" fillId="0" borderId="6" xfId="0" applyNumberFormat="1" applyFont="1" applyBorder="1" applyAlignment="1">
      <alignment horizontal="center" vertical="center"/>
    </xf>
    <xf numFmtId="0" fontId="190" fillId="0" borderId="2" xfId="0" applyFont="1" applyBorder="1" applyAlignment="1">
      <alignment horizontal="center" vertical="center"/>
    </xf>
    <xf numFmtId="0" fontId="7" fillId="43" borderId="21" xfId="0" applyFont="1" applyFill="1" applyBorder="1" applyAlignment="1">
      <alignment horizontal="center" vertical="center" wrapText="1"/>
    </xf>
    <xf numFmtId="0" fontId="6" fillId="43" borderId="22" xfId="0" applyFont="1" applyFill="1" applyBorder="1" applyAlignment="1">
      <alignment horizontal="center" vertical="center"/>
    </xf>
    <xf numFmtId="0" fontId="6" fillId="43" borderId="22" xfId="0" applyFont="1" applyFill="1" applyBorder="1" applyAlignment="1">
      <alignment horizontal="left" vertical="center" wrapText="1"/>
    </xf>
    <xf numFmtId="0" fontId="6" fillId="43" borderId="22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 wrapText="1"/>
    </xf>
    <xf numFmtId="0" fontId="175" fillId="4" borderId="2" xfId="0" applyFont="1" applyFill="1" applyBorder="1" applyAlignment="1">
      <alignment horizontal="center" vertical="center" wrapText="1"/>
    </xf>
    <xf numFmtId="0" fontId="175" fillId="4" borderId="2" xfId="0" applyFont="1" applyFill="1" applyBorder="1" applyAlignment="1">
      <alignment horizontal="center" vertical="center"/>
    </xf>
    <xf numFmtId="0" fontId="176" fillId="4" borderId="2" xfId="0" applyFont="1" applyFill="1" applyBorder="1">
      <alignment vertical="center"/>
    </xf>
    <xf numFmtId="0" fontId="6" fillId="43" borderId="24" xfId="0" applyFont="1" applyFill="1" applyBorder="1" applyAlignment="1">
      <alignment horizontal="center" vertical="center"/>
    </xf>
    <xf numFmtId="0" fontId="6" fillId="43" borderId="24" xfId="0" applyFont="1" applyFill="1" applyBorder="1" applyAlignment="1">
      <alignment horizontal="left" vertical="center" wrapText="1"/>
    </xf>
    <xf numFmtId="0" fontId="6" fillId="43" borderId="24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173" fillId="0" borderId="2" xfId="0" applyFont="1" applyBorder="1" applyAlignment="1">
      <alignment horizontal="left" vertical="center" wrapText="1"/>
    </xf>
    <xf numFmtId="0" fontId="208" fillId="0" borderId="2" xfId="0" applyFont="1" applyBorder="1" applyAlignment="1">
      <alignment horizontal="center" vertical="center" wrapText="1"/>
    </xf>
    <xf numFmtId="176" fontId="33" fillId="55" borderId="0" xfId="1" applyFont="1" applyFill="1" applyAlignment="1">
      <alignment horizontal="center" vertical="center"/>
    </xf>
    <xf numFmtId="0" fontId="12" fillId="0" borderId="0" xfId="0" applyFont="1">
      <alignment vertical="center"/>
    </xf>
    <xf numFmtId="176" fontId="15" fillId="55" borderId="0" xfId="1" applyFont="1" applyFill="1">
      <alignment vertical="center"/>
    </xf>
    <xf numFmtId="176" fontId="16" fillId="55" borderId="6" xfId="1" applyFont="1" applyFill="1" applyBorder="1" applyAlignment="1">
      <alignment horizontal="center" vertical="center" wrapText="1"/>
    </xf>
    <xf numFmtId="176" fontId="12" fillId="0" borderId="0" xfId="1" applyFont="1" applyAlignment="1">
      <alignment horizontal="center" vertical="center"/>
    </xf>
    <xf numFmtId="176" fontId="12" fillId="0" borderId="0" xfId="1" applyFont="1">
      <alignment vertical="center"/>
    </xf>
    <xf numFmtId="179" fontId="11" fillId="0" borderId="0" xfId="1" applyNumberFormat="1" applyFont="1" applyFill="1">
      <alignment vertical="center"/>
    </xf>
    <xf numFmtId="179" fontId="12" fillId="0" borderId="0" xfId="0" applyNumberFormat="1" applyFont="1" applyAlignment="1">
      <alignment horizontal="center" vertical="center"/>
    </xf>
    <xf numFmtId="179" fontId="12" fillId="0" borderId="0" xfId="0" applyNumberFormat="1" applyFont="1">
      <alignment vertical="center"/>
    </xf>
    <xf numFmtId="0" fontId="209" fillId="0" borderId="2" xfId="0" applyFont="1" applyBorder="1" applyAlignment="1">
      <alignment horizontal="center" vertical="center"/>
    </xf>
    <xf numFmtId="0" fontId="210" fillId="0" borderId="2" xfId="0" applyFont="1" applyBorder="1" applyAlignment="1">
      <alignment horizontal="center" vertical="center" wrapText="1"/>
    </xf>
    <xf numFmtId="0" fontId="15" fillId="2" borderId="0" xfId="0" applyFont="1" applyFill="1">
      <alignment vertical="center"/>
    </xf>
    <xf numFmtId="0" fontId="102" fillId="0" borderId="2" xfId="0" applyFont="1" applyBorder="1" applyAlignment="1">
      <alignment vertical="center" wrapText="1"/>
    </xf>
    <xf numFmtId="0" fontId="136" fillId="0" borderId="2" xfId="0" applyFont="1" applyBorder="1" applyAlignment="1">
      <alignment vertical="center" wrapText="1"/>
    </xf>
    <xf numFmtId="179" fontId="136" fillId="0" borderId="2" xfId="0" applyNumberFormat="1" applyFont="1" applyBorder="1" applyAlignment="1">
      <alignment vertical="center" wrapText="1"/>
    </xf>
    <xf numFmtId="0" fontId="107" fillId="0" borderId="2" xfId="0" applyFont="1" applyBorder="1" applyAlignment="1">
      <alignment horizontal="center" vertical="center" wrapText="1"/>
    </xf>
    <xf numFmtId="176" fontId="212" fillId="20" borderId="34" xfId="1" applyFont="1" applyFill="1" applyBorder="1" applyAlignment="1">
      <alignment horizontal="center" vertical="center" wrapText="1"/>
    </xf>
    <xf numFmtId="0" fontId="212" fillId="0" borderId="0" xfId="0" applyFont="1" applyAlignment="1">
      <alignment horizontal="center" vertical="center"/>
    </xf>
    <xf numFmtId="179" fontId="108" fillId="0" borderId="0" xfId="1" applyNumberFormat="1" applyFont="1" applyFill="1">
      <alignment vertical="center"/>
    </xf>
    <xf numFmtId="0" fontId="22" fillId="0" borderId="0" xfId="0" applyFont="1">
      <alignment vertical="center"/>
    </xf>
    <xf numFmtId="0" fontId="213" fillId="0" borderId="0" xfId="0" applyFont="1">
      <alignment vertical="center"/>
    </xf>
    <xf numFmtId="0" fontId="12" fillId="8" borderId="0" xfId="0" applyFont="1" applyFill="1">
      <alignment vertical="center"/>
    </xf>
    <xf numFmtId="0" fontId="22" fillId="8" borderId="0" xfId="0" applyFont="1" applyFill="1">
      <alignment vertical="center"/>
    </xf>
    <xf numFmtId="180" fontId="4" fillId="0" borderId="2" xfId="1" applyNumberFormat="1" applyFont="1" applyBorder="1" applyAlignment="1">
      <alignment horizontal="center" vertical="center"/>
    </xf>
    <xf numFmtId="179" fontId="139" fillId="0" borderId="6" xfId="0" applyNumberFormat="1" applyFont="1" applyBorder="1" applyAlignment="1">
      <alignment horizontal="center" vertical="center" wrapText="1"/>
    </xf>
    <xf numFmtId="176" fontId="138" fillId="55" borderId="6" xfId="1" applyFont="1" applyFill="1" applyBorder="1" applyAlignment="1">
      <alignment horizontal="center" vertical="center" wrapText="1"/>
    </xf>
    <xf numFmtId="179" fontId="138" fillId="0" borderId="6" xfId="0" applyNumberFormat="1" applyFont="1" applyBorder="1" applyAlignment="1">
      <alignment horizontal="center" vertical="center" wrapText="1"/>
    </xf>
    <xf numFmtId="179" fontId="43" fillId="0" borderId="34" xfId="0" applyNumberFormat="1" applyFont="1" applyBorder="1" applyAlignment="1">
      <alignment horizontal="center" vertical="center" wrapText="1"/>
    </xf>
    <xf numFmtId="176" fontId="106" fillId="55" borderId="34" xfId="1" applyFont="1" applyFill="1" applyBorder="1" applyAlignment="1">
      <alignment horizontal="center" vertical="center" wrapText="1"/>
    </xf>
    <xf numFmtId="179" fontId="106" fillId="0" borderId="34" xfId="0" applyNumberFormat="1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/>
    </xf>
    <xf numFmtId="0" fontId="44" fillId="0" borderId="34" xfId="0" applyFont="1" applyBorder="1" applyAlignment="1">
      <alignment vertical="center" wrapText="1"/>
    </xf>
    <xf numFmtId="0" fontId="44" fillId="0" borderId="34" xfId="0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left" vertical="center" wrapText="1"/>
    </xf>
    <xf numFmtId="0" fontId="29" fillId="0" borderId="34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/>
    </xf>
    <xf numFmtId="180" fontId="46" fillId="0" borderId="34" xfId="0" applyNumberFormat="1" applyFont="1" applyBorder="1" applyAlignment="1">
      <alignment horizontal="center" vertical="center"/>
    </xf>
    <xf numFmtId="176" fontId="29" fillId="55" borderId="34" xfId="1" applyFont="1" applyFill="1" applyBorder="1" applyAlignment="1">
      <alignment horizontal="center" vertical="center"/>
    </xf>
    <xf numFmtId="0" fontId="38" fillId="0" borderId="10" xfId="0" applyFont="1" applyBorder="1" applyAlignment="1">
      <alignment vertical="center" wrapText="1"/>
    </xf>
    <xf numFmtId="0" fontId="29" fillId="0" borderId="29" xfId="0" applyFont="1" applyBorder="1" applyAlignment="1">
      <alignment horizontal="left" vertical="center" wrapText="1"/>
    </xf>
    <xf numFmtId="0" fontId="16" fillId="0" borderId="34" xfId="0" applyFont="1" applyBorder="1" applyAlignment="1">
      <alignment horizontal="center" vertical="center" wrapText="1"/>
    </xf>
    <xf numFmtId="179" fontId="29" fillId="0" borderId="34" xfId="0" applyNumberFormat="1" applyFont="1" applyBorder="1" applyAlignment="1">
      <alignment horizontal="center" vertical="center" wrapText="1"/>
    </xf>
    <xf numFmtId="0" fontId="29" fillId="0" borderId="34" xfId="0" applyFont="1" applyBorder="1" applyAlignment="1">
      <alignment horizontal="left" vertical="center" wrapText="1"/>
    </xf>
    <xf numFmtId="0" fontId="34" fillId="0" borderId="34" xfId="0" applyFont="1" applyBorder="1" applyAlignment="1">
      <alignment horizontal="center" vertical="center" wrapText="1"/>
    </xf>
    <xf numFmtId="179" fontId="43" fillId="0" borderId="2" xfId="0" applyNumberFormat="1" applyFont="1" applyBorder="1" applyAlignment="1">
      <alignment horizontal="center" vertical="center" wrapText="1"/>
    </xf>
    <xf numFmtId="179" fontId="106" fillId="0" borderId="2" xfId="0" applyNumberFormat="1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61" fillId="0" borderId="6" xfId="0" applyFont="1" applyBorder="1" applyAlignment="1">
      <alignment horizontal="center" vertical="center" wrapText="1"/>
    </xf>
    <xf numFmtId="0" fontId="137" fillId="0" borderId="6" xfId="0" applyFont="1" applyBorder="1" applyAlignment="1">
      <alignment horizontal="center" vertical="center"/>
    </xf>
    <xf numFmtId="0" fontId="137" fillId="0" borderId="6" xfId="0" applyFont="1" applyBorder="1" applyAlignment="1">
      <alignment vertical="center" wrapText="1"/>
    </xf>
    <xf numFmtId="0" fontId="182" fillId="0" borderId="2" xfId="0" applyFont="1" applyBorder="1" applyAlignment="1">
      <alignment horizontal="center" vertical="center" wrapText="1"/>
    </xf>
    <xf numFmtId="179" fontId="214" fillId="0" borderId="2" xfId="0" applyNumberFormat="1" applyFont="1" applyBorder="1" applyAlignment="1">
      <alignment horizontal="center" vertical="center" wrapText="1"/>
    </xf>
    <xf numFmtId="179" fontId="214" fillId="55" borderId="2" xfId="0" applyNumberFormat="1" applyFont="1" applyFill="1" applyBorder="1" applyAlignment="1">
      <alignment horizontal="center" vertical="center" wrapText="1"/>
    </xf>
    <xf numFmtId="0" fontId="215" fillId="0" borderId="2" xfId="0" applyFont="1" applyBorder="1" applyAlignment="1">
      <alignment horizontal="center" vertical="center"/>
    </xf>
    <xf numFmtId="0" fontId="129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/>
    </xf>
    <xf numFmtId="179" fontId="11" fillId="0" borderId="0" xfId="1" applyNumberFormat="1" applyFont="1" applyFill="1" applyAlignment="1">
      <alignment vertical="center"/>
    </xf>
    <xf numFmtId="0" fontId="65" fillId="56" borderId="7" xfId="0" applyFont="1" applyFill="1" applyBorder="1" applyAlignment="1">
      <alignment vertical="center" wrapText="1"/>
    </xf>
    <xf numFmtId="176" fontId="29" fillId="0" borderId="0" xfId="1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46" fillId="2" borderId="0" xfId="0" applyFont="1" applyFill="1" applyAlignment="1">
      <alignment horizontal="center" vertical="center"/>
    </xf>
    <xf numFmtId="0" fontId="102" fillId="0" borderId="2" xfId="0" applyFont="1" applyBorder="1" applyAlignment="1">
      <alignment horizontal="left" vertical="center"/>
    </xf>
    <xf numFmtId="0" fontId="195" fillId="0" borderId="2" xfId="0" applyFont="1" applyBorder="1" applyAlignment="1">
      <alignment horizontal="center" vertical="center" wrapText="1"/>
    </xf>
    <xf numFmtId="0" fontId="116" fillId="0" borderId="2" xfId="0" applyFont="1" applyBorder="1" applyAlignment="1">
      <alignment horizontal="center" vertical="center"/>
    </xf>
    <xf numFmtId="176" fontId="116" fillId="55" borderId="2" xfId="1" applyFont="1" applyFill="1" applyBorder="1" applyAlignment="1">
      <alignment horizontal="center" vertical="center"/>
    </xf>
    <xf numFmtId="179" fontId="116" fillId="0" borderId="2" xfId="0" applyNumberFormat="1" applyFont="1" applyBorder="1" applyAlignment="1">
      <alignment horizontal="center" vertical="center" wrapText="1"/>
    </xf>
    <xf numFmtId="0" fontId="116" fillId="0" borderId="2" xfId="0" applyFont="1" applyBorder="1" applyAlignment="1">
      <alignment horizontal="left" vertical="center" wrapText="1"/>
    </xf>
    <xf numFmtId="0" fontId="216" fillId="0" borderId="2" xfId="0" applyFont="1" applyBorder="1" applyAlignment="1">
      <alignment horizontal="center" vertical="center"/>
    </xf>
    <xf numFmtId="0" fontId="116" fillId="0" borderId="6" xfId="0" applyFont="1" applyBorder="1" applyAlignment="1">
      <alignment horizontal="center" vertical="center" wrapText="1"/>
    </xf>
    <xf numFmtId="179" fontId="116" fillId="0" borderId="6" xfId="0" applyNumberFormat="1" applyFont="1" applyBorder="1" applyAlignment="1">
      <alignment horizontal="center" vertical="center" wrapText="1"/>
    </xf>
    <xf numFmtId="176" fontId="116" fillId="55" borderId="6" xfId="1" applyFont="1" applyFill="1" applyBorder="1" applyAlignment="1">
      <alignment horizontal="center" vertical="center" wrapText="1"/>
    </xf>
    <xf numFmtId="0" fontId="116" fillId="0" borderId="6" xfId="0" applyFont="1" applyBorder="1" applyAlignment="1">
      <alignment horizontal="left" vertical="center" wrapText="1"/>
    </xf>
    <xf numFmtId="0" fontId="116" fillId="0" borderId="6" xfId="0" applyFont="1" applyBorder="1" applyAlignment="1">
      <alignment horizontal="center" vertical="center"/>
    </xf>
    <xf numFmtId="179" fontId="116" fillId="55" borderId="6" xfId="0" applyNumberFormat="1" applyFont="1" applyFill="1" applyBorder="1" applyAlignment="1">
      <alignment horizontal="center" vertical="center"/>
    </xf>
    <xf numFmtId="176" fontId="116" fillId="0" borderId="6" xfId="1" applyFont="1" applyBorder="1" applyAlignment="1">
      <alignment vertical="center" wrapText="1"/>
    </xf>
    <xf numFmtId="0" fontId="114" fillId="0" borderId="34" xfId="0" applyFont="1" applyBorder="1" applyAlignment="1">
      <alignment horizontal="center" vertical="center"/>
    </xf>
    <xf numFmtId="179" fontId="114" fillId="0" borderId="34" xfId="0" applyNumberFormat="1" applyFont="1" applyBorder="1" applyAlignment="1">
      <alignment horizontal="center" vertical="center" wrapText="1"/>
    </xf>
    <xf numFmtId="176" fontId="114" fillId="55" borderId="34" xfId="1" applyFont="1" applyFill="1" applyBorder="1" applyAlignment="1">
      <alignment horizontal="center" vertical="center" wrapText="1"/>
    </xf>
    <xf numFmtId="0" fontId="114" fillId="0" borderId="2" xfId="0" applyFont="1" applyBorder="1" applyAlignment="1">
      <alignment vertical="center" wrapText="1"/>
    </xf>
    <xf numFmtId="0" fontId="114" fillId="0" borderId="2" xfId="0" applyFont="1" applyBorder="1" applyAlignment="1">
      <alignment horizontal="center" vertical="center"/>
    </xf>
    <xf numFmtId="0" fontId="114" fillId="0" borderId="10" xfId="0" applyFont="1" applyBorder="1" applyAlignment="1">
      <alignment vertical="center" wrapText="1"/>
    </xf>
    <xf numFmtId="0" fontId="116" fillId="0" borderId="34" xfId="0" applyFont="1" applyBorder="1" applyAlignment="1">
      <alignment horizontal="center" vertical="center" wrapText="1"/>
    </xf>
    <xf numFmtId="176" fontId="116" fillId="55" borderId="34" xfId="1" applyFont="1" applyFill="1" applyBorder="1" applyAlignment="1">
      <alignment horizontal="center" vertical="center"/>
    </xf>
    <xf numFmtId="0" fontId="116" fillId="0" borderId="29" xfId="0" applyFont="1" applyBorder="1" applyAlignment="1">
      <alignment horizontal="left" vertical="center" wrapText="1"/>
    </xf>
    <xf numFmtId="0" fontId="114" fillId="0" borderId="6" xfId="0" applyFont="1" applyBorder="1" applyAlignment="1">
      <alignment horizontal="center" vertical="center" wrapText="1"/>
    </xf>
    <xf numFmtId="179" fontId="114" fillId="0" borderId="15" xfId="0" applyNumberFormat="1" applyFont="1" applyBorder="1" applyAlignment="1">
      <alignment horizontal="center" vertical="center" wrapText="1"/>
    </xf>
    <xf numFmtId="176" fontId="114" fillId="55" borderId="15" xfId="1" applyFont="1" applyFill="1" applyBorder="1" applyAlignment="1">
      <alignment horizontal="center" vertical="center" wrapText="1"/>
    </xf>
    <xf numFmtId="179" fontId="114" fillId="0" borderId="6" xfId="0" applyNumberFormat="1" applyFont="1" applyBorder="1" applyAlignment="1">
      <alignment horizontal="center" vertical="center" wrapText="1"/>
    </xf>
    <xf numFmtId="176" fontId="114" fillId="55" borderId="2" xfId="1" applyFont="1" applyFill="1" applyBorder="1" applyAlignment="1">
      <alignment horizontal="center" vertical="center" wrapText="1"/>
    </xf>
    <xf numFmtId="176" fontId="116" fillId="55" borderId="13" xfId="1" applyFont="1" applyFill="1" applyBorder="1" applyAlignment="1">
      <alignment horizontal="center" vertical="center"/>
    </xf>
    <xf numFmtId="176" fontId="116" fillId="0" borderId="2" xfId="1" applyFont="1" applyBorder="1" applyAlignment="1">
      <alignment horizontal="center" vertical="center"/>
    </xf>
    <xf numFmtId="0" fontId="116" fillId="0" borderId="2" xfId="0" applyFont="1" applyBorder="1" applyAlignment="1">
      <alignment vertical="center" wrapText="1"/>
    </xf>
    <xf numFmtId="176" fontId="114" fillId="55" borderId="6" xfId="1" applyFont="1" applyFill="1" applyBorder="1" applyAlignment="1">
      <alignment horizontal="center" vertical="center" wrapText="1"/>
    </xf>
    <xf numFmtId="179" fontId="116" fillId="0" borderId="34" xfId="0" applyNumberFormat="1" applyFont="1" applyBorder="1" applyAlignment="1">
      <alignment horizontal="center" vertical="center" wrapText="1"/>
    </xf>
    <xf numFmtId="0" fontId="116" fillId="0" borderId="34" xfId="0" applyFont="1" applyBorder="1" applyAlignment="1">
      <alignment horizontal="left" vertical="center" wrapText="1"/>
    </xf>
    <xf numFmtId="176" fontId="116" fillId="55" borderId="6" xfId="1" applyFont="1" applyFill="1" applyBorder="1" applyAlignment="1">
      <alignment horizontal="center" vertical="center"/>
    </xf>
    <xf numFmtId="0" fontId="114" fillId="0" borderId="6" xfId="0" applyFont="1" applyBorder="1" applyAlignment="1">
      <alignment horizontal="left" vertical="center" wrapText="1"/>
    </xf>
    <xf numFmtId="0" fontId="114" fillId="0" borderId="2" xfId="0" applyFont="1" applyBorder="1" applyAlignment="1">
      <alignment horizontal="left" vertical="center" wrapText="1"/>
    </xf>
    <xf numFmtId="176" fontId="116" fillId="0" borderId="6" xfId="1" applyFont="1" applyBorder="1" applyAlignment="1">
      <alignment horizontal="center" vertical="center"/>
    </xf>
    <xf numFmtId="0" fontId="114" fillId="4" borderId="2" xfId="0" applyFont="1" applyFill="1" applyBorder="1" applyAlignment="1">
      <alignment horizontal="left" vertical="center" wrapText="1"/>
    </xf>
    <xf numFmtId="0" fontId="114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center" vertical="center"/>
    </xf>
    <xf numFmtId="0" fontId="114" fillId="4" borderId="2" xfId="0" applyFont="1" applyFill="1" applyBorder="1" applyAlignment="1">
      <alignment horizontal="left" vertical="center"/>
    </xf>
    <xf numFmtId="0" fontId="130" fillId="0" borderId="2" xfId="0" applyFont="1" applyBorder="1" applyAlignment="1">
      <alignment horizontal="left" vertical="center" wrapText="1"/>
    </xf>
    <xf numFmtId="0" fontId="203" fillId="0" borderId="2" xfId="0" applyFont="1" applyBorder="1" applyAlignment="1">
      <alignment horizontal="center" vertical="center" wrapText="1"/>
    </xf>
    <xf numFmtId="180" fontId="116" fillId="0" borderId="2" xfId="0" applyNumberFormat="1" applyFont="1" applyBorder="1" applyAlignment="1">
      <alignment horizontal="center" vertical="center"/>
    </xf>
    <xf numFmtId="0" fontId="203" fillId="0" borderId="6" xfId="0" applyFont="1" applyBorder="1" applyAlignment="1">
      <alignment horizontal="center" vertical="center" wrapText="1"/>
    </xf>
    <xf numFmtId="0" fontId="203" fillId="0" borderId="6" xfId="0" applyFont="1" applyBorder="1" applyAlignment="1">
      <alignment horizontal="left" vertical="center" wrapText="1"/>
    </xf>
    <xf numFmtId="179" fontId="116" fillId="0" borderId="6" xfId="0" applyNumberFormat="1" applyFont="1" applyBorder="1" applyAlignment="1">
      <alignment horizontal="center" vertical="center"/>
    </xf>
    <xf numFmtId="0" fontId="130" fillId="0" borderId="34" xfId="0" applyFont="1" applyBorder="1" applyAlignment="1">
      <alignment horizontal="center" vertical="center" wrapText="1"/>
    </xf>
    <xf numFmtId="0" fontId="130" fillId="0" borderId="34" xfId="0" applyFont="1" applyBorder="1" applyAlignment="1">
      <alignment horizontal="center" vertical="center"/>
    </xf>
    <xf numFmtId="0" fontId="130" fillId="0" borderId="34" xfId="0" applyFont="1" applyBorder="1" applyAlignment="1">
      <alignment vertical="center" wrapText="1"/>
    </xf>
    <xf numFmtId="0" fontId="130" fillId="0" borderId="2" xfId="0" applyFont="1" applyBorder="1" applyAlignment="1">
      <alignment horizontal="center" vertical="center"/>
    </xf>
    <xf numFmtId="0" fontId="130" fillId="0" borderId="2" xfId="0" applyFont="1" applyBorder="1" applyAlignment="1">
      <alignment vertical="center" wrapText="1"/>
    </xf>
    <xf numFmtId="0" fontId="130" fillId="0" borderId="2" xfId="0" applyFont="1" applyBorder="1" applyAlignment="1">
      <alignment horizontal="center" vertical="center" wrapText="1"/>
    </xf>
    <xf numFmtId="0" fontId="203" fillId="0" borderId="34" xfId="0" applyFont="1" applyBorder="1" applyAlignment="1">
      <alignment horizontal="center" vertical="center" wrapText="1"/>
    </xf>
    <xf numFmtId="0" fontId="203" fillId="0" borderId="34" xfId="0" applyFont="1" applyBorder="1" applyAlignment="1">
      <alignment horizontal="left" vertical="center" wrapText="1"/>
    </xf>
    <xf numFmtId="0" fontId="116" fillId="0" borderId="34" xfId="0" applyFont="1" applyBorder="1" applyAlignment="1">
      <alignment horizontal="center" vertical="center"/>
    </xf>
    <xf numFmtId="180" fontId="116" fillId="0" borderId="34" xfId="0" applyNumberFormat="1" applyFont="1" applyBorder="1" applyAlignment="1">
      <alignment horizontal="center" vertical="center"/>
    </xf>
    <xf numFmtId="0" fontId="130" fillId="0" borderId="13" xfId="0" applyFont="1" applyBorder="1" applyAlignment="1">
      <alignment horizontal="center" vertical="center" wrapText="1"/>
    </xf>
    <xf numFmtId="0" fontId="130" fillId="0" borderId="13" xfId="0" applyFont="1" applyBorder="1" applyAlignment="1">
      <alignment horizontal="center" vertical="center"/>
    </xf>
    <xf numFmtId="0" fontId="130" fillId="0" borderId="13" xfId="0" applyFont="1" applyBorder="1" applyAlignment="1">
      <alignment vertical="center" wrapText="1"/>
    </xf>
    <xf numFmtId="0" fontId="114" fillId="0" borderId="13" xfId="0" applyFont="1" applyBorder="1" applyAlignment="1">
      <alignment horizontal="center" vertical="center"/>
    </xf>
    <xf numFmtId="0" fontId="218" fillId="0" borderId="6" xfId="0" applyFont="1" applyBorder="1" applyAlignment="1">
      <alignment horizontal="center" vertical="center" wrapText="1"/>
    </xf>
    <xf numFmtId="0" fontId="130" fillId="0" borderId="6" xfId="0" applyFont="1" applyBorder="1" applyAlignment="1">
      <alignment horizontal="center" vertical="center"/>
    </xf>
    <xf numFmtId="0" fontId="130" fillId="0" borderId="6" xfId="0" applyFont="1" applyBorder="1" applyAlignment="1">
      <alignment vertical="center" wrapText="1"/>
    </xf>
    <xf numFmtId="176" fontId="116" fillId="0" borderId="2" xfId="1" applyFont="1" applyFill="1" applyBorder="1" applyAlignment="1">
      <alignment vertical="center"/>
    </xf>
    <xf numFmtId="0" fontId="203" fillId="0" borderId="2" xfId="0" applyFont="1" applyBorder="1" applyAlignment="1">
      <alignment vertical="center" wrapText="1"/>
    </xf>
    <xf numFmtId="0" fontId="203" fillId="0" borderId="6" xfId="0" applyFont="1" applyBorder="1" applyAlignment="1">
      <alignment vertical="center" wrapText="1"/>
    </xf>
    <xf numFmtId="180" fontId="116" fillId="0" borderId="6" xfId="0" applyNumberFormat="1" applyFont="1" applyBorder="1" applyAlignment="1">
      <alignment horizontal="center" vertical="center"/>
    </xf>
    <xf numFmtId="0" fontId="219" fillId="0" borderId="6" xfId="0" applyFont="1" applyBorder="1" applyAlignment="1">
      <alignment horizontal="center" vertical="center" wrapText="1"/>
    </xf>
    <xf numFmtId="176" fontId="116" fillId="0" borderId="2" xfId="1" applyFont="1" applyFill="1" applyBorder="1" applyAlignment="1">
      <alignment horizontal="center" vertical="center"/>
    </xf>
    <xf numFmtId="0" fontId="130" fillId="0" borderId="2" xfId="0" applyFont="1" applyBorder="1">
      <alignment vertical="center"/>
    </xf>
    <xf numFmtId="0" fontId="130" fillId="0" borderId="6" xfId="0" applyFont="1" applyBorder="1" applyAlignment="1">
      <alignment horizontal="center" vertical="center" wrapText="1"/>
    </xf>
    <xf numFmtId="0" fontId="219" fillId="0" borderId="2" xfId="0" applyFont="1" applyBorder="1" applyAlignment="1">
      <alignment horizontal="center" vertical="center" wrapText="1"/>
    </xf>
    <xf numFmtId="0" fontId="203" fillId="0" borderId="2" xfId="0" applyFont="1" applyBorder="1" applyAlignment="1">
      <alignment horizontal="left" vertical="center"/>
    </xf>
    <xf numFmtId="0" fontId="217" fillId="0" borderId="6" xfId="0" applyFont="1" applyBorder="1" applyAlignment="1">
      <alignment horizontal="center" vertical="center" wrapText="1"/>
    </xf>
    <xf numFmtId="0" fontId="217" fillId="0" borderId="2" xfId="0" applyFont="1" applyBorder="1" applyAlignment="1">
      <alignment horizontal="center" vertical="center" wrapText="1"/>
    </xf>
    <xf numFmtId="176" fontId="116" fillId="0" borderId="6" xfId="1" applyFont="1" applyFill="1" applyBorder="1" applyAlignment="1">
      <alignment horizontal="center" vertical="center"/>
    </xf>
    <xf numFmtId="0" fontId="217" fillId="0" borderId="2" xfId="0" applyFont="1" applyBorder="1" applyAlignment="1">
      <alignment horizontal="center" vertical="center"/>
    </xf>
    <xf numFmtId="176" fontId="29" fillId="0" borderId="2" xfId="1" applyFont="1" applyFill="1" applyBorder="1" applyAlignment="1">
      <alignment horizontal="center" vertical="center"/>
    </xf>
    <xf numFmtId="176" fontId="38" fillId="0" borderId="2" xfId="1" applyFont="1" applyFill="1" applyBorder="1" applyAlignment="1">
      <alignment horizontal="center" vertical="center"/>
    </xf>
    <xf numFmtId="179" fontId="114" fillId="0" borderId="2" xfId="0" applyNumberFormat="1" applyFont="1" applyBorder="1" applyAlignment="1">
      <alignment horizontal="center" vertical="center" wrapText="1"/>
    </xf>
    <xf numFmtId="176" fontId="29" fillId="0" borderId="0" xfId="1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04" fillId="0" borderId="0" xfId="0" applyFont="1" applyAlignment="1">
      <alignment horizontal="center" vertical="center" wrapText="1"/>
    </xf>
    <xf numFmtId="0" fontId="128" fillId="0" borderId="0" xfId="0" applyFont="1" applyAlignment="1">
      <alignment horizontal="center" vertical="center"/>
    </xf>
    <xf numFmtId="0" fontId="128" fillId="0" borderId="0" xfId="0" applyFont="1" applyAlignment="1">
      <alignment horizontal="left" vertical="center" wrapText="1"/>
    </xf>
    <xf numFmtId="0" fontId="106" fillId="0" borderId="0" xfId="0" applyFont="1" applyAlignment="1">
      <alignment horizontal="center" vertical="center" wrapText="1"/>
    </xf>
    <xf numFmtId="0" fontId="35" fillId="4" borderId="0" xfId="0" applyFont="1" applyFill="1" applyAlignment="1">
      <alignment horizontal="left" vertical="center"/>
    </xf>
    <xf numFmtId="0" fontId="35" fillId="4" borderId="0" xfId="0" applyFont="1" applyFill="1" applyAlignment="1">
      <alignment horizontal="center" vertical="center"/>
    </xf>
    <xf numFmtId="176" fontId="38" fillId="0" borderId="0" xfId="1" applyFont="1" applyBorder="1" applyAlignment="1">
      <alignment horizontal="center" vertical="center"/>
    </xf>
    <xf numFmtId="0" fontId="43" fillId="4" borderId="0" xfId="0" applyFont="1" applyFill="1" applyAlignment="1">
      <alignment horizontal="left" vertical="center" wrapText="1"/>
    </xf>
    <xf numFmtId="0" fontId="43" fillId="4" borderId="0" xfId="0" applyFont="1" applyFill="1" applyAlignment="1">
      <alignment horizontal="center" vertical="center" wrapText="1"/>
    </xf>
    <xf numFmtId="0" fontId="46" fillId="43" borderId="7" xfId="0" applyFont="1" applyFill="1" applyBorder="1">
      <alignment vertical="center"/>
    </xf>
    <xf numFmtId="176" fontId="38" fillId="0" borderId="0" xfId="1" applyFont="1" applyBorder="1" applyAlignment="1">
      <alignment vertical="center" wrapText="1"/>
    </xf>
    <xf numFmtId="176" fontId="159" fillId="0" borderId="0" xfId="1" applyFont="1" applyFill="1" applyBorder="1" applyAlignment="1">
      <alignment horizontal="center" vertical="center"/>
    </xf>
    <xf numFmtId="0" fontId="159" fillId="0" borderId="0" xfId="0" applyFont="1">
      <alignment vertical="center"/>
    </xf>
    <xf numFmtId="0" fontId="159" fillId="0" borderId="0" xfId="0" applyFont="1" applyAlignment="1">
      <alignment horizontal="left" vertical="center"/>
    </xf>
    <xf numFmtId="176" fontId="221" fillId="0" borderId="0" xfId="1" applyFont="1" applyFill="1" applyBorder="1" applyAlignment="1">
      <alignment horizontal="center" vertical="center"/>
    </xf>
    <xf numFmtId="179" fontId="16" fillId="0" borderId="34" xfId="0" applyNumberFormat="1" applyFont="1" applyBorder="1" applyAlignment="1">
      <alignment horizontal="center" vertical="center" wrapText="1"/>
    </xf>
    <xf numFmtId="179" fontId="16" fillId="55" borderId="34" xfId="0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176" fontId="198" fillId="0" borderId="2" xfId="1" applyFont="1" applyBorder="1" applyAlignment="1">
      <alignment vertical="center" wrapText="1"/>
    </xf>
    <xf numFmtId="0" fontId="199" fillId="0" borderId="2" xfId="0" applyFont="1" applyBorder="1" applyAlignment="1">
      <alignment horizontal="center" vertical="center"/>
    </xf>
    <xf numFmtId="0" fontId="224" fillId="0" borderId="2" xfId="0" applyFont="1" applyBorder="1" applyAlignment="1">
      <alignment horizontal="center" vertical="center"/>
    </xf>
    <xf numFmtId="0" fontId="224" fillId="0" borderId="2" xfId="0" applyFont="1" applyBorder="1" applyAlignment="1">
      <alignment horizontal="center" vertical="center" wrapText="1"/>
    </xf>
    <xf numFmtId="0" fontId="194" fillId="0" borderId="2" xfId="0" applyFont="1" applyBorder="1" applyAlignment="1">
      <alignment horizontal="left" vertical="center"/>
    </xf>
    <xf numFmtId="180" fontId="199" fillId="0" borderId="2" xfId="0" applyNumberFormat="1" applyFont="1" applyBorder="1" applyAlignment="1">
      <alignment horizontal="center" vertical="center"/>
    </xf>
    <xf numFmtId="0" fontId="198" fillId="0" borderId="6" xfId="0" applyFont="1" applyBorder="1" applyAlignment="1">
      <alignment horizontal="center" vertical="center" wrapText="1"/>
    </xf>
    <xf numFmtId="0" fontId="198" fillId="0" borderId="6" xfId="0" applyFont="1" applyBorder="1" applyAlignment="1">
      <alignment horizontal="center" vertical="center"/>
    </xf>
    <xf numFmtId="179" fontId="198" fillId="0" borderId="6" xfId="0" applyNumberFormat="1" applyFont="1" applyBorder="1" applyAlignment="1">
      <alignment horizontal="center" vertical="center"/>
    </xf>
    <xf numFmtId="179" fontId="198" fillId="55" borderId="6" xfId="0" applyNumberFormat="1" applyFont="1" applyFill="1" applyBorder="1" applyAlignment="1">
      <alignment horizontal="center" vertical="center"/>
    </xf>
    <xf numFmtId="176" fontId="198" fillId="0" borderId="6" xfId="1" applyFont="1" applyBorder="1" applyAlignment="1">
      <alignment vertical="center" wrapText="1"/>
    </xf>
    <xf numFmtId="0" fontId="198" fillId="0" borderId="6" xfId="0" applyFont="1" applyBorder="1" applyAlignment="1">
      <alignment horizontal="left" vertical="center" wrapText="1"/>
    </xf>
    <xf numFmtId="0" fontId="116" fillId="0" borderId="13" xfId="0" applyFont="1" applyBorder="1" applyAlignment="1">
      <alignment horizontal="center" vertical="center" wrapText="1"/>
    </xf>
    <xf numFmtId="0" fontId="203" fillId="0" borderId="13" xfId="0" applyFont="1" applyBorder="1" applyAlignment="1">
      <alignment horizontal="center" vertical="center" wrapText="1"/>
    </xf>
    <xf numFmtId="0" fontId="203" fillId="0" borderId="13" xfId="0" applyFont="1" applyBorder="1" applyAlignment="1">
      <alignment horizontal="left" vertical="center" wrapText="1"/>
    </xf>
    <xf numFmtId="0" fontId="114" fillId="0" borderId="34" xfId="0" applyFont="1" applyBorder="1" applyAlignment="1">
      <alignment horizontal="center" vertical="center" wrapText="1"/>
    </xf>
    <xf numFmtId="176" fontId="116" fillId="55" borderId="34" xfId="1" applyFont="1" applyFill="1" applyBorder="1" applyAlignment="1">
      <alignment horizontal="center" vertical="center" wrapText="1"/>
    </xf>
    <xf numFmtId="0" fontId="161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40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180" fontId="4" fillId="0" borderId="13" xfId="0" applyNumberFormat="1" applyFont="1" applyBorder="1" applyAlignment="1">
      <alignment horizontal="center" vertical="center"/>
    </xf>
    <xf numFmtId="176" fontId="4" fillId="0" borderId="13" xfId="1" applyFont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136" fillId="0" borderId="13" xfId="0" applyFont="1" applyBorder="1" applyAlignment="1">
      <alignment horizontal="center" vertical="center" wrapText="1"/>
    </xf>
    <xf numFmtId="0" fontId="136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16" fillId="0" borderId="30" xfId="0" applyFont="1" applyBorder="1" applyAlignment="1">
      <alignment horizontal="left" vertical="center" wrapText="1"/>
    </xf>
    <xf numFmtId="0" fontId="116" fillId="8" borderId="6" xfId="0" applyFont="1" applyFill="1" applyBorder="1" applyAlignment="1">
      <alignment horizontal="center" vertical="center" wrapText="1"/>
    </xf>
    <xf numFmtId="0" fontId="227" fillId="8" borderId="2" xfId="0" applyFont="1" applyFill="1" applyBorder="1" applyAlignment="1">
      <alignment horizontal="center" vertical="center" wrapText="1"/>
    </xf>
    <xf numFmtId="0" fontId="102" fillId="0" borderId="2" xfId="0" applyFont="1" applyBorder="1" applyAlignment="1">
      <alignment horizontal="left" vertical="center" wrapText="1"/>
    </xf>
    <xf numFmtId="0" fontId="129" fillId="0" borderId="34" xfId="0" applyFont="1" applyBorder="1" applyAlignment="1">
      <alignment horizontal="center" vertical="center" wrapText="1"/>
    </xf>
    <xf numFmtId="0" fontId="116" fillId="0" borderId="36" xfId="0" applyFont="1" applyBorder="1" applyAlignment="1">
      <alignment horizontal="left" vertical="center" wrapText="1"/>
    </xf>
    <xf numFmtId="0" fontId="114" fillId="0" borderId="35" xfId="0" applyFont="1" applyBorder="1" applyAlignment="1">
      <alignment horizontal="center" vertical="center" wrapText="1"/>
    </xf>
    <xf numFmtId="0" fontId="228" fillId="8" borderId="34" xfId="0" applyFont="1" applyFill="1" applyBorder="1" applyAlignment="1">
      <alignment horizontal="center" vertical="center" wrapText="1"/>
    </xf>
    <xf numFmtId="0" fontId="229" fillId="0" borderId="6" xfId="0" applyFont="1" applyBorder="1" applyAlignment="1">
      <alignment horizontal="center" vertical="center" wrapText="1"/>
    </xf>
    <xf numFmtId="0" fontId="182" fillId="0" borderId="2" xfId="0" applyFont="1" applyBorder="1" applyAlignment="1">
      <alignment horizontal="center" vertical="center"/>
    </xf>
    <xf numFmtId="176" fontId="182" fillId="0" borderId="2" xfId="1" applyFont="1" applyBorder="1" applyAlignment="1">
      <alignment vertical="center"/>
    </xf>
    <xf numFmtId="176" fontId="182" fillId="55" borderId="13" xfId="1" applyFont="1" applyFill="1" applyBorder="1" applyAlignment="1">
      <alignment horizontal="center" vertical="center"/>
    </xf>
    <xf numFmtId="176" fontId="182" fillId="0" borderId="2" xfId="1" applyFont="1" applyBorder="1" applyAlignment="1">
      <alignment horizontal="center" vertical="center"/>
    </xf>
    <xf numFmtId="0" fontId="182" fillId="0" borderId="2" xfId="0" applyFont="1" applyBorder="1" applyAlignment="1">
      <alignment vertical="center" wrapText="1"/>
    </xf>
    <xf numFmtId="0" fontId="230" fillId="0" borderId="2" xfId="0" applyFont="1" applyBorder="1" applyAlignment="1">
      <alignment horizontal="center" vertical="center" wrapText="1"/>
    </xf>
    <xf numFmtId="0" fontId="231" fillId="0" borderId="6" xfId="0" applyFont="1" applyBorder="1" applyAlignment="1">
      <alignment horizontal="center" vertical="center"/>
    </xf>
    <xf numFmtId="0" fontId="231" fillId="0" borderId="6" xfId="0" applyFont="1" applyBorder="1" applyAlignment="1">
      <alignment vertical="center" wrapText="1"/>
    </xf>
    <xf numFmtId="0" fontId="34" fillId="8" borderId="2" xfId="0" applyFont="1" applyFill="1" applyBorder="1" applyAlignment="1">
      <alignment horizontal="center" vertical="center" wrapText="1"/>
    </xf>
    <xf numFmtId="0" fontId="232" fillId="0" borderId="15" xfId="0" applyFont="1" applyBorder="1" applyAlignment="1">
      <alignment horizontal="center" vertical="center"/>
    </xf>
    <xf numFmtId="0" fontId="233" fillId="0" borderId="15" xfId="0" applyFont="1" applyBorder="1" applyAlignment="1">
      <alignment horizontal="left" vertical="center"/>
    </xf>
    <xf numFmtId="0" fontId="232" fillId="0" borderId="37" xfId="0" applyFont="1" applyBorder="1" applyAlignment="1">
      <alignment horizontal="center" vertical="center"/>
    </xf>
    <xf numFmtId="0" fontId="233" fillId="0" borderId="37" xfId="0" applyFont="1" applyBorder="1" applyAlignment="1">
      <alignment horizontal="left" vertical="center"/>
    </xf>
    <xf numFmtId="0" fontId="232" fillId="4" borderId="15" xfId="0" applyFont="1" applyFill="1" applyBorder="1" applyAlignment="1">
      <alignment horizontal="center" vertical="center"/>
    </xf>
    <xf numFmtId="0" fontId="233" fillId="4" borderId="15" xfId="0" applyFont="1" applyFill="1" applyBorder="1" applyAlignment="1">
      <alignment horizontal="left" vertical="center"/>
    </xf>
    <xf numFmtId="0" fontId="232" fillId="0" borderId="15" xfId="0" applyFont="1" applyBorder="1" applyAlignment="1">
      <alignment horizontal="center" vertical="center" wrapText="1"/>
    </xf>
    <xf numFmtId="0" fontId="234" fillId="0" borderId="15" xfId="0" applyFont="1" applyBorder="1" applyAlignment="1">
      <alignment horizontal="center" vertical="center"/>
    </xf>
    <xf numFmtId="0" fontId="233" fillId="0" borderId="15" xfId="0" applyFont="1" applyBorder="1" applyAlignment="1">
      <alignment horizontal="center" vertical="center"/>
    </xf>
    <xf numFmtId="0" fontId="233" fillId="8" borderId="15" xfId="0" applyFont="1" applyFill="1" applyBorder="1" applyAlignment="1">
      <alignment horizontal="left" vertical="center"/>
    </xf>
    <xf numFmtId="0" fontId="232" fillId="3" borderId="15" xfId="0" applyFont="1" applyFill="1" applyBorder="1" applyAlignment="1">
      <alignment horizontal="center" vertical="center"/>
    </xf>
    <xf numFmtId="0" fontId="233" fillId="3" borderId="15" xfId="0" applyFont="1" applyFill="1" applyBorder="1" applyAlignment="1">
      <alignment horizontal="left" vertical="center"/>
    </xf>
    <xf numFmtId="0" fontId="233" fillId="3" borderId="15" xfId="0" applyFont="1" applyFill="1" applyBorder="1" applyAlignment="1">
      <alignment horizontal="center" vertical="center"/>
    </xf>
    <xf numFmtId="0" fontId="234" fillId="3" borderId="15" xfId="0" applyFont="1" applyFill="1" applyBorder="1" applyAlignment="1">
      <alignment horizontal="center" vertical="center"/>
    </xf>
    <xf numFmtId="0" fontId="234" fillId="0" borderId="37" xfId="0" applyFont="1" applyBorder="1" applyAlignment="1">
      <alignment horizontal="center" vertical="center"/>
    </xf>
    <xf numFmtId="0" fontId="232" fillId="0" borderId="15" xfId="0" applyFont="1" applyBorder="1" applyAlignment="1">
      <alignment horizontal="left" vertical="center"/>
    </xf>
    <xf numFmtId="0" fontId="233" fillId="0" borderId="15" xfId="0" applyFont="1" applyBorder="1" applyAlignment="1">
      <alignment horizontal="left" vertical="center" wrapText="1"/>
    </xf>
    <xf numFmtId="0" fontId="232" fillId="8" borderId="15" xfId="0" applyFont="1" applyFill="1" applyBorder="1" applyAlignment="1">
      <alignment horizontal="center" vertical="center"/>
    </xf>
    <xf numFmtId="0" fontId="235" fillId="0" borderId="15" xfId="0" applyFont="1" applyBorder="1" applyAlignment="1">
      <alignment horizontal="left" vertical="center"/>
    </xf>
    <xf numFmtId="0" fontId="234" fillId="8" borderId="15" xfId="0" applyFont="1" applyFill="1" applyBorder="1" applyAlignment="1">
      <alignment horizontal="center" vertical="center"/>
    </xf>
    <xf numFmtId="0" fontId="233" fillId="8" borderId="30" xfId="0" applyFont="1" applyFill="1" applyBorder="1" applyAlignment="1">
      <alignment horizontal="left" vertical="center"/>
    </xf>
    <xf numFmtId="0" fontId="233" fillId="0" borderId="30" xfId="0" applyFont="1" applyBorder="1" applyAlignment="1">
      <alignment horizontal="left" vertical="center"/>
    </xf>
    <xf numFmtId="0" fontId="233" fillId="0" borderId="0" xfId="0" applyFont="1" applyAlignment="1">
      <alignment horizontal="left" vertical="center"/>
    </xf>
    <xf numFmtId="182" fontId="233" fillId="0" borderId="15" xfId="313" applyNumberFormat="1" applyFont="1" applyBorder="1" applyAlignment="1">
      <alignment horizontal="center" vertical="center"/>
    </xf>
    <xf numFmtId="0" fontId="236" fillId="0" borderId="15" xfId="0" applyFont="1" applyBorder="1" applyAlignment="1">
      <alignment horizontal="center" vertical="center"/>
    </xf>
    <xf numFmtId="0" fontId="236" fillId="0" borderId="15" xfId="0" applyFont="1" applyBorder="1" applyAlignment="1">
      <alignment horizontal="left" vertical="center"/>
    </xf>
    <xf numFmtId="0" fontId="237" fillId="0" borderId="15" xfId="0" applyFont="1" applyBorder="1" applyAlignment="1">
      <alignment horizontal="center" vertical="center"/>
    </xf>
    <xf numFmtId="0" fontId="238" fillId="0" borderId="15" xfId="0" applyFont="1" applyBorder="1" applyAlignment="1">
      <alignment horizontal="left" vertical="center"/>
    </xf>
    <xf numFmtId="0" fontId="233" fillId="44" borderId="15" xfId="0" applyFont="1" applyFill="1" applyBorder="1" applyAlignment="1">
      <alignment horizontal="left" vertical="center"/>
    </xf>
    <xf numFmtId="0" fontId="234" fillId="0" borderId="0" xfId="0" applyFont="1" applyAlignment="1">
      <alignment horizontal="center" vertical="center"/>
    </xf>
    <xf numFmtId="0" fontId="232" fillId="0" borderId="0" xfId="0" applyFont="1" applyAlignment="1">
      <alignment horizontal="center" vertical="center"/>
    </xf>
    <xf numFmtId="0" fontId="233" fillId="0" borderId="0" xfId="0" applyFont="1" applyAlignment="1">
      <alignment horizontal="center" vertical="center"/>
    </xf>
    <xf numFmtId="0" fontId="239" fillId="0" borderId="15" xfId="0" applyFont="1" applyBorder="1" applyAlignment="1">
      <alignment horizontal="center" vertical="center"/>
    </xf>
    <xf numFmtId="0" fontId="239" fillId="0" borderId="31" xfId="0" applyFont="1" applyBorder="1" applyAlignment="1">
      <alignment horizontal="center" vertical="center"/>
    </xf>
    <xf numFmtId="0" fontId="233" fillId="0" borderId="23" xfId="0" applyFont="1" applyBorder="1" applyAlignment="1">
      <alignment horizontal="left" vertical="center"/>
    </xf>
    <xf numFmtId="0" fontId="239" fillId="0" borderId="32" xfId="0" applyFont="1" applyBorder="1" applyAlignment="1">
      <alignment horizontal="center" vertical="center"/>
    </xf>
    <xf numFmtId="0" fontId="233" fillId="0" borderId="28" xfId="0" applyFont="1" applyBorder="1" applyAlignment="1">
      <alignment horizontal="left" vertical="center"/>
    </xf>
    <xf numFmtId="0" fontId="233" fillId="23" borderId="15" xfId="0" applyFont="1" applyFill="1" applyBorder="1" applyAlignment="1">
      <alignment horizontal="left" vertical="center"/>
    </xf>
    <xf numFmtId="176" fontId="233" fillId="0" borderId="15" xfId="312" applyFont="1" applyBorder="1" applyAlignment="1">
      <alignment horizontal="left" vertical="center"/>
    </xf>
    <xf numFmtId="0" fontId="234" fillId="4" borderId="15" xfId="0" applyFont="1" applyFill="1" applyBorder="1" applyAlignment="1">
      <alignment horizontal="center" vertical="center"/>
    </xf>
    <xf numFmtId="0" fontId="234" fillId="0" borderId="38" xfId="0" applyFont="1" applyBorder="1" applyAlignment="1">
      <alignment horizontal="center" vertical="center"/>
    </xf>
    <xf numFmtId="0" fontId="234" fillId="0" borderId="39" xfId="0" applyFont="1" applyBorder="1" applyAlignment="1">
      <alignment horizontal="center" vertical="center"/>
    </xf>
    <xf numFmtId="0" fontId="233" fillId="0" borderId="40" xfId="0" applyFont="1" applyBorder="1" applyAlignment="1">
      <alignment horizontal="left" vertical="center"/>
    </xf>
    <xf numFmtId="0" fontId="233" fillId="8" borderId="15" xfId="0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242" fillId="0" borderId="15" xfId="0" applyFont="1" applyBorder="1" applyAlignment="1">
      <alignment vertical="center" wrapText="1"/>
    </xf>
    <xf numFmtId="182" fontId="234" fillId="0" borderId="15" xfId="313" applyNumberFormat="1" applyFont="1" applyBorder="1" applyAlignment="1">
      <alignment horizontal="center" vertical="center"/>
    </xf>
    <xf numFmtId="0" fontId="108" fillId="0" borderId="15" xfId="0" applyFont="1" applyBorder="1" applyAlignment="1">
      <alignment vertical="center" wrapText="1"/>
    </xf>
    <xf numFmtId="0" fontId="243" fillId="0" borderId="15" xfId="0" applyFont="1" applyBorder="1" applyAlignment="1">
      <alignment vertical="center" wrapText="1"/>
    </xf>
    <xf numFmtId="0" fontId="242" fillId="0" borderId="0" xfId="0" applyFont="1">
      <alignment vertical="center"/>
    </xf>
    <xf numFmtId="0" fontId="244" fillId="0" borderId="0" xfId="0" applyFont="1">
      <alignment vertical="center"/>
    </xf>
    <xf numFmtId="176" fontId="33" fillId="0" borderId="0" xfId="1" applyFont="1" applyFill="1" applyAlignment="1">
      <alignment horizontal="center" vertical="center"/>
    </xf>
    <xf numFmtId="0" fontId="245" fillId="4" borderId="2" xfId="0" applyFont="1" applyFill="1" applyBorder="1" applyAlignment="1">
      <alignment horizontal="left" vertical="center"/>
    </xf>
    <xf numFmtId="176" fontId="108" fillId="0" borderId="0" xfId="1" applyFont="1" applyAlignment="1">
      <alignment horizontal="center" vertical="center"/>
    </xf>
    <xf numFmtId="176" fontId="15" fillId="0" borderId="0" xfId="1" applyFont="1" applyAlignment="1">
      <alignment horizontal="center" vertical="center" wrapText="1"/>
    </xf>
    <xf numFmtId="176" fontId="108" fillId="0" borderId="0" xfId="1" applyFont="1" applyAlignment="1">
      <alignment horizontal="center" vertical="center" wrapText="1"/>
    </xf>
    <xf numFmtId="176" fontId="15" fillId="0" borderId="0" xfId="1" applyFont="1" applyAlignment="1">
      <alignment horizontal="center" vertical="center"/>
    </xf>
    <xf numFmtId="179" fontId="246" fillId="55" borderId="0" xfId="1" applyNumberFormat="1" applyFont="1" applyFill="1">
      <alignment vertical="center"/>
    </xf>
    <xf numFmtId="179" fontId="175" fillId="14" borderId="26" xfId="0" applyNumberFormat="1" applyFont="1" applyFill="1" applyBorder="1" applyAlignment="1">
      <alignment horizontal="center" vertical="center" wrapText="1"/>
    </xf>
    <xf numFmtId="179" fontId="175" fillId="14" borderId="27" xfId="0" applyNumberFormat="1" applyFont="1" applyFill="1" applyBorder="1" applyAlignment="1">
      <alignment horizontal="center" vertical="center" wrapText="1"/>
    </xf>
    <xf numFmtId="179" fontId="7" fillId="8" borderId="23" xfId="0" applyNumberFormat="1" applyFont="1" applyFill="1" applyBorder="1" applyAlignment="1">
      <alignment horizontal="center" vertical="center" wrapText="1"/>
    </xf>
    <xf numFmtId="179" fontId="7" fillId="8" borderId="25" xfId="0" applyNumberFormat="1" applyFont="1" applyFill="1" applyBorder="1" applyAlignment="1">
      <alignment horizontal="center" vertical="center" wrapText="1"/>
    </xf>
    <xf numFmtId="179" fontId="145" fillId="8" borderId="11" xfId="0" applyNumberFormat="1" applyFont="1" applyFill="1" applyBorder="1" applyAlignment="1">
      <alignment horizontal="center" vertical="center"/>
    </xf>
    <xf numFmtId="179" fontId="145" fillId="8" borderId="9" xfId="0" applyNumberFormat="1" applyFont="1" applyFill="1" applyBorder="1" applyAlignment="1">
      <alignment horizontal="center" vertical="center"/>
    </xf>
    <xf numFmtId="179" fontId="145" fillId="8" borderId="10" xfId="0" applyNumberFormat="1" applyFont="1" applyFill="1" applyBorder="1" applyAlignment="1">
      <alignment horizontal="center" vertical="center"/>
    </xf>
    <xf numFmtId="179" fontId="4" fillId="0" borderId="2" xfId="1" applyNumberFormat="1" applyFont="1" applyFill="1" applyBorder="1" applyAlignment="1">
      <alignment horizontal="center" vertical="center"/>
    </xf>
    <xf numFmtId="179" fontId="136" fillId="0" borderId="2" xfId="1" applyNumberFormat="1" applyFont="1" applyFill="1" applyBorder="1" applyAlignment="1">
      <alignment horizontal="center" vertical="center" wrapText="1"/>
    </xf>
    <xf numFmtId="179" fontId="136" fillId="0" borderId="2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9" fontId="136" fillId="0" borderId="2" xfId="0" applyNumberFormat="1" applyFont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28" fillId="5" borderId="7" xfId="0" applyFont="1" applyFill="1" applyBorder="1" applyAlignment="1">
      <alignment horizontal="center" vertical="center" wrapText="1"/>
    </xf>
    <xf numFmtId="0" fontId="28" fillId="5" borderId="5" xfId="0" applyFont="1" applyFill="1" applyBorder="1" applyAlignment="1">
      <alignment horizontal="center" vertical="center" wrapText="1"/>
    </xf>
    <xf numFmtId="0" fontId="28" fillId="5" borderId="4" xfId="0" applyFont="1" applyFill="1" applyBorder="1" applyAlignment="1">
      <alignment horizontal="center" vertical="center" wrapText="1"/>
    </xf>
    <xf numFmtId="0" fontId="100" fillId="13" borderId="8" xfId="0" applyFont="1" applyFill="1" applyBorder="1" applyAlignment="1">
      <alignment horizontal="center" vertical="center" wrapText="1"/>
    </xf>
    <xf numFmtId="0" fontId="100" fillId="13" borderId="9" xfId="0" applyFont="1" applyFill="1" applyBorder="1" applyAlignment="1">
      <alignment horizontal="center" vertical="center" wrapText="1"/>
    </xf>
    <xf numFmtId="0" fontId="100" fillId="13" borderId="10" xfId="0" applyFont="1" applyFill="1" applyBorder="1" applyAlignment="1">
      <alignment horizontal="center" vertical="center" wrapText="1"/>
    </xf>
    <xf numFmtId="179" fontId="142" fillId="0" borderId="2" xfId="1" applyNumberFormat="1" applyFont="1" applyFill="1" applyBorder="1" applyAlignment="1">
      <alignment vertical="center"/>
    </xf>
    <xf numFmtId="0" fontId="137" fillId="0" borderId="2" xfId="0" applyFont="1" applyBorder="1" applyAlignment="1">
      <alignment horizontal="center" vertical="center"/>
    </xf>
    <xf numFmtId="179" fontId="4" fillId="0" borderId="2" xfId="4" applyNumberFormat="1" applyFont="1" applyFill="1" applyBorder="1" applyAlignment="1">
      <alignment horizontal="center" vertical="center"/>
    </xf>
    <xf numFmtId="179" fontId="26" fillId="2" borderId="5" xfId="0" applyNumberFormat="1" applyFont="1" applyFill="1" applyBorder="1" applyAlignment="1">
      <alignment horizontal="center" vertical="center" wrapText="1"/>
    </xf>
    <xf numFmtId="0" fontId="116" fillId="0" borderId="6" xfId="0" applyFont="1" applyBorder="1" applyAlignment="1">
      <alignment horizontal="center" vertical="center" wrapText="1"/>
    </xf>
    <xf numFmtId="0" fontId="116" fillId="0" borderId="15" xfId="0" applyFont="1" applyBorder="1" applyAlignment="1">
      <alignment horizontal="center" vertical="center" wrapText="1"/>
    </xf>
    <xf numFmtId="0" fontId="130" fillId="0" borderId="6" xfId="0" applyFont="1" applyBorder="1" applyAlignment="1">
      <alignment horizontal="center" vertical="center" wrapText="1"/>
    </xf>
    <xf numFmtId="0" fontId="130" fillId="0" borderId="15" xfId="0" applyFont="1" applyBorder="1" applyAlignment="1">
      <alignment horizontal="center" vertical="center" wrapText="1"/>
    </xf>
    <xf numFmtId="0" fontId="130" fillId="0" borderId="13" xfId="0" applyFont="1" applyBorder="1" applyAlignment="1">
      <alignment horizontal="center" vertical="center" wrapText="1"/>
    </xf>
    <xf numFmtId="0" fontId="59" fillId="11" borderId="5" xfId="0" applyFont="1" applyFill="1" applyBorder="1" applyAlignment="1">
      <alignment horizontal="center" vertical="center"/>
    </xf>
    <xf numFmtId="0" fontId="60" fillId="46" borderId="5" xfId="0" applyFont="1" applyFill="1" applyBorder="1" applyAlignment="1">
      <alignment horizontal="center" vertical="center" wrapText="1"/>
    </xf>
    <xf numFmtId="0" fontId="61" fillId="11" borderId="5" xfId="0" applyFont="1" applyFill="1" applyBorder="1" applyAlignment="1">
      <alignment horizontal="center" vertical="center"/>
    </xf>
    <xf numFmtId="0" fontId="60" fillId="47" borderId="5" xfId="0" applyFont="1" applyFill="1" applyBorder="1" applyAlignment="1">
      <alignment horizontal="center" vertical="center"/>
    </xf>
    <xf numFmtId="0" fontId="63" fillId="48" borderId="5" xfId="0" applyFont="1" applyFill="1" applyBorder="1" applyAlignment="1">
      <alignment horizontal="center" vertical="center" wrapText="1"/>
    </xf>
    <xf numFmtId="0" fontId="60" fillId="9" borderId="5" xfId="0" applyFont="1" applyFill="1" applyBorder="1" applyAlignment="1">
      <alignment horizontal="center" vertical="center" wrapText="1"/>
    </xf>
    <xf numFmtId="0" fontId="65" fillId="9" borderId="5" xfId="0" applyFont="1" applyFill="1" applyBorder="1" applyAlignment="1">
      <alignment horizontal="center" vertical="center" wrapText="1"/>
    </xf>
    <xf numFmtId="0" fontId="64" fillId="45" borderId="5" xfId="0" applyFont="1" applyFill="1" applyBorder="1" applyAlignment="1">
      <alignment horizontal="center" vertical="center"/>
    </xf>
    <xf numFmtId="0" fontId="60" fillId="15" borderId="5" xfId="0" applyFont="1" applyFill="1" applyBorder="1" applyAlignment="1">
      <alignment horizontal="center" vertical="center" wrapText="1"/>
    </xf>
    <xf numFmtId="0" fontId="64" fillId="46" borderId="5" xfId="0" applyFont="1" applyFill="1" applyBorder="1" applyAlignment="1">
      <alignment horizontal="center" vertical="center"/>
    </xf>
    <xf numFmtId="0" fontId="60" fillId="49" borderId="5" xfId="0" applyFont="1" applyFill="1" applyBorder="1" applyAlignment="1">
      <alignment horizontal="center" vertical="center"/>
    </xf>
    <xf numFmtId="0" fontId="60" fillId="17" borderId="5" xfId="0" applyFont="1" applyFill="1" applyBorder="1" applyAlignment="1">
      <alignment horizontal="center" vertical="center" wrapText="1"/>
    </xf>
    <xf numFmtId="0" fontId="61" fillId="23" borderId="5" xfId="0" applyFont="1" applyFill="1" applyBorder="1" applyAlignment="1">
      <alignment horizontal="center" vertical="center"/>
    </xf>
    <xf numFmtId="0" fontId="61" fillId="23" borderId="4" xfId="0" applyFont="1" applyFill="1" applyBorder="1" applyAlignment="1">
      <alignment horizontal="center" vertical="center"/>
    </xf>
    <xf numFmtId="0" fontId="64" fillId="54" borderId="5" xfId="0" applyFont="1" applyFill="1" applyBorder="1" applyAlignment="1">
      <alignment horizontal="center" vertical="center" wrapText="1"/>
    </xf>
    <xf numFmtId="0" fontId="64" fillId="17" borderId="5" xfId="0" applyFont="1" applyFill="1" applyBorder="1" applyAlignment="1">
      <alignment horizontal="center" vertical="center"/>
    </xf>
    <xf numFmtId="0" fontId="60" fillId="51" borderId="5" xfId="0" applyFont="1" applyFill="1" applyBorder="1" applyAlignment="1">
      <alignment horizontal="center" vertical="center"/>
    </xf>
    <xf numFmtId="0" fontId="220" fillId="43" borderId="5" xfId="0" applyFont="1" applyFill="1" applyBorder="1" applyAlignment="1">
      <alignment horizontal="center" vertical="center"/>
    </xf>
    <xf numFmtId="0" fontId="71" fillId="22" borderId="5" xfId="0" applyFont="1" applyFill="1" applyBorder="1" applyAlignment="1">
      <alignment horizontal="center" vertical="center" wrapText="1"/>
    </xf>
    <xf numFmtId="0" fontId="60" fillId="53" borderId="5" xfId="0" applyFont="1" applyFill="1" applyBorder="1" applyAlignment="1">
      <alignment horizontal="center" vertical="center"/>
    </xf>
    <xf numFmtId="0" fontId="61" fillId="53" borderId="5" xfId="0" applyFont="1" applyFill="1" applyBorder="1" applyAlignment="1">
      <alignment horizontal="center" vertical="center"/>
    </xf>
    <xf numFmtId="0" fontId="61" fillId="53" borderId="4" xfId="0" applyFont="1" applyFill="1" applyBorder="1" applyAlignment="1">
      <alignment horizontal="center" vertical="center"/>
    </xf>
    <xf numFmtId="0" fontId="16" fillId="43" borderId="6" xfId="0" applyFont="1" applyFill="1" applyBorder="1" applyAlignment="1">
      <alignment horizontal="center" vertical="center" wrapText="1"/>
    </xf>
    <xf numFmtId="0" fontId="16" fillId="43" borderId="15" xfId="0" applyFont="1" applyFill="1" applyBorder="1" applyAlignment="1">
      <alignment horizontal="center" vertical="center" wrapText="1"/>
    </xf>
    <xf numFmtId="0" fontId="16" fillId="43" borderId="13" xfId="0" applyFont="1" applyFill="1" applyBorder="1" applyAlignment="1">
      <alignment horizontal="center" vertical="center" wrapText="1"/>
    </xf>
    <xf numFmtId="0" fontId="61" fillId="11" borderId="4" xfId="0" applyFont="1" applyFill="1" applyBorder="1" applyAlignment="1">
      <alignment horizontal="center" vertical="center"/>
    </xf>
    <xf numFmtId="0" fontId="60" fillId="48" borderId="0" xfId="0" applyFont="1" applyFill="1" applyAlignment="1">
      <alignment horizontal="center" vertical="center"/>
    </xf>
    <xf numFmtId="0" fontId="60" fillId="52" borderId="5" xfId="0" applyFont="1" applyFill="1" applyBorder="1" applyAlignment="1">
      <alignment horizontal="center" vertical="center" wrapText="1"/>
    </xf>
    <xf numFmtId="0" fontId="60" fillId="52" borderId="4" xfId="0" applyFont="1" applyFill="1" applyBorder="1" applyAlignment="1">
      <alignment horizontal="center" vertical="center" wrapText="1"/>
    </xf>
    <xf numFmtId="0" fontId="60" fillId="51" borderId="5" xfId="0" applyFont="1" applyFill="1" applyBorder="1" applyAlignment="1">
      <alignment horizontal="center" vertical="center" wrapText="1"/>
    </xf>
    <xf numFmtId="0" fontId="122" fillId="50" borderId="5" xfId="0" applyFont="1" applyFill="1" applyBorder="1" applyAlignment="1">
      <alignment horizontal="center" vertical="center" wrapText="1"/>
    </xf>
    <xf numFmtId="0" fontId="122" fillId="50" borderId="4" xfId="0" applyFont="1" applyFill="1" applyBorder="1" applyAlignment="1">
      <alignment horizontal="center" vertical="center" wrapText="1"/>
    </xf>
    <xf numFmtId="0" fontId="60" fillId="56" borderId="5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26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29" fillId="2" borderId="27" xfId="0" applyFont="1" applyFill="1" applyBorder="1" applyAlignment="1">
      <alignment horizontal="center" vertical="center" wrapText="1"/>
    </xf>
    <xf numFmtId="179" fontId="16" fillId="8" borderId="23" xfId="0" applyNumberFormat="1" applyFont="1" applyFill="1" applyBorder="1" applyAlignment="1">
      <alignment horizontal="center" vertical="center" wrapText="1"/>
    </xf>
    <xf numFmtId="179" fontId="16" fillId="8" borderId="28" xfId="0" applyNumberFormat="1" applyFont="1" applyFill="1" applyBorder="1" applyAlignment="1">
      <alignment horizontal="center" vertical="center" wrapText="1"/>
    </xf>
    <xf numFmtId="179" fontId="16" fillId="8" borderId="25" xfId="0" applyNumberFormat="1" applyFont="1" applyFill="1" applyBorder="1" applyAlignment="1">
      <alignment horizontal="center" vertical="center" wrapText="1"/>
    </xf>
    <xf numFmtId="176" fontId="29" fillId="55" borderId="26" xfId="1" applyFont="1" applyFill="1" applyBorder="1" applyAlignment="1">
      <alignment horizontal="center" vertical="center"/>
    </xf>
    <xf numFmtId="176" fontId="29" fillId="55" borderId="15" xfId="1" applyFont="1" applyFill="1" applyBorder="1" applyAlignment="1">
      <alignment horizontal="center" vertical="center"/>
    </xf>
    <xf numFmtId="176" fontId="29" fillId="55" borderId="27" xfId="1" applyFont="1" applyFill="1" applyBorder="1" applyAlignment="1">
      <alignment horizontal="center" vertical="center"/>
    </xf>
    <xf numFmtId="179" fontId="29" fillId="0" borderId="26" xfId="0" applyNumberFormat="1" applyFont="1" applyBorder="1" applyAlignment="1">
      <alignment horizontal="center" vertical="center"/>
    </xf>
    <xf numFmtId="179" fontId="29" fillId="0" borderId="15" xfId="0" applyNumberFormat="1" applyFont="1" applyBorder="1" applyAlignment="1">
      <alignment horizontal="center" vertical="center"/>
    </xf>
    <xf numFmtId="179" fontId="29" fillId="0" borderId="27" xfId="0" applyNumberFormat="1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79" fontId="46" fillId="14" borderId="26" xfId="0" applyNumberFormat="1" applyFont="1" applyFill="1" applyBorder="1" applyAlignment="1">
      <alignment horizontal="center" vertical="center" wrapText="1"/>
    </xf>
    <xf numFmtId="179" fontId="46" fillId="14" borderId="27" xfId="0" applyNumberFormat="1" applyFont="1" applyFill="1" applyBorder="1" applyAlignment="1">
      <alignment horizontal="center" vertical="center"/>
    </xf>
    <xf numFmtId="0" fontId="29" fillId="43" borderId="26" xfId="0" applyFont="1" applyFill="1" applyBorder="1" applyAlignment="1">
      <alignment horizontal="center" vertical="center" wrapText="1"/>
    </xf>
    <xf numFmtId="0" fontId="29" fillId="43" borderId="15" xfId="0" applyFont="1" applyFill="1" applyBorder="1" applyAlignment="1">
      <alignment horizontal="center" vertical="center" wrapText="1"/>
    </xf>
    <xf numFmtId="0" fontId="29" fillId="43" borderId="27" xfId="0" applyFont="1" applyFill="1" applyBorder="1" applyAlignment="1">
      <alignment horizontal="center" vertical="center" wrapText="1"/>
    </xf>
    <xf numFmtId="0" fontId="29" fillId="43" borderId="31" xfId="0" applyFont="1" applyFill="1" applyBorder="1" applyAlignment="1">
      <alignment horizontal="center" vertical="center" wrapText="1"/>
    </xf>
    <xf numFmtId="0" fontId="29" fillId="43" borderId="32" xfId="0" applyFont="1" applyFill="1" applyBorder="1" applyAlignment="1">
      <alignment horizontal="center" vertical="center" wrapText="1"/>
    </xf>
    <xf numFmtId="0" fontId="29" fillId="43" borderId="33" xfId="0" applyFont="1" applyFill="1" applyBorder="1" applyAlignment="1">
      <alignment horizontal="center" vertical="center" wrapText="1"/>
    </xf>
    <xf numFmtId="0" fontId="59" fillId="19" borderId="5" xfId="0" applyFont="1" applyFill="1" applyBorder="1" applyAlignment="1">
      <alignment horizontal="center" vertical="center" wrapText="1"/>
    </xf>
    <xf numFmtId="0" fontId="67" fillId="20" borderId="5" xfId="0" applyFont="1" applyFill="1" applyBorder="1" applyAlignment="1">
      <alignment horizontal="center" vertical="center" wrapText="1"/>
    </xf>
    <xf numFmtId="0" fontId="67" fillId="20" borderId="4" xfId="0" applyFont="1" applyFill="1" applyBorder="1" applyAlignment="1">
      <alignment horizontal="center" vertical="center" wrapText="1"/>
    </xf>
    <xf numFmtId="0" fontId="60" fillId="12" borderId="5" xfId="0" applyFont="1" applyFill="1" applyBorder="1" applyAlignment="1">
      <alignment horizontal="center" vertical="center" wrapText="1"/>
    </xf>
    <xf numFmtId="0" fontId="59" fillId="21" borderId="5" xfId="0" applyFont="1" applyFill="1" applyBorder="1" applyAlignment="1">
      <alignment horizontal="center" vertical="center"/>
    </xf>
    <xf numFmtId="0" fontId="59" fillId="21" borderId="4" xfId="0" applyFont="1" applyFill="1" applyBorder="1" applyAlignment="1">
      <alignment horizontal="center" vertical="center"/>
    </xf>
    <xf numFmtId="0" fontId="59" fillId="19" borderId="9" xfId="0" applyFont="1" applyFill="1" applyBorder="1" applyAlignment="1">
      <alignment horizontal="center" vertical="center" wrapText="1"/>
    </xf>
    <xf numFmtId="0" fontId="67" fillId="20" borderId="0" xfId="0" applyFont="1" applyFill="1" applyAlignment="1">
      <alignment horizontal="center" vertical="center" wrapText="1"/>
    </xf>
    <xf numFmtId="0" fontId="60" fillId="44" borderId="5" xfId="0" applyFont="1" applyFill="1" applyBorder="1" applyAlignment="1">
      <alignment horizontal="center" vertical="center" wrapText="1"/>
    </xf>
    <xf numFmtId="0" fontId="195" fillId="0" borderId="6" xfId="0" applyFont="1" applyBorder="1" applyAlignment="1">
      <alignment horizontal="center" vertical="center" wrapText="1"/>
    </xf>
    <xf numFmtId="0" fontId="195" fillId="0" borderId="13" xfId="0" applyFont="1" applyBorder="1" applyAlignment="1">
      <alignment horizontal="center" vertical="center" wrapText="1"/>
    </xf>
    <xf numFmtId="0" fontId="61" fillId="48" borderId="5" xfId="0" applyFont="1" applyFill="1" applyBorder="1" applyAlignment="1">
      <alignment horizontal="center" vertical="center" wrapText="1"/>
    </xf>
    <xf numFmtId="0" fontId="60" fillId="15" borderId="5" xfId="0" applyFont="1" applyFill="1" applyBorder="1" applyAlignment="1">
      <alignment horizontal="center" vertical="center"/>
    </xf>
    <xf numFmtId="0" fontId="247" fillId="0" borderId="2" xfId="0" applyFont="1" applyBorder="1" applyAlignment="1">
      <alignment horizontal="center" vertical="center"/>
    </xf>
    <xf numFmtId="0" fontId="247" fillId="0" borderId="2" xfId="0" applyFont="1" applyBorder="1" applyAlignment="1">
      <alignment horizontal="left" vertical="center" wrapText="1"/>
    </xf>
    <xf numFmtId="176" fontId="198" fillId="0" borderId="2" xfId="1" applyFont="1" applyBorder="1" applyAlignment="1">
      <alignment vertical="center"/>
    </xf>
    <xf numFmtId="176" fontId="198" fillId="55" borderId="2" xfId="1" applyFont="1" applyFill="1" applyBorder="1" applyAlignment="1">
      <alignment horizontal="center" vertical="center"/>
    </xf>
    <xf numFmtId="176" fontId="198" fillId="0" borderId="2" xfId="1" applyFont="1" applyBorder="1" applyAlignment="1">
      <alignment horizontal="center" vertical="center"/>
    </xf>
    <xf numFmtId="0" fontId="131" fillId="0" borderId="2" xfId="0" applyFont="1" applyBorder="1" applyAlignment="1">
      <alignment horizontal="left" vertical="center" wrapText="1"/>
    </xf>
    <xf numFmtId="0" fontId="250" fillId="0" borderId="2" xfId="0" applyFont="1" applyBorder="1" applyAlignment="1">
      <alignment horizontal="center" vertical="center"/>
    </xf>
    <xf numFmtId="0" fontId="251" fillId="0" borderId="2" xfId="0" applyFont="1" applyBorder="1" applyAlignment="1">
      <alignment horizontal="left" vertical="center" wrapText="1"/>
    </xf>
    <xf numFmtId="0" fontId="251" fillId="4" borderId="2" xfId="0" applyFont="1" applyFill="1" applyBorder="1" applyAlignment="1">
      <alignment horizontal="center" vertical="center"/>
    </xf>
    <xf numFmtId="0" fontId="253" fillId="0" borderId="2" xfId="0" applyFont="1" applyBorder="1" applyAlignment="1">
      <alignment horizontal="center" vertical="center"/>
    </xf>
    <xf numFmtId="176" fontId="253" fillId="0" borderId="2" xfId="1" applyFont="1" applyBorder="1" applyAlignment="1">
      <alignment horizontal="center" vertical="center"/>
    </xf>
    <xf numFmtId="179" fontId="250" fillId="55" borderId="2" xfId="0" applyNumberFormat="1" applyFont="1" applyFill="1" applyBorder="1" applyAlignment="1">
      <alignment horizontal="center" vertical="center"/>
    </xf>
    <xf numFmtId="179" fontId="250" fillId="0" borderId="2" xfId="0" applyNumberFormat="1" applyFont="1" applyBorder="1" applyAlignment="1">
      <alignment horizontal="center" vertical="center" wrapText="1"/>
    </xf>
    <xf numFmtId="0" fontId="139" fillId="0" borderId="6" xfId="0" applyFont="1" applyBorder="1" applyAlignment="1">
      <alignment horizontal="center" vertical="center" wrapText="1"/>
    </xf>
    <xf numFmtId="0" fontId="137" fillId="0" borderId="2" xfId="0" applyFont="1" applyBorder="1">
      <alignment vertical="center"/>
    </xf>
    <xf numFmtId="0" fontId="139" fillId="0" borderId="6" xfId="0" applyFont="1" applyBorder="1" applyAlignment="1">
      <alignment horizontal="left" vertical="center" wrapText="1"/>
    </xf>
    <xf numFmtId="0" fontId="255" fillId="0" borderId="2" xfId="0" applyFont="1" applyBorder="1" applyAlignment="1">
      <alignment horizontal="left" vertical="center" wrapText="1"/>
    </xf>
    <xf numFmtId="0" fontId="172" fillId="0" borderId="2" xfId="0" applyFont="1" applyBorder="1" applyAlignment="1">
      <alignment horizontal="center" vertical="center" wrapText="1"/>
    </xf>
  </cellXfs>
  <cellStyles count="316">
    <cellStyle name="??&amp;蟻?縊9_x0008_}_x0007_Q_x0008__x0007__x0001__x0001_" xfId="11" xr:uid="{00000000-0005-0000-0000-000000000000}"/>
    <cellStyle name="Normal" xfId="315" xr:uid="{5D6BCE39-5B61-478F-A540-A38373A683A6}"/>
    <cellStyle name="SAPBEXchaText 2 2 4 2 2 2 2" xfId="12" xr:uid="{00000000-0005-0000-0000-000001000000}"/>
    <cellStyle name="SAPBEXchaText 2 2 4 2 2 2 2 2" xfId="13" xr:uid="{00000000-0005-0000-0000-000002000000}"/>
    <cellStyle name="SAPBEXchaText 2 2 4 2 2 2 2 2 2" xfId="14" xr:uid="{00000000-0005-0000-0000-000003000000}"/>
    <cellStyle name="SAPBEXchaText 2 2 4 2 2 2 2 2 2 2" xfId="59" xr:uid="{00000000-0005-0000-0000-000004000000}"/>
    <cellStyle name="SAPBEXchaText 2 2 4 2 2 2 2 2 2 2 2" xfId="220" xr:uid="{00000000-0005-0000-0000-000005000000}"/>
    <cellStyle name="SAPBEXchaText 2 2 4 2 2 2 2 2 2 3" xfId="60" xr:uid="{00000000-0005-0000-0000-000006000000}"/>
    <cellStyle name="SAPBEXchaText 2 2 4 2 2 2 2 2 2 3 2" xfId="221" xr:uid="{00000000-0005-0000-0000-000007000000}"/>
    <cellStyle name="SAPBEXchaText 2 2 4 2 2 2 2 2 2 4" xfId="179" xr:uid="{00000000-0005-0000-0000-000008000000}"/>
    <cellStyle name="SAPBEXchaText 2 2 4 2 2 2 2 2 3" xfId="61" xr:uid="{00000000-0005-0000-0000-000009000000}"/>
    <cellStyle name="SAPBEXchaText 2 2 4 2 2 2 2 2 3 2" xfId="222" xr:uid="{00000000-0005-0000-0000-00000A000000}"/>
    <cellStyle name="SAPBEXchaText 2 2 4 2 2 2 2 2 4" xfId="62" xr:uid="{00000000-0005-0000-0000-00000B000000}"/>
    <cellStyle name="SAPBEXchaText 2 2 4 2 2 2 2 2 4 2" xfId="223" xr:uid="{00000000-0005-0000-0000-00000C000000}"/>
    <cellStyle name="SAPBEXchaText 2 2 4 2 2 2 2 2 5" xfId="178" xr:uid="{00000000-0005-0000-0000-00000D000000}"/>
    <cellStyle name="SAPBEXchaText 2 2 4 2 2 2 2 3" xfId="15" xr:uid="{00000000-0005-0000-0000-00000E000000}"/>
    <cellStyle name="SAPBEXchaText 2 2 4 2 2 2 2 3 2" xfId="63" xr:uid="{00000000-0005-0000-0000-00000F000000}"/>
    <cellStyle name="SAPBEXchaText 2 2 4 2 2 2 2 3 2 2" xfId="224" xr:uid="{00000000-0005-0000-0000-000010000000}"/>
    <cellStyle name="SAPBEXchaText 2 2 4 2 2 2 2 3 3" xfId="64" xr:uid="{00000000-0005-0000-0000-000011000000}"/>
    <cellStyle name="SAPBEXchaText 2 2 4 2 2 2 2 3 3 2" xfId="225" xr:uid="{00000000-0005-0000-0000-000012000000}"/>
    <cellStyle name="SAPBEXchaText 2 2 4 2 2 2 2 3 4" xfId="180" xr:uid="{00000000-0005-0000-0000-000013000000}"/>
    <cellStyle name="SAPBEXchaText 2 2 4 2 2 2 2 4" xfId="16" xr:uid="{00000000-0005-0000-0000-000014000000}"/>
    <cellStyle name="SAPBEXchaText 2 2 4 2 2 2 2 4 2" xfId="65" xr:uid="{00000000-0005-0000-0000-000015000000}"/>
    <cellStyle name="SAPBEXchaText 2 2 4 2 2 2 2 4 2 2" xfId="226" xr:uid="{00000000-0005-0000-0000-000016000000}"/>
    <cellStyle name="SAPBEXchaText 2 2 4 2 2 2 2 4 3" xfId="66" xr:uid="{00000000-0005-0000-0000-000017000000}"/>
    <cellStyle name="SAPBEXchaText 2 2 4 2 2 2 2 4 3 2" xfId="227" xr:uid="{00000000-0005-0000-0000-000018000000}"/>
    <cellStyle name="SAPBEXchaText 2 2 4 2 2 2 2 4 4" xfId="181" xr:uid="{00000000-0005-0000-0000-000019000000}"/>
    <cellStyle name="SAPBEXchaText 2 2 4 2 2 2 2 5" xfId="67" xr:uid="{00000000-0005-0000-0000-00001A000000}"/>
    <cellStyle name="SAPBEXchaText 2 2 4 2 2 2 2 5 2" xfId="228" xr:uid="{00000000-0005-0000-0000-00001B000000}"/>
    <cellStyle name="SAPBEXchaText 2 2 4 2 2 2 2 6" xfId="68" xr:uid="{00000000-0005-0000-0000-00001C000000}"/>
    <cellStyle name="SAPBEXchaText 2 2 4 2 2 2 2 6 2" xfId="229" xr:uid="{00000000-0005-0000-0000-00001D000000}"/>
    <cellStyle name="SAPBEXchaText 2 2 4 2 2 2 2 7" xfId="177" xr:uid="{00000000-0005-0000-0000-00001E000000}"/>
    <cellStyle name="SAPBEXchaText 2 2 4 2 5 2 2" xfId="17" xr:uid="{00000000-0005-0000-0000-00001F000000}"/>
    <cellStyle name="SAPBEXchaText 2 2 4 2 5 2 2 2" xfId="18" xr:uid="{00000000-0005-0000-0000-000020000000}"/>
    <cellStyle name="SAPBEXchaText 2 2 4 2 5 2 2 2 2" xfId="69" xr:uid="{00000000-0005-0000-0000-000021000000}"/>
    <cellStyle name="SAPBEXchaText 2 2 4 2 5 2 2 2 2 2" xfId="230" xr:uid="{00000000-0005-0000-0000-000022000000}"/>
    <cellStyle name="SAPBEXchaText 2 2 4 2 5 2 2 2 3" xfId="70" xr:uid="{00000000-0005-0000-0000-000023000000}"/>
    <cellStyle name="SAPBEXchaText 2 2 4 2 5 2 2 2 3 2" xfId="231" xr:uid="{00000000-0005-0000-0000-000024000000}"/>
    <cellStyle name="SAPBEXchaText 2 2 4 2 5 2 2 2 4" xfId="183" xr:uid="{00000000-0005-0000-0000-000025000000}"/>
    <cellStyle name="SAPBEXchaText 2 2 4 2 5 2 2 3" xfId="19" xr:uid="{00000000-0005-0000-0000-000026000000}"/>
    <cellStyle name="SAPBEXchaText 2 2 4 2 5 2 2 3 2" xfId="71" xr:uid="{00000000-0005-0000-0000-000027000000}"/>
    <cellStyle name="SAPBEXchaText 2 2 4 2 5 2 2 3 2 2" xfId="232" xr:uid="{00000000-0005-0000-0000-000028000000}"/>
    <cellStyle name="SAPBEXchaText 2 2 4 2 5 2 2 3 3" xfId="72" xr:uid="{00000000-0005-0000-0000-000029000000}"/>
    <cellStyle name="SAPBEXchaText 2 2 4 2 5 2 2 3 3 2" xfId="233" xr:uid="{00000000-0005-0000-0000-00002A000000}"/>
    <cellStyle name="SAPBEXchaText 2 2 4 2 5 2 2 3 4" xfId="184" xr:uid="{00000000-0005-0000-0000-00002B000000}"/>
    <cellStyle name="SAPBEXchaText 2 2 4 2 5 2 2 4" xfId="73" xr:uid="{00000000-0005-0000-0000-00002C000000}"/>
    <cellStyle name="SAPBEXchaText 2 2 4 2 5 2 2 4 2" xfId="234" xr:uid="{00000000-0005-0000-0000-00002D000000}"/>
    <cellStyle name="SAPBEXchaText 2 2 4 2 5 2 2 5" xfId="74" xr:uid="{00000000-0005-0000-0000-00002E000000}"/>
    <cellStyle name="SAPBEXchaText 2 2 4 2 5 2 2 5 2" xfId="235" xr:uid="{00000000-0005-0000-0000-00002F000000}"/>
    <cellStyle name="SAPBEXchaText 2 2 4 2 5 2 2 6" xfId="182" xr:uid="{00000000-0005-0000-0000-000030000000}"/>
    <cellStyle name="SAPBEXchaText 2 2 4 2 6" xfId="20" xr:uid="{00000000-0005-0000-0000-000031000000}"/>
    <cellStyle name="SAPBEXchaText 2 2 4 2 6 2" xfId="21" xr:uid="{00000000-0005-0000-0000-000032000000}"/>
    <cellStyle name="SAPBEXchaText 2 2 4 2 6 2 2" xfId="22" xr:uid="{00000000-0005-0000-0000-000033000000}"/>
    <cellStyle name="SAPBEXchaText 2 2 4 2 6 2 2 2" xfId="75" xr:uid="{00000000-0005-0000-0000-000034000000}"/>
    <cellStyle name="SAPBEXchaText 2 2 4 2 6 2 2 2 2" xfId="236" xr:uid="{00000000-0005-0000-0000-000035000000}"/>
    <cellStyle name="SAPBEXchaText 2 2 4 2 6 2 2 3" xfId="76" xr:uid="{00000000-0005-0000-0000-000036000000}"/>
    <cellStyle name="SAPBEXchaText 2 2 4 2 6 2 2 3 2" xfId="237" xr:uid="{00000000-0005-0000-0000-000037000000}"/>
    <cellStyle name="SAPBEXchaText 2 2 4 2 6 2 2 4" xfId="187" xr:uid="{00000000-0005-0000-0000-000038000000}"/>
    <cellStyle name="SAPBEXchaText 2 2 4 2 6 2 3" xfId="77" xr:uid="{00000000-0005-0000-0000-000039000000}"/>
    <cellStyle name="SAPBEXchaText 2 2 4 2 6 2 3 2" xfId="238" xr:uid="{00000000-0005-0000-0000-00003A000000}"/>
    <cellStyle name="SAPBEXchaText 2 2 4 2 6 2 4" xfId="78" xr:uid="{00000000-0005-0000-0000-00003B000000}"/>
    <cellStyle name="SAPBEXchaText 2 2 4 2 6 2 4 2" xfId="239" xr:uid="{00000000-0005-0000-0000-00003C000000}"/>
    <cellStyle name="SAPBEXchaText 2 2 4 2 6 2 5" xfId="186" xr:uid="{00000000-0005-0000-0000-00003D000000}"/>
    <cellStyle name="SAPBEXchaText 2 2 4 2 6 3" xfId="23" xr:uid="{00000000-0005-0000-0000-00003E000000}"/>
    <cellStyle name="SAPBEXchaText 2 2 4 2 6 3 2" xfId="79" xr:uid="{00000000-0005-0000-0000-00003F000000}"/>
    <cellStyle name="SAPBEXchaText 2 2 4 2 6 3 2 2" xfId="240" xr:uid="{00000000-0005-0000-0000-000040000000}"/>
    <cellStyle name="SAPBEXchaText 2 2 4 2 6 3 3" xfId="80" xr:uid="{00000000-0005-0000-0000-000041000000}"/>
    <cellStyle name="SAPBEXchaText 2 2 4 2 6 3 3 2" xfId="241" xr:uid="{00000000-0005-0000-0000-000042000000}"/>
    <cellStyle name="SAPBEXchaText 2 2 4 2 6 3 4" xfId="188" xr:uid="{00000000-0005-0000-0000-000043000000}"/>
    <cellStyle name="SAPBEXchaText 2 2 4 2 6 4" xfId="24" xr:uid="{00000000-0005-0000-0000-000044000000}"/>
    <cellStyle name="SAPBEXchaText 2 2 4 2 6 4 2" xfId="81" xr:uid="{00000000-0005-0000-0000-000045000000}"/>
    <cellStyle name="SAPBEXchaText 2 2 4 2 6 4 2 2" xfId="242" xr:uid="{00000000-0005-0000-0000-000046000000}"/>
    <cellStyle name="SAPBEXchaText 2 2 4 2 6 4 3" xfId="82" xr:uid="{00000000-0005-0000-0000-000047000000}"/>
    <cellStyle name="SAPBEXchaText 2 2 4 2 6 4 3 2" xfId="243" xr:uid="{00000000-0005-0000-0000-000048000000}"/>
    <cellStyle name="SAPBEXchaText 2 2 4 2 6 4 4" xfId="189" xr:uid="{00000000-0005-0000-0000-000049000000}"/>
    <cellStyle name="SAPBEXchaText 2 2 4 2 6 5" xfId="83" xr:uid="{00000000-0005-0000-0000-00004A000000}"/>
    <cellStyle name="SAPBEXchaText 2 2 4 2 6 5 2" xfId="244" xr:uid="{00000000-0005-0000-0000-00004B000000}"/>
    <cellStyle name="SAPBEXchaText 2 2 4 2 6 6" xfId="84" xr:uid="{00000000-0005-0000-0000-00004C000000}"/>
    <cellStyle name="SAPBEXchaText 2 2 4 2 6 6 2" xfId="245" xr:uid="{00000000-0005-0000-0000-00004D000000}"/>
    <cellStyle name="SAPBEXchaText 2 2 4 2 6 7" xfId="185" xr:uid="{00000000-0005-0000-0000-00004E000000}"/>
    <cellStyle name="SAPBEXstdData 2" xfId="310" xr:uid="{00000000-0005-0000-0000-00004F000000}"/>
    <cellStyle name="SAPBEXstdItem 2 10 5 2 2 2 2 2" xfId="25" xr:uid="{00000000-0005-0000-0000-000050000000}"/>
    <cellStyle name="SAPBEXstdItem 2 10 5 2 2 2 2 2 2" xfId="26" xr:uid="{00000000-0005-0000-0000-000051000000}"/>
    <cellStyle name="SAPBEXstdItem 2 10 5 2 2 2 2 2 2 2" xfId="27" xr:uid="{00000000-0005-0000-0000-000052000000}"/>
    <cellStyle name="SAPBEXstdItem 2 10 5 2 2 2 2 2 2 2 2" xfId="85" xr:uid="{00000000-0005-0000-0000-000053000000}"/>
    <cellStyle name="SAPBEXstdItem 2 10 5 2 2 2 2 2 2 2 2 2" xfId="246" xr:uid="{00000000-0005-0000-0000-000054000000}"/>
    <cellStyle name="SAPBEXstdItem 2 10 5 2 2 2 2 2 2 2 3" xfId="86" xr:uid="{00000000-0005-0000-0000-000055000000}"/>
    <cellStyle name="SAPBEXstdItem 2 10 5 2 2 2 2 2 2 2 3 2" xfId="247" xr:uid="{00000000-0005-0000-0000-000056000000}"/>
    <cellStyle name="SAPBEXstdItem 2 10 5 2 2 2 2 2 2 2 4" xfId="192" xr:uid="{00000000-0005-0000-0000-000057000000}"/>
    <cellStyle name="SAPBEXstdItem 2 10 5 2 2 2 2 2 2 3" xfId="87" xr:uid="{00000000-0005-0000-0000-000058000000}"/>
    <cellStyle name="SAPBEXstdItem 2 10 5 2 2 2 2 2 2 3 2" xfId="248" xr:uid="{00000000-0005-0000-0000-000059000000}"/>
    <cellStyle name="SAPBEXstdItem 2 10 5 2 2 2 2 2 2 4" xfId="88" xr:uid="{00000000-0005-0000-0000-00005A000000}"/>
    <cellStyle name="SAPBEXstdItem 2 10 5 2 2 2 2 2 2 4 2" xfId="249" xr:uid="{00000000-0005-0000-0000-00005B000000}"/>
    <cellStyle name="SAPBEXstdItem 2 10 5 2 2 2 2 2 2 5" xfId="191" xr:uid="{00000000-0005-0000-0000-00005C000000}"/>
    <cellStyle name="SAPBEXstdItem 2 10 5 2 2 2 2 2 3" xfId="28" xr:uid="{00000000-0005-0000-0000-00005D000000}"/>
    <cellStyle name="SAPBEXstdItem 2 10 5 2 2 2 2 2 3 2" xfId="89" xr:uid="{00000000-0005-0000-0000-00005E000000}"/>
    <cellStyle name="SAPBEXstdItem 2 10 5 2 2 2 2 2 3 2 2" xfId="250" xr:uid="{00000000-0005-0000-0000-00005F000000}"/>
    <cellStyle name="SAPBEXstdItem 2 10 5 2 2 2 2 2 3 3" xfId="90" xr:uid="{00000000-0005-0000-0000-000060000000}"/>
    <cellStyle name="SAPBEXstdItem 2 10 5 2 2 2 2 2 3 3 2" xfId="251" xr:uid="{00000000-0005-0000-0000-000061000000}"/>
    <cellStyle name="SAPBEXstdItem 2 10 5 2 2 2 2 2 3 4" xfId="193" xr:uid="{00000000-0005-0000-0000-000062000000}"/>
    <cellStyle name="SAPBEXstdItem 2 10 5 2 2 2 2 2 4" xfId="29" xr:uid="{00000000-0005-0000-0000-000063000000}"/>
    <cellStyle name="SAPBEXstdItem 2 10 5 2 2 2 2 2 4 2" xfId="91" xr:uid="{00000000-0005-0000-0000-000064000000}"/>
    <cellStyle name="SAPBEXstdItem 2 10 5 2 2 2 2 2 4 2 2" xfId="252" xr:uid="{00000000-0005-0000-0000-000065000000}"/>
    <cellStyle name="SAPBEXstdItem 2 10 5 2 2 2 2 2 4 3" xfId="92" xr:uid="{00000000-0005-0000-0000-000066000000}"/>
    <cellStyle name="SAPBEXstdItem 2 10 5 2 2 2 2 2 4 3 2" xfId="253" xr:uid="{00000000-0005-0000-0000-000067000000}"/>
    <cellStyle name="SAPBEXstdItem 2 10 5 2 2 2 2 2 4 4" xfId="194" xr:uid="{00000000-0005-0000-0000-000068000000}"/>
    <cellStyle name="SAPBEXstdItem 2 10 5 2 2 2 2 2 5" xfId="93" xr:uid="{00000000-0005-0000-0000-000069000000}"/>
    <cellStyle name="SAPBEXstdItem 2 10 5 2 2 2 2 2 5 2" xfId="254" xr:uid="{00000000-0005-0000-0000-00006A000000}"/>
    <cellStyle name="SAPBEXstdItem 2 10 5 2 2 2 2 2 6" xfId="94" xr:uid="{00000000-0005-0000-0000-00006B000000}"/>
    <cellStyle name="SAPBEXstdItem 2 10 5 2 2 2 2 2 6 2" xfId="255" xr:uid="{00000000-0005-0000-0000-00006C000000}"/>
    <cellStyle name="SAPBEXstdItem 2 10 5 2 2 2 2 2 7" xfId="190" xr:uid="{00000000-0005-0000-0000-00006D000000}"/>
    <cellStyle name="SAPBEXstdItem 2 10 5 2 2 4 2 2" xfId="30" xr:uid="{00000000-0005-0000-0000-00006E000000}"/>
    <cellStyle name="SAPBEXstdItem 2 10 5 2 2 4 2 2 2" xfId="31" xr:uid="{00000000-0005-0000-0000-00006F000000}"/>
    <cellStyle name="SAPBEXstdItem 2 10 5 2 2 4 2 2 2 2" xfId="32" xr:uid="{00000000-0005-0000-0000-000070000000}"/>
    <cellStyle name="SAPBEXstdItem 2 10 5 2 2 4 2 2 2 2 2" xfId="95" xr:uid="{00000000-0005-0000-0000-000071000000}"/>
    <cellStyle name="SAPBEXstdItem 2 10 5 2 2 4 2 2 2 2 2 2" xfId="256" xr:uid="{00000000-0005-0000-0000-000072000000}"/>
    <cellStyle name="SAPBEXstdItem 2 10 5 2 2 4 2 2 2 2 3" xfId="96" xr:uid="{00000000-0005-0000-0000-000073000000}"/>
    <cellStyle name="SAPBEXstdItem 2 10 5 2 2 4 2 2 2 2 3 2" xfId="257" xr:uid="{00000000-0005-0000-0000-000074000000}"/>
    <cellStyle name="SAPBEXstdItem 2 10 5 2 2 4 2 2 2 2 4" xfId="197" xr:uid="{00000000-0005-0000-0000-000075000000}"/>
    <cellStyle name="SAPBEXstdItem 2 10 5 2 2 4 2 2 2 3" xfId="97" xr:uid="{00000000-0005-0000-0000-000076000000}"/>
    <cellStyle name="SAPBEXstdItem 2 10 5 2 2 4 2 2 2 3 2" xfId="258" xr:uid="{00000000-0005-0000-0000-000077000000}"/>
    <cellStyle name="SAPBEXstdItem 2 10 5 2 2 4 2 2 2 4" xfId="98" xr:uid="{00000000-0005-0000-0000-000078000000}"/>
    <cellStyle name="SAPBEXstdItem 2 10 5 2 2 4 2 2 2 4 2" xfId="259" xr:uid="{00000000-0005-0000-0000-000079000000}"/>
    <cellStyle name="SAPBEXstdItem 2 10 5 2 2 4 2 2 2 5" xfId="196" xr:uid="{00000000-0005-0000-0000-00007A000000}"/>
    <cellStyle name="SAPBEXstdItem 2 10 5 2 2 4 2 2 3" xfId="33" xr:uid="{00000000-0005-0000-0000-00007B000000}"/>
    <cellStyle name="SAPBEXstdItem 2 10 5 2 2 4 2 2 3 2" xfId="99" xr:uid="{00000000-0005-0000-0000-00007C000000}"/>
    <cellStyle name="SAPBEXstdItem 2 10 5 2 2 4 2 2 3 2 2" xfId="260" xr:uid="{00000000-0005-0000-0000-00007D000000}"/>
    <cellStyle name="SAPBEXstdItem 2 10 5 2 2 4 2 2 3 3" xfId="100" xr:uid="{00000000-0005-0000-0000-00007E000000}"/>
    <cellStyle name="SAPBEXstdItem 2 10 5 2 2 4 2 2 3 3 2" xfId="261" xr:uid="{00000000-0005-0000-0000-00007F000000}"/>
    <cellStyle name="SAPBEXstdItem 2 10 5 2 2 4 2 2 3 4" xfId="198" xr:uid="{00000000-0005-0000-0000-000080000000}"/>
    <cellStyle name="SAPBEXstdItem 2 10 5 2 2 4 2 2 4" xfId="34" xr:uid="{00000000-0005-0000-0000-000081000000}"/>
    <cellStyle name="SAPBEXstdItem 2 10 5 2 2 4 2 2 4 2" xfId="101" xr:uid="{00000000-0005-0000-0000-000082000000}"/>
    <cellStyle name="SAPBEXstdItem 2 10 5 2 2 4 2 2 4 2 2" xfId="262" xr:uid="{00000000-0005-0000-0000-000083000000}"/>
    <cellStyle name="SAPBEXstdItem 2 10 5 2 2 4 2 2 4 3" xfId="102" xr:uid="{00000000-0005-0000-0000-000084000000}"/>
    <cellStyle name="SAPBEXstdItem 2 10 5 2 2 4 2 2 4 3 2" xfId="263" xr:uid="{00000000-0005-0000-0000-000085000000}"/>
    <cellStyle name="SAPBEXstdItem 2 10 5 2 2 4 2 2 4 4" xfId="199" xr:uid="{00000000-0005-0000-0000-000086000000}"/>
    <cellStyle name="SAPBEXstdItem 2 10 5 2 2 4 2 2 5" xfId="103" xr:uid="{00000000-0005-0000-0000-000087000000}"/>
    <cellStyle name="SAPBEXstdItem 2 10 5 2 2 4 2 2 5 2" xfId="264" xr:uid="{00000000-0005-0000-0000-000088000000}"/>
    <cellStyle name="SAPBEXstdItem 2 10 5 2 2 4 2 2 6" xfId="104" xr:uid="{00000000-0005-0000-0000-000089000000}"/>
    <cellStyle name="SAPBEXstdItem 2 10 5 2 2 4 2 2 6 2" xfId="265" xr:uid="{00000000-0005-0000-0000-00008A000000}"/>
    <cellStyle name="SAPBEXstdItem 2 10 5 2 2 4 2 2 7" xfId="195" xr:uid="{00000000-0005-0000-0000-00008B000000}"/>
    <cellStyle name="SAPBEXstdItem 2 2 2 2 4 2 12" xfId="35" xr:uid="{00000000-0005-0000-0000-00008C000000}"/>
    <cellStyle name="SAPBEXstdItem 2 2 2 2 4 2 12 2" xfId="36" xr:uid="{00000000-0005-0000-0000-00008D000000}"/>
    <cellStyle name="SAPBEXstdItem 2 2 2 2 4 2 12 2 2" xfId="37" xr:uid="{00000000-0005-0000-0000-00008E000000}"/>
    <cellStyle name="SAPBEXstdItem 2 2 2 2 4 2 12 2 2 2" xfId="105" xr:uid="{00000000-0005-0000-0000-00008F000000}"/>
    <cellStyle name="SAPBEXstdItem 2 2 2 2 4 2 12 2 2 2 2" xfId="266" xr:uid="{00000000-0005-0000-0000-000090000000}"/>
    <cellStyle name="SAPBEXstdItem 2 2 2 2 4 2 12 2 2 3" xfId="106" xr:uid="{00000000-0005-0000-0000-000091000000}"/>
    <cellStyle name="SAPBEXstdItem 2 2 2 2 4 2 12 2 2 3 2" xfId="267" xr:uid="{00000000-0005-0000-0000-000092000000}"/>
    <cellStyle name="SAPBEXstdItem 2 2 2 2 4 2 12 2 2 4" xfId="202" xr:uid="{00000000-0005-0000-0000-000093000000}"/>
    <cellStyle name="SAPBEXstdItem 2 2 2 2 4 2 12 2 3" xfId="107" xr:uid="{00000000-0005-0000-0000-000094000000}"/>
    <cellStyle name="SAPBEXstdItem 2 2 2 2 4 2 12 2 3 2" xfId="268" xr:uid="{00000000-0005-0000-0000-000095000000}"/>
    <cellStyle name="SAPBEXstdItem 2 2 2 2 4 2 12 2 4" xfId="108" xr:uid="{00000000-0005-0000-0000-000096000000}"/>
    <cellStyle name="SAPBEXstdItem 2 2 2 2 4 2 12 2 4 2" xfId="269" xr:uid="{00000000-0005-0000-0000-000097000000}"/>
    <cellStyle name="SAPBEXstdItem 2 2 2 2 4 2 12 2 5" xfId="201" xr:uid="{00000000-0005-0000-0000-000098000000}"/>
    <cellStyle name="SAPBEXstdItem 2 2 2 2 4 2 12 3" xfId="38" xr:uid="{00000000-0005-0000-0000-000099000000}"/>
    <cellStyle name="SAPBEXstdItem 2 2 2 2 4 2 12 3 2" xfId="109" xr:uid="{00000000-0005-0000-0000-00009A000000}"/>
    <cellStyle name="SAPBEXstdItem 2 2 2 2 4 2 12 3 2 2" xfId="270" xr:uid="{00000000-0005-0000-0000-00009B000000}"/>
    <cellStyle name="SAPBEXstdItem 2 2 2 2 4 2 12 3 3" xfId="110" xr:uid="{00000000-0005-0000-0000-00009C000000}"/>
    <cellStyle name="SAPBEXstdItem 2 2 2 2 4 2 12 3 3 2" xfId="271" xr:uid="{00000000-0005-0000-0000-00009D000000}"/>
    <cellStyle name="SAPBEXstdItem 2 2 2 2 4 2 12 3 4" xfId="203" xr:uid="{00000000-0005-0000-0000-00009E000000}"/>
    <cellStyle name="SAPBEXstdItem 2 2 2 2 4 2 12 4" xfId="39" xr:uid="{00000000-0005-0000-0000-00009F000000}"/>
    <cellStyle name="SAPBEXstdItem 2 2 2 2 4 2 12 4 2" xfId="111" xr:uid="{00000000-0005-0000-0000-0000A0000000}"/>
    <cellStyle name="SAPBEXstdItem 2 2 2 2 4 2 12 4 2 2" xfId="272" xr:uid="{00000000-0005-0000-0000-0000A1000000}"/>
    <cellStyle name="SAPBEXstdItem 2 2 2 2 4 2 12 4 3" xfId="112" xr:uid="{00000000-0005-0000-0000-0000A2000000}"/>
    <cellStyle name="SAPBEXstdItem 2 2 2 2 4 2 12 4 3 2" xfId="273" xr:uid="{00000000-0005-0000-0000-0000A3000000}"/>
    <cellStyle name="SAPBEXstdItem 2 2 2 2 4 2 12 4 4" xfId="204" xr:uid="{00000000-0005-0000-0000-0000A4000000}"/>
    <cellStyle name="SAPBEXstdItem 2 2 2 2 4 2 12 5" xfId="113" xr:uid="{00000000-0005-0000-0000-0000A5000000}"/>
    <cellStyle name="SAPBEXstdItem 2 2 2 2 4 2 12 5 2" xfId="274" xr:uid="{00000000-0005-0000-0000-0000A6000000}"/>
    <cellStyle name="SAPBEXstdItem 2 2 2 2 4 2 12 6" xfId="114" xr:uid="{00000000-0005-0000-0000-0000A7000000}"/>
    <cellStyle name="SAPBEXstdItem 2 2 2 2 4 2 12 6 2" xfId="275" xr:uid="{00000000-0005-0000-0000-0000A8000000}"/>
    <cellStyle name="SAPBEXstdItem 2 2 2 2 4 2 12 7" xfId="200" xr:uid="{00000000-0005-0000-0000-0000A9000000}"/>
    <cellStyle name="SAPBEXstdItem 2 2 3 2 3 3 4 2" xfId="40" xr:uid="{00000000-0005-0000-0000-0000AA000000}"/>
    <cellStyle name="SAPBEXstdItem 2 2 3 2 3 3 4 2 2" xfId="41" xr:uid="{00000000-0005-0000-0000-0000AB000000}"/>
    <cellStyle name="SAPBEXstdItem 2 2 3 2 3 3 4 2 2 2" xfId="42" xr:uid="{00000000-0005-0000-0000-0000AC000000}"/>
    <cellStyle name="SAPBEXstdItem 2 2 3 2 3 3 4 2 2 2 2" xfId="115" xr:uid="{00000000-0005-0000-0000-0000AD000000}"/>
    <cellStyle name="SAPBEXstdItem 2 2 3 2 3 3 4 2 2 2 2 2" xfId="276" xr:uid="{00000000-0005-0000-0000-0000AE000000}"/>
    <cellStyle name="SAPBEXstdItem 2 2 3 2 3 3 4 2 2 2 3" xfId="116" xr:uid="{00000000-0005-0000-0000-0000AF000000}"/>
    <cellStyle name="SAPBEXstdItem 2 2 3 2 3 3 4 2 2 2 3 2" xfId="277" xr:uid="{00000000-0005-0000-0000-0000B0000000}"/>
    <cellStyle name="SAPBEXstdItem 2 2 3 2 3 3 4 2 2 2 4" xfId="207" xr:uid="{00000000-0005-0000-0000-0000B1000000}"/>
    <cellStyle name="SAPBEXstdItem 2 2 3 2 3 3 4 2 2 3" xfId="117" xr:uid="{00000000-0005-0000-0000-0000B2000000}"/>
    <cellStyle name="SAPBEXstdItem 2 2 3 2 3 3 4 2 2 3 2" xfId="278" xr:uid="{00000000-0005-0000-0000-0000B3000000}"/>
    <cellStyle name="SAPBEXstdItem 2 2 3 2 3 3 4 2 2 4" xfId="118" xr:uid="{00000000-0005-0000-0000-0000B4000000}"/>
    <cellStyle name="SAPBEXstdItem 2 2 3 2 3 3 4 2 2 4 2" xfId="279" xr:uid="{00000000-0005-0000-0000-0000B5000000}"/>
    <cellStyle name="SAPBEXstdItem 2 2 3 2 3 3 4 2 2 5" xfId="206" xr:uid="{00000000-0005-0000-0000-0000B6000000}"/>
    <cellStyle name="SAPBEXstdItem 2 2 3 2 3 3 4 2 3" xfId="43" xr:uid="{00000000-0005-0000-0000-0000B7000000}"/>
    <cellStyle name="SAPBEXstdItem 2 2 3 2 3 3 4 2 3 2" xfId="119" xr:uid="{00000000-0005-0000-0000-0000B8000000}"/>
    <cellStyle name="SAPBEXstdItem 2 2 3 2 3 3 4 2 3 2 2" xfId="280" xr:uid="{00000000-0005-0000-0000-0000B9000000}"/>
    <cellStyle name="SAPBEXstdItem 2 2 3 2 3 3 4 2 3 3" xfId="120" xr:uid="{00000000-0005-0000-0000-0000BA000000}"/>
    <cellStyle name="SAPBEXstdItem 2 2 3 2 3 3 4 2 3 3 2" xfId="281" xr:uid="{00000000-0005-0000-0000-0000BB000000}"/>
    <cellStyle name="SAPBEXstdItem 2 2 3 2 3 3 4 2 3 4" xfId="208" xr:uid="{00000000-0005-0000-0000-0000BC000000}"/>
    <cellStyle name="SAPBEXstdItem 2 2 3 2 3 3 4 2 4" xfId="44" xr:uid="{00000000-0005-0000-0000-0000BD000000}"/>
    <cellStyle name="SAPBEXstdItem 2 2 3 2 3 3 4 2 4 2" xfId="121" xr:uid="{00000000-0005-0000-0000-0000BE000000}"/>
    <cellStyle name="SAPBEXstdItem 2 2 3 2 3 3 4 2 4 2 2" xfId="282" xr:uid="{00000000-0005-0000-0000-0000BF000000}"/>
    <cellStyle name="SAPBEXstdItem 2 2 3 2 3 3 4 2 4 3" xfId="122" xr:uid="{00000000-0005-0000-0000-0000C0000000}"/>
    <cellStyle name="SAPBEXstdItem 2 2 3 2 3 3 4 2 4 3 2" xfId="283" xr:uid="{00000000-0005-0000-0000-0000C1000000}"/>
    <cellStyle name="SAPBEXstdItem 2 2 3 2 3 3 4 2 4 4" xfId="209" xr:uid="{00000000-0005-0000-0000-0000C2000000}"/>
    <cellStyle name="SAPBEXstdItem 2 2 3 2 3 3 4 2 5" xfId="123" xr:uid="{00000000-0005-0000-0000-0000C3000000}"/>
    <cellStyle name="SAPBEXstdItem 2 2 3 2 3 3 4 2 5 2" xfId="284" xr:uid="{00000000-0005-0000-0000-0000C4000000}"/>
    <cellStyle name="SAPBEXstdItem 2 2 3 2 3 3 4 2 6" xfId="124" xr:uid="{00000000-0005-0000-0000-0000C5000000}"/>
    <cellStyle name="SAPBEXstdItem 2 2 3 2 3 3 4 2 6 2" xfId="285" xr:uid="{00000000-0005-0000-0000-0000C6000000}"/>
    <cellStyle name="SAPBEXstdItem 2 2 3 2 3 3 4 2 7" xfId="205" xr:uid="{00000000-0005-0000-0000-0000C7000000}"/>
    <cellStyle name="SAPBEXstdItem 2 20" xfId="145" xr:uid="{00000000-0005-0000-0000-0000C8000000}"/>
    <cellStyle name="SAPBEXstdItem 2 20 2" xfId="306" xr:uid="{00000000-0005-0000-0000-0000C9000000}"/>
    <cellStyle name="SAPBEXstdItem 2 3 2 3 2 2 2 2 2" xfId="45" xr:uid="{00000000-0005-0000-0000-0000CA000000}"/>
    <cellStyle name="SAPBEXstdItem 2 3 2 3 2 2 2 2 2 2" xfId="46" xr:uid="{00000000-0005-0000-0000-0000CB000000}"/>
    <cellStyle name="SAPBEXstdItem 2 3 2 3 2 2 2 2 2 2 2" xfId="47" xr:uid="{00000000-0005-0000-0000-0000CC000000}"/>
    <cellStyle name="SAPBEXstdItem 2 3 2 3 2 2 2 2 2 2 2 2" xfId="125" xr:uid="{00000000-0005-0000-0000-0000CD000000}"/>
    <cellStyle name="SAPBEXstdItem 2 3 2 3 2 2 2 2 2 2 2 2 2" xfId="286" xr:uid="{00000000-0005-0000-0000-0000CE000000}"/>
    <cellStyle name="SAPBEXstdItem 2 3 2 3 2 2 2 2 2 2 2 3" xfId="126" xr:uid="{00000000-0005-0000-0000-0000CF000000}"/>
    <cellStyle name="SAPBEXstdItem 2 3 2 3 2 2 2 2 2 2 2 3 2" xfId="287" xr:uid="{00000000-0005-0000-0000-0000D0000000}"/>
    <cellStyle name="SAPBEXstdItem 2 3 2 3 2 2 2 2 2 2 2 4" xfId="212" xr:uid="{00000000-0005-0000-0000-0000D1000000}"/>
    <cellStyle name="SAPBEXstdItem 2 3 2 3 2 2 2 2 2 2 3" xfId="127" xr:uid="{00000000-0005-0000-0000-0000D2000000}"/>
    <cellStyle name="SAPBEXstdItem 2 3 2 3 2 2 2 2 2 2 3 2" xfId="288" xr:uid="{00000000-0005-0000-0000-0000D3000000}"/>
    <cellStyle name="SAPBEXstdItem 2 3 2 3 2 2 2 2 2 2 4" xfId="128" xr:uid="{00000000-0005-0000-0000-0000D4000000}"/>
    <cellStyle name="SAPBEXstdItem 2 3 2 3 2 2 2 2 2 2 4 2" xfId="289" xr:uid="{00000000-0005-0000-0000-0000D5000000}"/>
    <cellStyle name="SAPBEXstdItem 2 3 2 3 2 2 2 2 2 2 5" xfId="211" xr:uid="{00000000-0005-0000-0000-0000D6000000}"/>
    <cellStyle name="SAPBEXstdItem 2 3 2 3 2 2 2 2 2 3" xfId="48" xr:uid="{00000000-0005-0000-0000-0000D7000000}"/>
    <cellStyle name="SAPBEXstdItem 2 3 2 3 2 2 2 2 2 3 2" xfId="129" xr:uid="{00000000-0005-0000-0000-0000D8000000}"/>
    <cellStyle name="SAPBEXstdItem 2 3 2 3 2 2 2 2 2 3 2 2" xfId="290" xr:uid="{00000000-0005-0000-0000-0000D9000000}"/>
    <cellStyle name="SAPBEXstdItem 2 3 2 3 2 2 2 2 2 3 3" xfId="130" xr:uid="{00000000-0005-0000-0000-0000DA000000}"/>
    <cellStyle name="SAPBEXstdItem 2 3 2 3 2 2 2 2 2 3 3 2" xfId="291" xr:uid="{00000000-0005-0000-0000-0000DB000000}"/>
    <cellStyle name="SAPBEXstdItem 2 3 2 3 2 2 2 2 2 3 4" xfId="213" xr:uid="{00000000-0005-0000-0000-0000DC000000}"/>
    <cellStyle name="SAPBEXstdItem 2 3 2 3 2 2 2 2 2 4" xfId="49" xr:uid="{00000000-0005-0000-0000-0000DD000000}"/>
    <cellStyle name="SAPBEXstdItem 2 3 2 3 2 2 2 2 2 4 2" xfId="131" xr:uid="{00000000-0005-0000-0000-0000DE000000}"/>
    <cellStyle name="SAPBEXstdItem 2 3 2 3 2 2 2 2 2 4 2 2" xfId="292" xr:uid="{00000000-0005-0000-0000-0000DF000000}"/>
    <cellStyle name="SAPBEXstdItem 2 3 2 3 2 2 2 2 2 4 3" xfId="132" xr:uid="{00000000-0005-0000-0000-0000E0000000}"/>
    <cellStyle name="SAPBEXstdItem 2 3 2 3 2 2 2 2 2 4 3 2" xfId="293" xr:uid="{00000000-0005-0000-0000-0000E1000000}"/>
    <cellStyle name="SAPBEXstdItem 2 3 2 3 2 2 2 2 2 4 4" xfId="214" xr:uid="{00000000-0005-0000-0000-0000E2000000}"/>
    <cellStyle name="SAPBEXstdItem 2 3 2 3 2 2 2 2 2 5" xfId="133" xr:uid="{00000000-0005-0000-0000-0000E3000000}"/>
    <cellStyle name="SAPBEXstdItem 2 3 2 3 2 2 2 2 2 5 2" xfId="294" xr:uid="{00000000-0005-0000-0000-0000E4000000}"/>
    <cellStyle name="SAPBEXstdItem 2 3 2 3 2 2 2 2 2 6" xfId="134" xr:uid="{00000000-0005-0000-0000-0000E5000000}"/>
    <cellStyle name="SAPBEXstdItem 2 3 2 3 2 2 2 2 2 6 2" xfId="295" xr:uid="{00000000-0005-0000-0000-0000E6000000}"/>
    <cellStyle name="SAPBEXstdItem 2 3 2 3 2 2 2 2 2 7" xfId="210" xr:uid="{00000000-0005-0000-0000-0000E7000000}"/>
    <cellStyle name="SAPBEXstdItem 2 3 2 4 4 2" xfId="50" xr:uid="{00000000-0005-0000-0000-0000E8000000}"/>
    <cellStyle name="SAPBEXstdItem 2 3 2 4 4 2 2" xfId="51" xr:uid="{00000000-0005-0000-0000-0000E9000000}"/>
    <cellStyle name="SAPBEXstdItem 2 3 2 4 4 2 2 2" xfId="52" xr:uid="{00000000-0005-0000-0000-0000EA000000}"/>
    <cellStyle name="SAPBEXstdItem 2 3 2 4 4 2 2 2 2" xfId="135" xr:uid="{00000000-0005-0000-0000-0000EB000000}"/>
    <cellStyle name="SAPBEXstdItem 2 3 2 4 4 2 2 2 2 2" xfId="296" xr:uid="{00000000-0005-0000-0000-0000EC000000}"/>
    <cellStyle name="SAPBEXstdItem 2 3 2 4 4 2 2 2 3" xfId="136" xr:uid="{00000000-0005-0000-0000-0000ED000000}"/>
    <cellStyle name="SAPBEXstdItem 2 3 2 4 4 2 2 2 3 2" xfId="297" xr:uid="{00000000-0005-0000-0000-0000EE000000}"/>
    <cellStyle name="SAPBEXstdItem 2 3 2 4 4 2 2 2 4" xfId="217" xr:uid="{00000000-0005-0000-0000-0000EF000000}"/>
    <cellStyle name="SAPBEXstdItem 2 3 2 4 4 2 2 3" xfId="137" xr:uid="{00000000-0005-0000-0000-0000F0000000}"/>
    <cellStyle name="SAPBEXstdItem 2 3 2 4 4 2 2 3 2" xfId="298" xr:uid="{00000000-0005-0000-0000-0000F1000000}"/>
    <cellStyle name="SAPBEXstdItem 2 3 2 4 4 2 2 4" xfId="138" xr:uid="{00000000-0005-0000-0000-0000F2000000}"/>
    <cellStyle name="SAPBEXstdItem 2 3 2 4 4 2 2 4 2" xfId="299" xr:uid="{00000000-0005-0000-0000-0000F3000000}"/>
    <cellStyle name="SAPBEXstdItem 2 3 2 4 4 2 2 5" xfId="216" xr:uid="{00000000-0005-0000-0000-0000F4000000}"/>
    <cellStyle name="SAPBEXstdItem 2 3 2 4 4 2 3" xfId="53" xr:uid="{00000000-0005-0000-0000-0000F5000000}"/>
    <cellStyle name="SAPBEXstdItem 2 3 2 4 4 2 3 2" xfId="139" xr:uid="{00000000-0005-0000-0000-0000F6000000}"/>
    <cellStyle name="SAPBEXstdItem 2 3 2 4 4 2 3 2 2" xfId="300" xr:uid="{00000000-0005-0000-0000-0000F7000000}"/>
    <cellStyle name="SAPBEXstdItem 2 3 2 4 4 2 3 3" xfId="140" xr:uid="{00000000-0005-0000-0000-0000F8000000}"/>
    <cellStyle name="SAPBEXstdItem 2 3 2 4 4 2 3 3 2" xfId="301" xr:uid="{00000000-0005-0000-0000-0000F9000000}"/>
    <cellStyle name="SAPBEXstdItem 2 3 2 4 4 2 3 4" xfId="218" xr:uid="{00000000-0005-0000-0000-0000FA000000}"/>
    <cellStyle name="SAPBEXstdItem 2 3 2 4 4 2 4" xfId="54" xr:uid="{00000000-0005-0000-0000-0000FB000000}"/>
    <cellStyle name="SAPBEXstdItem 2 3 2 4 4 2 4 2" xfId="141" xr:uid="{00000000-0005-0000-0000-0000FC000000}"/>
    <cellStyle name="SAPBEXstdItem 2 3 2 4 4 2 4 2 2" xfId="302" xr:uid="{00000000-0005-0000-0000-0000FD000000}"/>
    <cellStyle name="SAPBEXstdItem 2 3 2 4 4 2 4 3" xfId="142" xr:uid="{00000000-0005-0000-0000-0000FE000000}"/>
    <cellStyle name="SAPBEXstdItem 2 3 2 4 4 2 4 3 2" xfId="303" xr:uid="{00000000-0005-0000-0000-0000FF000000}"/>
    <cellStyle name="SAPBEXstdItem 2 3 2 4 4 2 4 4" xfId="219" xr:uid="{00000000-0005-0000-0000-000000010000}"/>
    <cellStyle name="SAPBEXstdItem 2 3 2 4 4 2 5" xfId="143" xr:uid="{00000000-0005-0000-0000-000001010000}"/>
    <cellStyle name="SAPBEXstdItem 2 3 2 4 4 2 5 2" xfId="304" xr:uid="{00000000-0005-0000-0000-000002010000}"/>
    <cellStyle name="SAPBEXstdItem 2 3 2 4 4 2 6" xfId="144" xr:uid="{00000000-0005-0000-0000-000003010000}"/>
    <cellStyle name="SAPBEXstdItem 2 3 2 4 4 2 6 2" xfId="305" xr:uid="{00000000-0005-0000-0000-000004010000}"/>
    <cellStyle name="SAPBEXstdItem 2 3 2 4 4 2 7" xfId="215" xr:uid="{00000000-0005-0000-0000-000005010000}"/>
    <cellStyle name="SAPBorder" xfId="168" xr:uid="{00000000-0005-0000-0000-000006010000}"/>
    <cellStyle name="SAPDataCell" xfId="150" xr:uid="{00000000-0005-0000-0000-000007010000}"/>
    <cellStyle name="SAPDataTotalCell" xfId="152" xr:uid="{00000000-0005-0000-0000-000008010000}"/>
    <cellStyle name="SAPDimensionCell" xfId="148" xr:uid="{00000000-0005-0000-0000-000009010000}"/>
    <cellStyle name="SAPEditableDataCell" xfId="153" xr:uid="{00000000-0005-0000-0000-00000A010000}"/>
    <cellStyle name="SAPEditableDataTotalCell" xfId="156" xr:uid="{00000000-0005-0000-0000-00000B010000}"/>
    <cellStyle name="SAPEmphasized" xfId="173" xr:uid="{00000000-0005-0000-0000-00000C010000}"/>
    <cellStyle name="SAPEmphasizedTotal" xfId="174" xr:uid="{00000000-0005-0000-0000-00000D010000}"/>
    <cellStyle name="SAPExceptionLevel1" xfId="159" xr:uid="{00000000-0005-0000-0000-00000E010000}"/>
    <cellStyle name="SAPExceptionLevel2" xfId="160" xr:uid="{00000000-0005-0000-0000-00000F010000}"/>
    <cellStyle name="SAPExceptionLevel3" xfId="161" xr:uid="{00000000-0005-0000-0000-000010010000}"/>
    <cellStyle name="SAPExceptionLevel4" xfId="162" xr:uid="{00000000-0005-0000-0000-000011010000}"/>
    <cellStyle name="SAPExceptionLevel5" xfId="163" xr:uid="{00000000-0005-0000-0000-000012010000}"/>
    <cellStyle name="SAPExceptionLevel6" xfId="164" xr:uid="{00000000-0005-0000-0000-000013010000}"/>
    <cellStyle name="SAPExceptionLevel7" xfId="165" xr:uid="{00000000-0005-0000-0000-000014010000}"/>
    <cellStyle name="SAPExceptionLevel8" xfId="166" xr:uid="{00000000-0005-0000-0000-000015010000}"/>
    <cellStyle name="SAPExceptionLevel9" xfId="167" xr:uid="{00000000-0005-0000-0000-000016010000}"/>
    <cellStyle name="SAPHierarchyCell0" xfId="149" xr:uid="{00000000-0005-0000-0000-000017010000}"/>
    <cellStyle name="SAPHierarchyCell1" xfId="169" xr:uid="{00000000-0005-0000-0000-000018010000}"/>
    <cellStyle name="SAPHierarchyCell2" xfId="170" xr:uid="{00000000-0005-0000-0000-000019010000}"/>
    <cellStyle name="SAPHierarchyCell3" xfId="171" xr:uid="{00000000-0005-0000-0000-00001A010000}"/>
    <cellStyle name="SAPHierarchyCell4" xfId="172" xr:uid="{00000000-0005-0000-0000-00001B010000}"/>
    <cellStyle name="SAPLockedDataCell" xfId="155" xr:uid="{00000000-0005-0000-0000-00001C010000}"/>
    <cellStyle name="SAPLockedDataTotalCell" xfId="158" xr:uid="{00000000-0005-0000-0000-00001D010000}"/>
    <cellStyle name="SAPMemberCell" xfId="6" xr:uid="{00000000-0005-0000-0000-00001E010000}"/>
    <cellStyle name="SAPMemberTotalCell" xfId="151" xr:uid="{00000000-0005-0000-0000-00001F010000}"/>
    <cellStyle name="SAPReadonlyDataCell" xfId="154" xr:uid="{00000000-0005-0000-0000-000020010000}"/>
    <cellStyle name="SAPReadonlyDataTotalCell" xfId="157" xr:uid="{00000000-0005-0000-0000-000021010000}"/>
    <cellStyle name="백분율 2" xfId="175" xr:uid="{00000000-0005-0000-0000-000022010000}"/>
    <cellStyle name="백분율 3" xfId="313" xr:uid="{00000000-0005-0000-0000-000023010000}"/>
    <cellStyle name="쉼표 [0]" xfId="1" builtinId="6"/>
    <cellStyle name="쉼표 [0] 101" xfId="5" xr:uid="{00000000-0005-0000-0000-000025010000}"/>
    <cellStyle name="쉼표 [0] 101 2" xfId="308" xr:uid="{00000000-0005-0000-0000-000026010000}"/>
    <cellStyle name="쉼표 [0] 101 3" xfId="9" xr:uid="{00000000-0005-0000-0000-000027010000}"/>
    <cellStyle name="쉼표 [0] 2" xfId="4" xr:uid="{00000000-0005-0000-0000-000028010000}"/>
    <cellStyle name="쉼표 [0] 2 2" xfId="2" xr:uid="{00000000-0005-0000-0000-000029010000}"/>
    <cellStyle name="쉼표 [0] 2 2 2" xfId="309" xr:uid="{00000000-0005-0000-0000-00002A010000}"/>
    <cellStyle name="쉼표 [0] 2 2 3" xfId="8" xr:uid="{00000000-0005-0000-0000-00002B010000}"/>
    <cellStyle name="쉼표 [0] 2 3" xfId="146" xr:uid="{00000000-0005-0000-0000-00002C010000}"/>
    <cellStyle name="쉼표 [0] 3" xfId="307" xr:uid="{00000000-0005-0000-0000-00002D010000}"/>
    <cellStyle name="쉼표 [0] 33" xfId="10" xr:uid="{00000000-0005-0000-0000-00002E010000}"/>
    <cellStyle name="쉼표 [0] 4" xfId="312" xr:uid="{00000000-0005-0000-0000-00002F010000}"/>
    <cellStyle name="쉼표 [0] 5" xfId="314" xr:uid="{00000000-0005-0000-0000-000030010000}"/>
    <cellStyle name="표준" xfId="0" builtinId="0"/>
    <cellStyle name="표준 10" xfId="55" xr:uid="{00000000-0005-0000-0000-000032010000}"/>
    <cellStyle name="표준 10 5" xfId="176" xr:uid="{00000000-0005-0000-0000-000033010000}"/>
    <cellStyle name="표준 11" xfId="311" xr:uid="{00000000-0005-0000-0000-000034010000}"/>
    <cellStyle name="표준 2" xfId="3" xr:uid="{00000000-0005-0000-0000-000035010000}"/>
    <cellStyle name="표준 2 2" xfId="56" xr:uid="{00000000-0005-0000-0000-000036010000}"/>
    <cellStyle name="표준 3" xfId="147" xr:uid="{00000000-0005-0000-0000-000037010000}"/>
    <cellStyle name="표준 3 8" xfId="57" xr:uid="{00000000-0005-0000-0000-000038010000}"/>
    <cellStyle name="표준 4" xfId="7" xr:uid="{00000000-0005-0000-0000-000039010000}"/>
    <cellStyle name="표준 4 2" xfId="58" xr:uid="{00000000-0005-0000-0000-00003A010000}"/>
  </cellStyles>
  <dxfs count="16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0000FF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64D0BD4-BFB8-4FBB-8C95-518623809A0B}"/>
            </a:ext>
          </a:extLst>
        </xdr:cNvPr>
        <xdr:cNvSpPr txBox="1"/>
      </xdr:nvSpPr>
      <xdr:spPr>
        <a:xfrm>
          <a:off x="1333500" y="348343"/>
          <a:ext cx="1412421" cy="211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B059387-0708-4DB5-A119-6F7647FA9384}"/>
            </a:ext>
          </a:extLst>
        </xdr:cNvPr>
        <xdr:cNvSpPr txBox="1"/>
      </xdr:nvSpPr>
      <xdr:spPr>
        <a:xfrm>
          <a:off x="1333500" y="348343"/>
          <a:ext cx="1412421" cy="211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DA96171-CBF8-4EC5-9747-BAFAC5F2AB0C}"/>
            </a:ext>
          </a:extLst>
        </xdr:cNvPr>
        <xdr:cNvSpPr txBox="1"/>
      </xdr:nvSpPr>
      <xdr:spPr>
        <a:xfrm>
          <a:off x="1333500" y="348343"/>
          <a:ext cx="1412421" cy="211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oneCellAnchor>
    <xdr:from>
      <xdr:col>9</xdr:col>
      <xdr:colOff>4127500</xdr:colOff>
      <xdr:row>0</xdr:row>
      <xdr:rowOff>114300</xdr:rowOff>
    </xdr:from>
    <xdr:ext cx="2360343" cy="700790"/>
    <xdr:pic>
      <xdr:nvPicPr>
        <xdr:cNvPr id="2" name="그림 1">
          <a:extLst>
            <a:ext uri="{FF2B5EF4-FFF2-40B4-BE49-F238E27FC236}">
              <a16:creationId xmlns:a16="http://schemas.microsoft.com/office/drawing/2014/main" id="{36FB8D01-28E7-446E-8A2E-1E9D43D88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725400" y="114300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248227</xdr:colOff>
      <xdr:row>0</xdr:row>
      <xdr:rowOff>121661</xdr:rowOff>
    </xdr:from>
    <xdr:to>
      <xdr:col>1</xdr:col>
      <xdr:colOff>855970</xdr:colOff>
      <xdr:row>1</xdr:row>
      <xdr:rowOff>155701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A00A55B-D629-4C9A-9802-3CA2D5DD1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8227" y="121661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184678</xdr:colOff>
      <xdr:row>0</xdr:row>
      <xdr:rowOff>97414</xdr:rowOff>
    </xdr:from>
    <xdr:ext cx="2360343" cy="700790"/>
    <xdr:pic>
      <xdr:nvPicPr>
        <xdr:cNvPr id="4" name="그림 3">
          <a:extLst>
            <a:ext uri="{FF2B5EF4-FFF2-40B4-BE49-F238E27FC236}">
              <a16:creationId xmlns:a16="http://schemas.microsoft.com/office/drawing/2014/main" id="{BE0A4E5F-EB7D-4AA8-B718-35735AEE7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84678" y="97414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0</xdr:colOff>
      <xdr:row>154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216B482-DDA5-4BEF-8E6C-0DE70732AA04}"/>
            </a:ext>
          </a:extLst>
        </xdr:cNvPr>
        <xdr:cNvSpPr txBox="1"/>
      </xdr:nvSpPr>
      <xdr:spPr>
        <a:xfrm>
          <a:off x="9525000" y="492317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0</xdr:col>
      <xdr:colOff>184678</xdr:colOff>
      <xdr:row>0</xdr:row>
      <xdr:rowOff>97414</xdr:rowOff>
    </xdr:from>
    <xdr:ext cx="2360343" cy="700790"/>
    <xdr:pic>
      <xdr:nvPicPr>
        <xdr:cNvPr id="2" name="그림 1">
          <a:extLst>
            <a:ext uri="{FF2B5EF4-FFF2-40B4-BE49-F238E27FC236}">
              <a16:creationId xmlns:a16="http://schemas.microsoft.com/office/drawing/2014/main" id="{4AC1736A-07F6-4A36-8635-13EF41D2C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84678" y="97414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3D6FE8-5B7F-46E0-AA0C-B4F8FDB24C6D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C48441D-F9B6-499F-BEC0-D54104069FCE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C68F22-9A25-4978-9FF4-E94276B99179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77495E-073E-43E3-8982-598C3F785299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C62FA17-DAE7-491F-96AF-2EFE3E77462D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01D8C64-0AA7-44FB-98A0-4A3465382C6A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CCCD8CF-A12A-44D4-B695-58113D253648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360F890-8C94-4542-9ED4-29A2A22FBFD8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D1F56A8-3F55-49A0-8AA7-A4236BF15415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98A784E-E214-4C5B-AF14-5544350564C4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F05B2F5-FB8A-4C23-890A-0B3C1591C5C7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BAA2330-C414-46DA-A9EB-9BE6817DB73B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FA399C0-7BBE-4188-A138-909E21E9883C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84DD29D-6A9F-47CA-AE9F-67ED739E5622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7BC7BB0-036C-4B71-AB5C-260295D12615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785B6F9-A28B-4496-BA95-0C0402D13A52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E9127CC-CE17-4A75-9873-55B46B2FFD12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D58597D-8B8F-4BA0-A386-121092294019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F8D32CF-16E5-4444-A613-A631C669D4DC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85C6DBC-2E25-4A0A-92F0-ACDD6CE949FF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CBD49F0-1B17-45F1-888C-E01706381A0F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3264E00-1EF9-47F2-8387-8F86613BE787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B05BBDD-F641-4867-87A1-34B1D19FB5E5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DE28FAA-9CB2-4C2A-9192-0E992718AC92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A80A711-8055-49A5-AC04-C2625AD21E54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F149787-BCC4-4AE2-9F7B-287E7706A078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6B04D4C-833E-4039-B4D1-E66384E0A158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1C3B30E-ACCD-464C-950B-E146B87F2103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08D7D3C-2BEB-4842-9377-A7F770108C93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3F65136-50C4-43F9-8930-96EC1FA6D448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BC2D980-6E2F-4942-9FF1-AE89FB7CD32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9AE0FF6-DAE8-408A-8AED-378F51E3B1B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8B15516-2316-49CB-B263-8A8CCB46FC1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B89B171-F9E5-46A0-81FA-F153C7735A7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68CDBC6-F8E7-4A25-907F-D506F5F5193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6C7855E-A0DD-421E-9ACF-4FD25D83012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B8A002D-59C8-4423-B7B0-85A5728359E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E4EEF6C-7D30-4CE4-9C12-16F46F6973D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8D539BE5-AC8B-49F8-969A-904D549AC1A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C5254D7-64B3-4449-9857-A68CA706259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A7BCC66-A7CE-4740-99D9-021FCA968C1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29C43B6-43AA-4915-911C-6C6088DA0E7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4660938-480F-46D9-A384-32CCEC5719DB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8D5D492-BD2D-4C87-B7EF-64A53E4A01E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88D58B5-7397-45ED-80C7-C9C7F0D6DB9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710C85D-2062-48B5-BAE8-7AC3BB9721A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6DEEB76D-150F-42D8-84CC-C30BABFF2D2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B0F9B0E-4E3F-4235-9B34-38F754EC0E7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9B9DE137-2E57-4E41-AFC1-FF63C92CB9E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F29D54D-C13A-45CB-B135-8191A52D7A4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5AF6FAF-C75E-4076-95B5-31EB2A0770B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D63FFC-B1F8-4ADF-8A6C-BFE10B31E57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248D7B63-A57A-4EB8-A8C3-A2A03A6CF82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AED8919-DF7A-49E5-A19B-0C045E257FC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D514E44-6D99-403E-8635-AE5AB07E96B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D47A25EB-C011-4514-9D44-A7D4506F12A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42BDF03-8603-404A-9B8D-24ECBB2E109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50945917-39A9-4D60-8377-47C606B5E98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2B38F46-0AD1-4E29-935B-B166ECDE2F6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B30E4C5-73C1-4EA6-A16F-B2EFBE63F2F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988FB75-BC39-4379-988F-A38D6D0E52C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710090F-561C-4A32-BA1E-ABA6BE6801B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B68ED2C-0344-4E62-9F5D-CB26D471698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248227</xdr:colOff>
      <xdr:row>0</xdr:row>
      <xdr:rowOff>121661</xdr:rowOff>
    </xdr:from>
    <xdr:to>
      <xdr:col>1</xdr:col>
      <xdr:colOff>757603</xdr:colOff>
      <xdr:row>1</xdr:row>
      <xdr:rowOff>151891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2EDA5A-76AE-47CE-B838-E61D8C3F8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8227" y="121661"/>
          <a:ext cx="2589636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882B05-4BF0-4A8B-90FF-5B1341EACF1C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33B54C-9177-4EC8-85C7-E58D9F4C4E88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6187418-80FE-4839-824F-1A9D6879526F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A3FA21A-36CF-4532-BD53-7E9B42FAC11B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E0CD20-653A-4A5C-8753-8CE69098DDD8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6771E0-D03B-42D7-8D37-0B3BA336BD31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6926E82-99D3-4DC9-842D-994B25E021A5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C7D0AF6-2E2F-499C-8D67-32E9A5C8D981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95FEB6-3ECE-4EC2-97B5-BA83576E7C28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EE726DC-BEE1-4645-B107-A210D74C0ECE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5EA2264-6EF6-4CB2-98B7-1CE626EFA5F6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62B0D8F-3A0D-4674-B9C7-06C3475A9675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FA3880-FCE1-46E2-BFD8-F2AC52075D7A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6C0F282-7AA7-4EB5-B283-90211AC63845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31EB7E1-D7D5-45CC-8BE0-40C1C2235442}"/>
            </a:ext>
          </a:extLst>
        </xdr:cNvPr>
        <xdr:cNvSpPr txBox="1"/>
      </xdr:nvSpPr>
      <xdr:spPr>
        <a:xfrm>
          <a:off x="215646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A0DD870-E726-49B9-8C5F-9D8D4E971D92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8DC04D8-666D-4756-A601-03B39FFB9678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6665E89-9389-44A5-8DC8-0D1819126B1D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248227</xdr:colOff>
      <xdr:row>0</xdr:row>
      <xdr:rowOff>121661</xdr:rowOff>
    </xdr:from>
    <xdr:ext cx="2360343" cy="700790"/>
    <xdr:pic>
      <xdr:nvPicPr>
        <xdr:cNvPr id="2" name="그림 1">
          <a:extLst>
            <a:ext uri="{FF2B5EF4-FFF2-40B4-BE49-F238E27FC236}">
              <a16:creationId xmlns:a16="http://schemas.microsoft.com/office/drawing/2014/main" id="{7E73468A-B746-44A3-AE1B-DD0FE4E96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8227" y="121661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248227</xdr:colOff>
      <xdr:row>0</xdr:row>
      <xdr:rowOff>121661</xdr:rowOff>
    </xdr:from>
    <xdr:ext cx="2360343" cy="700790"/>
    <xdr:pic>
      <xdr:nvPicPr>
        <xdr:cNvPr id="3" name="그림 2">
          <a:extLst>
            <a:ext uri="{FF2B5EF4-FFF2-40B4-BE49-F238E27FC236}">
              <a16:creationId xmlns:a16="http://schemas.microsoft.com/office/drawing/2014/main" id="{BA760557-BAE2-4AF0-881B-15FE8F42D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8227" y="121661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3C09D6D-C321-43E6-9CF4-BFAEE39BE28B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9049619-0A2A-498A-A5ED-D5737B6B46E2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CA15360-EABD-4D02-84D4-01DA13873352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0D14B50-4030-4C08-92A6-DF382F8635C9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A8BE4A-624C-44F3-AE43-B1BE755EE22E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C94710B-B909-4C26-B799-FBA34315F99D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85E5F80-F382-4808-B436-8D05303E407E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9295FBC-80B0-4A7F-A817-2A6677018D83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0DCBDB5-5E2B-4002-8EF9-7942AE1D1A56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CE762F7-F7AE-44F5-9AD2-47D53B031CE4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2A63555-A0F8-4642-8C86-2D18AFEE8086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8874FE8-69B7-452E-9B18-ED9B88A37ADD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A32C1C6-155D-4128-B3D2-B46EA185417E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B19ECAD-470D-4918-9058-DAAB6D2B7068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83777E6-9D1E-4FEE-8816-F5940D101532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9D5646F-1875-4C3F-80E7-0F928C447A7F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BEA43EB-BEC1-4C7A-82E7-39537D1C168F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8DF8BF5-5AE0-40D3-A0AD-6C120DE09E65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17891E6-09F1-4816-A21F-87E48D96BA9B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D5F63AA-4757-44E6-B462-6955E4643C72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855F932-9314-4D3A-8FAB-01A868039C5E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A7354CE-5B35-4CD0-8F56-08A82477631A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C7AD028-3630-4AEE-B781-53F30AFD155B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0FB2491-D1F6-4741-80A6-93DBA6563970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2DB8467-17BC-442D-AC84-A2E87055215D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5672B7A-CAF2-4EC6-AECF-BCB43C71B7B4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5CFDBC8-8AA4-43B6-BA19-C7E59221E766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C90C84-DB4A-4B70-BB10-2965EA85098E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F7D6783-6938-4861-AB2F-EAA2EEB09245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586345E-1F76-4158-B355-9AF2C7725AAE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D865D45-DE25-4456-8EE7-C05B43B3CA9E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AE8CE8D-97A6-4B0E-8667-0B64B7E964B7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246173A-846D-4EAB-A2EE-052A66944CDB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248227</xdr:colOff>
      <xdr:row>0</xdr:row>
      <xdr:rowOff>121661</xdr:rowOff>
    </xdr:from>
    <xdr:ext cx="2360343" cy="700790"/>
    <xdr:pic>
      <xdr:nvPicPr>
        <xdr:cNvPr id="2" name="그림 1">
          <a:extLst>
            <a:ext uri="{FF2B5EF4-FFF2-40B4-BE49-F238E27FC236}">
              <a16:creationId xmlns:a16="http://schemas.microsoft.com/office/drawing/2014/main" id="{F721EAF6-2028-44FB-BBC9-60A0B9E8A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8227" y="121661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248227</xdr:colOff>
      <xdr:row>0</xdr:row>
      <xdr:rowOff>121661</xdr:rowOff>
    </xdr:from>
    <xdr:ext cx="2360343" cy="700790"/>
    <xdr:pic>
      <xdr:nvPicPr>
        <xdr:cNvPr id="3" name="그림 2">
          <a:extLst>
            <a:ext uri="{FF2B5EF4-FFF2-40B4-BE49-F238E27FC236}">
              <a16:creationId xmlns:a16="http://schemas.microsoft.com/office/drawing/2014/main" id="{712B9B38-D1B3-42E2-A63C-D00A5C12E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8227" y="121661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EAF6F4-013A-4C5D-AFEC-777025A5AE2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2CD63FD-24BC-411C-A21E-FFFC8FD525B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99882B7-F526-40ED-9457-3B4346C0EFC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47D47F2-D7AF-4717-AAEC-FE24261D6B0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C78C075-CDAA-4004-B062-D476E7518FB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98B6FAE-3A26-49C6-BEA3-69C2784C088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A87DBA-09A3-40A1-B49B-9FD2291B27B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D142F2C-3CCF-41D1-B991-A8AB3E6BE8E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F8B809B-B1FD-42E1-89A8-B35BCA581AC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72A5AD-0BD5-445E-9466-7FF5F9E1F2E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D9AD16F-AA8F-40DE-9401-4643529930EB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74E2803-1EED-4580-8332-574C408619E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5A3DF62-0BDB-4D92-8C71-6543E407FCA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18C10A-CA34-45AD-92A4-0A2EAC11631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70E0C78-9E28-4AC4-8ACE-87342E92C22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47E9FC6-076B-4655-8591-BB88360AA2F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812F9A6-D2B4-4E6C-B19F-05A43E60019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B4B4CCA-A4E1-4E9B-A655-3CF5C535EEF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FC6042D-183F-4359-A8E8-19CB61F129EB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9AB8590-BCB4-4171-820F-BB73FBCC162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45E3CA6-067A-4F8E-8A2E-0F11AC7251F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A1D0ACF-2951-43C0-A134-6C992D08FAB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68C9638-676D-432C-8157-C894A65476E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0A04F84-2984-4ADF-BB15-B2BA698675B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338E195-2ADF-401E-9581-226A3FD2EEF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7C32B98-19E1-4DBA-91FB-80988013610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68F85AE-1671-4E6C-A2D4-64951D11C7B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209BFB4-9BE6-4B14-91FF-554A3ECE486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58E98C9-217B-40F5-BB46-BFB477B70C0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FB8B76B-DF80-435D-99AE-4ACD294A3FEB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A2772BE-B82A-47F6-8E29-8495C5B4443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77572E2-7284-4887-973F-65227B49DB0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E3BCB7D-AE3F-467E-BB62-C48B00DB684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FCCF425-A8A2-4358-863D-C08D108E381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AAD9E58-7866-496C-A55A-9A2CFBD7F41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5924636-DD85-4C34-8638-B56FA770AC2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7963864-8CED-41DE-95A5-406CAF2A5F3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312912A-429D-4B6A-8E17-DDF636ADF69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70B12EAE-3258-49A2-BE1F-E113C57EF9E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91B79F2-15F8-465F-AED0-3D9DE4DB524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F8C481B-65BE-43E1-AC20-A27BF361BDB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EC3669A-D15F-4354-B94D-33E77D2222D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AC5E44E-D3E4-4219-81E5-E63B1B78845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7D8275C-6F07-4215-8F34-0DD25B41A86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0A92531-613D-4A4F-BC18-B075F067881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43F75A9-BC0F-48F3-886E-41F6BDC3FE9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CDAB2FD-CE90-4EF6-B230-FB0F371004A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5A442950-2D5A-4EF7-822C-4F7E9284E67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9471CAE-F7F6-423D-9A54-CB6CF2F9382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AFFE154-8CCC-4BA9-AACD-99A6C3010DE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C5CE0D4-AC9F-4487-9326-E48244A6ECB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94CE33B-2D5F-44BA-A4E4-D4A2FCBF915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4B85874-642F-43BD-9CC8-1F7C8B1904A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B804F86-EE10-4A8E-818C-2113F64B7AE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0F78C9E-BE97-41B9-847D-61078022BC5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4E23C90-C31A-47FF-AB92-2B1C553D5BD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A13908C-16CD-4AA1-9C22-3C1B6A4F4E5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66E743B-3A03-47B7-B66E-018ED9BD058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1175F2C8-D7CE-4EE1-9CAF-B3482A2811A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48F84F9-FF71-4686-981C-78451D84914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D2FAFB84-508A-40FA-93D5-4C376730656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2691AB84-B1BE-429D-8B3D-99B71C0D730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92A6892C-295D-499F-9C6C-C07E55D6537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248227</xdr:colOff>
      <xdr:row>0</xdr:row>
      <xdr:rowOff>121661</xdr:rowOff>
    </xdr:from>
    <xdr:ext cx="2360343" cy="700790"/>
    <xdr:pic>
      <xdr:nvPicPr>
        <xdr:cNvPr id="2" name="그림 1">
          <a:extLst>
            <a:ext uri="{FF2B5EF4-FFF2-40B4-BE49-F238E27FC236}">
              <a16:creationId xmlns:a16="http://schemas.microsoft.com/office/drawing/2014/main" id="{C1F885C8-19FD-49F1-B77C-F60E61216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8227" y="121661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248227</xdr:colOff>
      <xdr:row>0</xdr:row>
      <xdr:rowOff>121661</xdr:rowOff>
    </xdr:from>
    <xdr:ext cx="2360343" cy="700790"/>
    <xdr:pic>
      <xdr:nvPicPr>
        <xdr:cNvPr id="3" name="그림 2">
          <a:extLst>
            <a:ext uri="{FF2B5EF4-FFF2-40B4-BE49-F238E27FC236}">
              <a16:creationId xmlns:a16="http://schemas.microsoft.com/office/drawing/2014/main" id="{E8B6C507-F575-42BC-AB55-AB2B40D34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8227" y="121661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E5B2FDE-A8E9-4375-BC93-86A9FF280F1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BB5CEF2-DDD3-42FC-A6C5-7983D66D163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2D7A94-E64E-456A-A26D-57F06E14F15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F6AE31F-03A0-450E-9AF4-20FB97D2FAD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091BEF-27AD-4378-8DE8-8A16F848A06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BD246D1-DBCF-4B01-9D45-DE51F899D46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EAEF18F-527C-4822-A1A3-C5B6D5C2176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C143B56-9AF2-4314-BDC8-17397404C79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6FEB9E1-1BCD-4421-A658-450762A90D4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CE82FB8-3798-4DE2-A22C-78212278F83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8C0E5E6-9C34-4209-9BF6-D1CED6943C7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3C65A7F-5FFB-46E6-B156-46FB17B0968B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1374550-39D8-4969-9D31-ECA8387DCA6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0133EC9-B1F5-4353-9461-08E3D8B9095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D0CAB98-09A3-4189-B9C2-E8A5449D030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2257722-16EB-4960-B506-78959BFC152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E718741-1E61-4701-B41C-955C7E9253F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C16D779-CD90-483A-AD96-BE64BAB4F41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B9B180-3FA1-46B4-8640-C307DE32CE1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2DA3204-7C8D-41C6-9501-20E121FB49BB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7179AA6-EAB4-4A2A-9474-13EBDCE2999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A19D217-7A5F-429C-8F15-5E8308F1DD4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6012703-74D6-4AC7-8572-ABF55DB5F37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DAA53BB-3EAD-4BFE-A0B0-3210136F843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5080F3A-ADFB-4BB9-B450-AF341F62B5E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16BD9C7-98A0-4CFE-A7F8-4A220334238B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9EF22BF-5E1B-4C84-9095-0626A754A1BB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14756DD-759F-43EF-8FF0-8E945585446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5A69077-6154-4530-89CE-5EB32F8C8CA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BB20F87-E8CB-48F9-AB31-1E8F602D4AD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6152C3C-5F11-48F6-824B-5F1EDB7A851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1110B56-4B93-455E-9950-EB53798E136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36F1AFE-55C1-4FD0-AC25-C62753ADDBF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988730F-D20E-41D3-BCFF-819278F2FF4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5399985-680E-4F8D-BE57-71740C01643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09CAF8E-041B-4248-802D-8654E6E5681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A91C9D9-9162-4C03-9A0E-823392AB769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5DBB54C-43D3-41B2-91D0-66AEBD3B896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ED4A285-86C0-41C1-AA29-01693761210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8CDB0E7-A99F-4EE2-9096-77EAFC084EF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3F70B76-EB91-485A-99E9-6C2644FFD59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257E8F1-B3E8-4614-8ABB-6CD3EE31C44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82B39C7-BA75-4448-BD66-2C967C2FD5C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81320A95-6313-4D89-B439-2E8FCA87228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6A5ABAA4-497E-478D-A277-9A7E139F496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81BC5E0-6329-4C4E-8F26-6C2FCD133F0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18C3004-CA5C-4D83-AD39-1BC6AACB017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6DAA5370-FD30-4AC3-BED4-ABACFDB842A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D1D7985-950E-426D-A120-C8D8987E0C4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215CC1BE-8FD3-4849-8F75-A87FB7D1314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AD59ABC5-2AFD-4E7F-9830-29B8262FA19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907F306-0AD5-49A6-BBAA-712BB9C412D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CF4B9D8-C502-4FD1-B894-BBF2CA2A7D7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013D070-4B79-480A-8E5D-3EE6B8D0073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5DCDA9A8-6A4B-4182-BF08-CD4608D2A3D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CE6D553F-DE8E-4CA0-A1DD-5EA9787BD02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68B35051-A2A3-463E-A7D4-D78A3471F24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67BCE794-B51E-4DBB-92AB-732C36A5FAE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5BF546D9-E820-43CC-B084-25EC3157ECD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900AF233-C8DA-49B9-BA5F-5445358C0A5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DC8705CA-8C22-4CF1-9F2B-A9E0990A2AC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4FCA9F9D-4666-4C7D-9665-5DB5814B4B3B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82FA25-29E9-4970-8E66-F8DED4BD266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B73C99-6B4C-49A9-9509-E28874DA3F47}"/>
            </a:ext>
          </a:extLst>
        </xdr:cNvPr>
        <xdr:cNvSpPr txBox="1"/>
      </xdr:nvSpPr>
      <xdr:spPr>
        <a:xfrm>
          <a:off x="1973580" y="348343"/>
          <a:ext cx="174770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oneCellAnchor>
    <xdr:from>
      <xdr:col>0</xdr:col>
      <xdr:colOff>392494</xdr:colOff>
      <xdr:row>0</xdr:row>
      <xdr:rowOff>111269</xdr:rowOff>
    </xdr:from>
    <xdr:ext cx="2360343" cy="700790"/>
    <xdr:pic>
      <xdr:nvPicPr>
        <xdr:cNvPr id="4" name="그림 3">
          <a:extLst>
            <a:ext uri="{FF2B5EF4-FFF2-40B4-BE49-F238E27FC236}">
              <a16:creationId xmlns:a16="http://schemas.microsoft.com/office/drawing/2014/main" id="{EC1C55B1-A64E-4319-ABCD-CAFA2010D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2494" y="111269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1ED1FD-49B5-4219-99F5-42E9073B2531}"/>
            </a:ext>
          </a:extLst>
        </xdr:cNvPr>
        <xdr:cNvSpPr txBox="1"/>
      </xdr:nvSpPr>
      <xdr:spPr>
        <a:xfrm>
          <a:off x="1971675" y="348343"/>
          <a:ext cx="1749606" cy="315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oneCellAnchor>
    <xdr:from>
      <xdr:col>0</xdr:col>
      <xdr:colOff>392494</xdr:colOff>
      <xdr:row>0</xdr:row>
      <xdr:rowOff>111269</xdr:rowOff>
    </xdr:from>
    <xdr:ext cx="2360343" cy="700790"/>
    <xdr:pic>
      <xdr:nvPicPr>
        <xdr:cNvPr id="5" name="그림 4">
          <a:extLst>
            <a:ext uri="{FF2B5EF4-FFF2-40B4-BE49-F238E27FC236}">
              <a16:creationId xmlns:a16="http://schemas.microsoft.com/office/drawing/2014/main" id="{E1185224-665D-4835-89D6-1230E06D7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2494" y="111269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01E8766-9C0C-4D30-9852-CEA523DF1AE7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79B501-60BD-416B-B70A-60E65B65DF66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B4B0E38-C644-4C65-A4B2-C6AB1A764E29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64007F8-0838-4547-AEB4-D6CF2BA76F67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6AB59BA-4B3F-41B4-A2E4-02F7FF70081B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74A3E9C-21BB-4F6C-8172-01FB5AB07BDF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70268CB-E6D3-4468-8776-EF02AE6C379F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8D079D6-A944-47D4-8C38-6B9E15959341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B0A460D-087D-4243-8DAD-A0D84AE33B05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0FFC942-0E2F-4C84-9FB4-B1D46C88278E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8C4625-2A65-45F9-8674-3FAE0CD09D9F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8F6F67D-D3AC-424B-913E-1A8EA6EAE791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96A1B0F-B134-4ED6-AB7F-C644CA017010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10D6EF3-9BD6-4AF3-982A-4CE7B80D0BED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3FE542C-A5C5-42F1-ADD3-AE8B91BD667B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101A96F-4253-42E0-9BCB-2A73BDC89BEA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56C04C3-2A60-40FB-BFEA-829DF7BCC7B8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DDC903F-869D-4700-8BBD-A2C11F3CCD87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0635445-4B92-49AF-A652-3C09D178BCCE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3AF7D4E-8CC6-4518-BC55-A9CBADEB1E7B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B2DF6BC-8DD3-4ED7-B2D4-D8B917FC925A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0B28702-FB1D-4F19-BC78-CC70051DBD64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F8E71F8-7EEE-4457-90C9-4FA2AB206F66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18D7821-F366-401E-B1C4-DF969D0D11D1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D282019-E211-42B2-9843-E150DFE5ED7F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F3762BB-6D70-455D-A265-05C98FB21758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23CC2A9-394B-4C91-9960-E7FF01174352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81C0250-0846-4BBE-AE33-84010B3A538B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5D972E45-06A6-451A-A5ED-BD8393E1A55C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0E9FA58-AA33-41AB-8B51-E18A5707AA80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CDBF9A5-2CEF-4A11-9A8B-91A4E7947B7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D1DBA68-AE00-4E55-A2D7-9AA821ECA43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A53530F-F08E-4991-B9A1-7985E11574A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C8C8A7A-2D4C-4EB1-8449-0C754EB5964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DA3802E-64B5-4F7D-9B51-77ACF9C2E2C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F4B52D6-BD08-4558-A2A6-709BC6E649B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754EABC-AD8A-4D40-B663-1B4E5936BC8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2DD06D2-D9D7-4342-9915-0A0073BF4F4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891EC83-4062-4864-882C-55DA9CDCAC0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380EC9D-DE44-40E0-BD79-2C72EBF68CB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FB067F2-29BB-4136-BFDC-FF7C90A4E0F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2A55243-243A-4D1A-BF61-E3090C7653E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8E34E6E-DCCA-4161-B33F-4EB00DE507C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3095B01-379D-445F-9219-7972AB07443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D532562-D70D-4FF0-A116-E9D50354B1A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1F302BC-ECCB-4A87-B3BB-AE4B4A95A07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A727B14-E483-40ED-8E8E-89BEB724D2A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647A5FF1-14A4-4A37-B402-2B7CC4707BD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DF426D2-13F8-4131-B345-EA077EC53CD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75F96FF-0891-4AE0-B848-5E6AF7CCDCB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37C042A-E8FB-445E-83B1-E613E03A25F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066D569-7784-4965-B3B7-2BC514D577C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C0770303-F94C-4F02-AB46-C09E30AC368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2FF6C789-6D5C-4A55-92A0-8D50A5080B0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D1D12984-E581-471A-B823-3B83E5F6A02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ECD7B799-973D-406C-BD7E-A7C93BB28A4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69521A2C-6748-43F8-8F3D-E1FD24DB5CE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CCE114AB-98AB-49AC-9CAB-34D003D93C7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AAAD681-A62E-4B03-83EC-59F3B53AD4B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8FB6698-81D0-4913-BBC5-ECD2A2BCE4C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60A5E205-B6D9-4186-9398-B49006A61CF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7347F7B-ADFE-4194-AECB-324DCDB22E7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D25D43F-FA51-4FDF-9E0F-6965B9B81D8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212386</xdr:colOff>
      <xdr:row>0</xdr:row>
      <xdr:rowOff>125123</xdr:rowOff>
    </xdr:from>
    <xdr:ext cx="2360343" cy="700790"/>
    <xdr:pic>
      <xdr:nvPicPr>
        <xdr:cNvPr id="6" name="그림 5">
          <a:extLst>
            <a:ext uri="{FF2B5EF4-FFF2-40B4-BE49-F238E27FC236}">
              <a16:creationId xmlns:a16="http://schemas.microsoft.com/office/drawing/2014/main" id="{89FBF9E4-20AE-4CE6-AA12-FECF6C5FF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2386" y="125123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D31E100-6425-483F-9A61-D8193D2D52C3}"/>
            </a:ext>
          </a:extLst>
        </xdr:cNvPr>
        <xdr:cNvSpPr txBox="1"/>
      </xdr:nvSpPr>
      <xdr:spPr>
        <a:xfrm>
          <a:off x="1973580" y="348343"/>
          <a:ext cx="1412421" cy="211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oneCellAnchor>
    <xdr:from>
      <xdr:col>0</xdr:col>
      <xdr:colOff>196511</xdr:colOff>
      <xdr:row>0</xdr:row>
      <xdr:rowOff>140998</xdr:rowOff>
    </xdr:from>
    <xdr:ext cx="2360343" cy="700790"/>
    <xdr:pic>
      <xdr:nvPicPr>
        <xdr:cNvPr id="2" name="그림 1">
          <a:extLst>
            <a:ext uri="{FF2B5EF4-FFF2-40B4-BE49-F238E27FC236}">
              <a16:creationId xmlns:a16="http://schemas.microsoft.com/office/drawing/2014/main" id="{2C2D34C7-6A8F-4A32-A1E3-079604F1D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96511" y="140998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A786E1-4430-49C7-8E03-81AD2847BA04}"/>
            </a:ext>
          </a:extLst>
        </xdr:cNvPr>
        <xdr:cNvSpPr txBox="1"/>
      </xdr:nvSpPr>
      <xdr:spPr>
        <a:xfrm>
          <a:off x="1971675" y="348343"/>
          <a:ext cx="1606731" cy="334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9CA83F-5091-4757-BA69-B35720885E6D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9F89DF-041F-440D-8CC5-A36701281300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7E4D5D6-0BEC-416F-8408-628E9B96892B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1B5F61-3FC5-4B0B-954C-9E5158058303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5485992-567A-41C6-9056-E9B13062E095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EE86558-70EC-4592-A7EC-72788087FF73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05A1F3F-8275-4ACB-8645-4067957F7871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D70A491-283F-4924-97E7-279580ED3589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E8FDB09-2820-44F0-986E-58A11D25E001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2</xdr:col>
      <xdr:colOff>3455837</xdr:colOff>
      <xdr:row>3</xdr:row>
      <xdr:rowOff>219293</xdr:rowOff>
    </xdr:from>
    <xdr:to>
      <xdr:col>3</xdr:col>
      <xdr:colOff>295835</xdr:colOff>
      <xdr:row>5</xdr:row>
      <xdr:rowOff>35860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41209C17-4908-A50D-A8DA-CEA938616773}"/>
            </a:ext>
          </a:extLst>
        </xdr:cNvPr>
        <xdr:cNvGrpSpPr/>
      </xdr:nvGrpSpPr>
      <xdr:grpSpPr>
        <a:xfrm>
          <a:off x="6434564" y="2145075"/>
          <a:ext cx="2561926" cy="869512"/>
          <a:chOff x="6388011" y="1998784"/>
          <a:chExt cx="2070508" cy="644067"/>
        </a:xfrm>
      </xdr:grpSpPr>
      <xdr:pic>
        <xdr:nvPicPr>
          <xdr:cNvPr id="15" name="그림 14">
            <a:extLst>
              <a:ext uri="{FF2B5EF4-FFF2-40B4-BE49-F238E27FC236}">
                <a16:creationId xmlns:a16="http://schemas.microsoft.com/office/drawing/2014/main" id="{C683967E-8E09-4692-9F56-770445A7ED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388011" y="1998784"/>
            <a:ext cx="1404181" cy="644067"/>
          </a:xfrm>
          <a:prstGeom prst="rect">
            <a:avLst/>
          </a:prstGeom>
        </xdr:spPr>
      </xdr:pic>
      <xdr:sp macro="" textlink="">
        <xdr:nvSpPr>
          <xdr:cNvPr id="16" name="곱하기 기호 15">
            <a:extLst>
              <a:ext uri="{FF2B5EF4-FFF2-40B4-BE49-F238E27FC236}">
                <a16:creationId xmlns:a16="http://schemas.microsoft.com/office/drawing/2014/main" id="{D40A93CB-A3EA-4E74-92B2-32414AC64EDC}"/>
              </a:ext>
            </a:extLst>
          </xdr:cNvPr>
          <xdr:cNvSpPr/>
        </xdr:nvSpPr>
        <xdr:spPr>
          <a:xfrm>
            <a:off x="7825435" y="2276144"/>
            <a:ext cx="74974" cy="256453"/>
          </a:xfrm>
          <a:prstGeom prst="mathMultiply">
            <a:avLst>
              <a:gd name="adj1" fmla="val 14591"/>
            </a:avLst>
          </a:prstGeom>
          <a:solidFill>
            <a:schemeClr val="tx1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4572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o-KR" altLang="en-US" sz="1800" b="0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영덕바다체" pitchFamily="2" charset="-127"/>
              <a:ea typeface="영덕바다체" pitchFamily="2" charset="-127"/>
              <a:cs typeface="+mn-cs"/>
            </a:endParaRPr>
          </a:p>
        </xdr:txBody>
      </xdr:sp>
      <xdr:pic>
        <xdr:nvPicPr>
          <xdr:cNvPr id="17" name="그림 16">
            <a:extLst>
              <a:ext uri="{FF2B5EF4-FFF2-40B4-BE49-F238E27FC236}">
                <a16:creationId xmlns:a16="http://schemas.microsoft.com/office/drawing/2014/main" id="{72C256E5-1816-4C8D-884E-21EB9467A8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7935175" y="2089176"/>
            <a:ext cx="523344" cy="49736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C32548B-F0C1-40D8-957E-4ED2AE428DB6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92FC197-66A4-4F96-9212-21F948741BF6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24AF114-D008-451A-B7F4-21427ACEFF74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0D5DDEC-D441-4461-97B2-0C62CA56EA52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E596302-870C-4285-B65C-0EF20CCE75E5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1680045-EBDD-47B6-8E07-8A94574D93B8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C8F4AF0-2867-49E6-99BA-B716F1E9BE1C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0FAB13A-468D-48D1-87B1-4FDBAD7C05B6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4FB9D10-3F84-40A4-AAE3-805F2B163964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60E6680-9B9F-49C9-84DA-447831FECF31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77650AE-B022-49B2-90F8-DDDE5FC7EBC3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E951F31-F90D-4216-B16A-6473E2EF49EB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CD3B6A2-09B8-43A8-B951-7C0E3CD04D01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5C5A284-5156-47D1-ADA4-26A53EC4E975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465BB19-4B57-4A37-B5DF-15C5EECBEE42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F536A82-EE18-442E-85D9-1359EF8A65B4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646A26A-31E5-4290-8DBF-5AE961706AF6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AA38269-B13D-40FE-858D-AC3EBC938BE9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C9ECF2-5190-4839-AC0A-3C7FDE040A00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AEAC299-B297-44C5-B97C-2952C3494EAD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EB1B426-2048-4D33-9F8A-66F2B3608512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1DDA850-DDAD-4FE1-AC6B-101C5B4EA2C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FCBBB1A-5060-483F-9979-52FCA89E2DB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F796526-8384-4850-8A11-9DFD1E422C0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8C3B8898-F334-4FA2-964C-D740A4C3004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E7DD820-D8E0-4469-9E14-331CEAA12EE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45FE4D3-E37A-457D-BB69-B94FBE0600E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68897B9-1970-4094-AD1C-98B27726FF8B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28EB9C0-B78A-4B33-BB2A-F13AB251BC2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74106FC-82EB-4818-A699-93FC7DF09CF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B0C233B-14FE-4FB6-8F61-15FA13BB7C2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C0715C0-6C83-433B-896E-BC627D3979D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21A5E19-1294-45CA-B829-3270F268D6C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DADE447-F08E-4421-837D-E8240D35F3F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4F008BFF-3A73-44EA-B564-65D916A1CA9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4302CFF-C5A0-4270-9B87-E9E29A89880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3456D79-A425-4648-9BE8-E4B05C3895E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4DD608D-78A4-4F3D-899F-C586687ACC8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EF29B0E-5CB2-4D90-8EFE-3262E5AD0D0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0E3A71B-5010-417B-A7D6-73A909E3AD5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8690FA5-4867-41E2-A336-09BF6E91D93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590E32D-6D0C-4486-B763-D4E536E79E7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9B00842-BB9E-4713-B3BB-6E09B9E917B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958F080-65A3-4647-B51B-DF9E07F5BD4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69DE7E6-8908-4DDD-9554-C05A8AA4D79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D51C74A9-5904-42CD-BFF9-22AA98996AF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8297EF1-4A19-4998-9090-18B64C24AE4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CAF3E7D-D4E7-4973-8BD8-A001B93A873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CD3274EB-5E6A-4617-8BE3-D26AA330D3D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E9F477CB-8508-4327-9C8D-E72BB754865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92D5167F-80D2-4D50-B758-09FBD003F76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6852775C-A581-4082-A1AA-33B5226AF68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728481DD-D613-4159-8859-3079B0F6299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4DA74D4D-0FD8-4A7C-9E50-6C287B4912A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184678</xdr:colOff>
      <xdr:row>0</xdr:row>
      <xdr:rowOff>180542</xdr:rowOff>
    </xdr:from>
    <xdr:ext cx="2360343" cy="700790"/>
    <xdr:pic>
      <xdr:nvPicPr>
        <xdr:cNvPr id="4" name="그림 3">
          <a:extLst>
            <a:ext uri="{FF2B5EF4-FFF2-40B4-BE49-F238E27FC236}">
              <a16:creationId xmlns:a16="http://schemas.microsoft.com/office/drawing/2014/main" id="{C8F9881B-70AE-4EBE-AD64-03BE1EF2F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84678" y="180542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184678</xdr:colOff>
      <xdr:row>0</xdr:row>
      <xdr:rowOff>180542</xdr:rowOff>
    </xdr:from>
    <xdr:ext cx="2360343" cy="700790"/>
    <xdr:pic>
      <xdr:nvPicPr>
        <xdr:cNvPr id="2" name="그림 1">
          <a:extLst>
            <a:ext uri="{FF2B5EF4-FFF2-40B4-BE49-F238E27FC236}">
              <a16:creationId xmlns:a16="http://schemas.microsoft.com/office/drawing/2014/main" id="{E299468A-7667-44F5-BE56-F96BA5743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84678" y="180542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1535F9-ABA7-4D07-AA98-1044A8D6E902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8CA97C-6203-408C-BD4F-B6BFB60D3BAC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7C77D54-F8B3-434A-BA91-BA0767A4C0F4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73DD638-1749-4BCF-A5D0-87152968DDFA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FCF5F70-319C-4F1E-A4D1-0FE0110E8E5A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389DF84-146D-4C81-A8E0-623A6462AB97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D16EC5-D0EF-481F-A4B7-120A841779CD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6EAA0BC-24AB-4E7D-B7D4-136CF6278526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965AE3C-652E-4DAF-B957-C43B8008B37E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E0FFC2E-E88C-452D-BEBD-0E0960519BAB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AFCCCAC-7BFD-49BD-84FD-3B20F840B8E2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6A2AACA-9456-4B9B-9040-D8DBCA23F1D4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1E9D6C8-D366-493D-BB5D-1A9851AE7F13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91313A-C9D3-4382-88DB-1A7008E9D649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FED58BF-1E46-4B17-9A26-857667099EB0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399345D-D598-4030-9E58-BB74AC6D42C7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D2E02F1-D4C3-429F-90BE-F6BE0E75DD30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7FA5DA8-D8D4-4F0A-AC76-7D5B04B15501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1D3BC71-8B1B-4BBF-ACDB-E28193580832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4CD892F-75C7-4B86-A07E-5850519E1877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6CCB11F-0A62-4830-A859-5CFD1FCA0BE1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B87BCA0-0180-4A4C-A0FD-A1589042E599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E9FEE65-C1FF-49F4-86E7-6F193C838B00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F567DEF-D584-445B-8534-9232EAAFF068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BB3821B-AC3A-48E9-AC7C-840993C5489F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15F697B-9476-4E1A-8674-9F2E5F374906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0487AC-00DF-4A36-8E60-77F0663A5335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402DE5D-4175-4101-A694-C99C982D8AC6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4042C46-33F2-4F74-878D-AED5ADAA740E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DAB55C4-ABCF-4C3A-B2D2-D5ACED46282E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AC05DC8-B5E8-48CC-97A4-1904D4021F5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CDA6E65-AB56-4C4F-96F3-5D2B2B72D31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AF08FE5-460D-4D88-84E0-51E516CEE34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3FB0234-EF91-486C-819F-2D7669593D9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9781C9-374D-4556-A1EE-A36018DD3C94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DBE1FF5-768E-481E-A7A4-5FCFCA07D5D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AA564DD-2DDB-4F37-8533-009AEAA188C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998431E-632C-4A16-A4F6-805F9FCBA1A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B548E07-A230-4C18-B79C-53D86A3F349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CFE8C38-EA3E-42D0-BA8F-9554191F2B7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ED926D5-2FC0-41BF-8544-D4291433D5C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7462506-4218-478B-A46E-99FEB9BD3F8B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8B90295-7D98-4F72-B638-B3E943C4EC4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E27C66A6-E37D-44C6-BFDA-A15630F73FE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E640175-7C2E-455F-8FD8-DAD0539FCBE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3F545CE-CDB4-449A-B9FE-8902A274CEB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AF4E428-5D47-4BD0-AB8F-F198AED4355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85DF2E7-F89C-404F-A3FF-95F6B75CE38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0ED777A-CDA4-4E1C-8BA6-D76CE120AF2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B9D005F-C107-4A44-93CD-ABB01EBE375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28FAD94-9DD3-4B6A-B2AA-15428DCD565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209105F-2908-4F25-80C5-5BB2EB7B4FF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6365EDC-9BC5-41A6-BD0A-9CCD7D02CF77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BF1D2A4-DC7E-4226-A130-81D9D4C8A58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B5FA92C7-C7D3-4101-AB9E-02220F2C8BB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4068E85-C3DE-4AE3-92D4-741C73307C6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068C89E-E4F0-463A-B265-CC48017AB55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CF4B04B9-F833-4F5C-916F-3D69D290B5C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E30D14C-D3A9-4796-9C5F-E77F86C9096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BBFB45B-7073-4B48-A6D4-9153329CE27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8905BE24-2C3C-4C6B-BD22-370E17A87352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3A0703BE-3BF0-4024-A86F-C882C1A6F35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FB0585DA-2602-4620-9659-ABF533C7B54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170823</xdr:colOff>
      <xdr:row>0</xdr:row>
      <xdr:rowOff>138980</xdr:rowOff>
    </xdr:from>
    <xdr:ext cx="2360343" cy="700790"/>
    <xdr:pic>
      <xdr:nvPicPr>
        <xdr:cNvPr id="3" name="그림 2">
          <a:extLst>
            <a:ext uri="{FF2B5EF4-FFF2-40B4-BE49-F238E27FC236}">
              <a16:creationId xmlns:a16="http://schemas.microsoft.com/office/drawing/2014/main" id="{DA79F3C1-A79C-47C3-AD94-F8D0219A5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0823" y="138980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170823</xdr:colOff>
      <xdr:row>0</xdr:row>
      <xdr:rowOff>138980</xdr:rowOff>
    </xdr:from>
    <xdr:ext cx="2360343" cy="700790"/>
    <xdr:pic>
      <xdr:nvPicPr>
        <xdr:cNvPr id="2" name="그림 1">
          <a:extLst>
            <a:ext uri="{FF2B5EF4-FFF2-40B4-BE49-F238E27FC236}">
              <a16:creationId xmlns:a16="http://schemas.microsoft.com/office/drawing/2014/main" id="{55424BD6-F312-431C-8D7F-812FA851A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0823" y="138980"/>
          <a:ext cx="2360343" cy="700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711729-BE98-416C-9C5B-7F4A75D3C790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D90D39-363A-4A3B-A929-626160065A0D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0DF5F8F-C284-4D2E-8FC5-90F49154BE99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7279C80-C978-4ECB-B436-F16A90ADD6B2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05A0997-7FE1-4B52-8909-94B404CF5731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F12A532-522A-4D93-8EAD-20B1AD8D645E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5367A8B-F1B4-4B30-936F-AA1049DA1EAC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881C1CE-57E6-43C2-8B34-69DDB403F733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90C8BBE-C0CC-4E55-9059-A1825CD75E80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B684473-898A-419A-A44D-B00A12C390F8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70B18F9-AB79-4BA9-93EE-7763925FF467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88A2B66-7B3E-4C09-AD9C-914BB4B81271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47DE7DF-9622-4B8F-BFF0-8FD1966558B0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8B84712-EBBE-4CBF-BFC9-D9690E9723A7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FA185E3-EBC2-493D-A361-F40A41DA6333}"/>
            </a:ext>
          </a:extLst>
        </xdr:cNvPr>
        <xdr:cNvSpPr txBox="1"/>
      </xdr:nvSpPr>
      <xdr:spPr>
        <a:xfrm>
          <a:off x="1333500" y="348343"/>
          <a:ext cx="14886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8B69301-42F0-40C0-850F-40F7B4C9470A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C610C98-D1E6-4B78-B27A-6281B46C933E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B5B12E6-7EA3-420B-8EB6-7B7F4F6942D5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182C2F5-AA19-4D5B-9335-2CA20F902F99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7CF3E0B-6DDE-4F70-8A31-CE05AF9CA675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2807A1D-B1DA-4DFD-915C-2242E70062A8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0C71750-B7E3-46DD-8946-78C7E8F2F9EA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28E808E-F663-40BE-AD01-19995C112F83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9B81A48-9549-4A7E-BDBC-7A732AD82E88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13C9373-E261-4AF8-B4C0-537C1BF8268D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9EB9960-6303-4D27-9623-C7DE5F46A991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3B5535D-433D-47BB-8001-C7FD7F30F7F7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2AB52C1-1B82-4A04-9087-39610617440B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089FC65-F8CE-4712-89B7-150566387677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2A7E7A5-E6FD-46D9-8597-FA7A5AE5154F}"/>
            </a:ext>
          </a:extLst>
        </xdr:cNvPr>
        <xdr:cNvSpPr txBox="1"/>
      </xdr:nvSpPr>
      <xdr:spPr>
        <a:xfrm>
          <a:off x="2072640" y="348343"/>
          <a:ext cx="153434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B593CAA-4788-433A-9D03-BBDE1C88C3D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4D18A71-FADA-4CE4-A8E7-943333F6C31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4053CDA-51EA-4D5A-8812-E37FA66A7303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86EEC78-67AD-46BE-ABEE-CA2AB94402A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AB09BFF-C0FA-4893-9DE0-2C56128B733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B2BE0D5-35DE-4E71-9779-0FEF6104CAC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F56EBF4-FDC0-42D6-A043-EB028E87E2C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3020ACB-CECD-4420-B7D1-673AE880304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0544C53-A509-4244-9450-D504EDC04E3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95EE30E-7983-4EB7-B6C6-8B3607B6D8C8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8D8CCE4-A5F4-47A1-A7A7-57E19A831A5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0DB094E-3E21-44B2-A51A-FF534F4748A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D3F0DEF-C824-48E1-AA78-EDE62C2C48DF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E4E6F15-683D-4617-A25F-47C7534CB60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12B86AF-1916-4EBA-B9AD-70DD09172B4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A3FEC6A-07F1-420F-AB8F-407D4AA4088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3AF02EE-4D41-475D-92CD-E9B9B4BDCCB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8F4A8E9B-D196-4547-982F-5BA993113B2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2F4F325D-ECD4-4953-A660-FF8C4A46C92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AB455651-33BA-4523-A651-C5033BFD1FFD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ADB4EFBD-68B4-46FA-9065-FC4CEDA0772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F0A2715-EAE1-45F7-BAB1-279800309C3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4EC1B9A3-8228-49A9-BA29-938B4DCF774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5D8C4174-EA76-4A71-8324-61031DEA6F4A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9B1AA0A-36EB-46AB-B12E-056B45F7E8D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4F3EB64-E636-4E15-80D1-FCF4C3CB2FDC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CB1CB5FA-3188-4A28-9F76-852F2AC6FCE6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860B33D-DE6C-4DCA-953C-2AA0ECB458A0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5B2C62B4-EE9E-4C95-81D6-382C66BED4FE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628206F9-962F-41B5-B413-4B624429A679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23C4A42C-9610-48E0-AE50-AB928BD552E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FA8FED3-13EA-483F-B1CD-321639C54B35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  <xdr:twoCellAnchor>
    <xdr:from>
      <xdr:col>1</xdr:col>
      <xdr:colOff>76200</xdr:colOff>
      <xdr:row>0</xdr:row>
      <xdr:rowOff>348343</xdr:rowOff>
    </xdr:from>
    <xdr:to>
      <xdr:col>2</xdr:col>
      <xdr:colOff>597081</xdr:colOff>
      <xdr:row>0</xdr:row>
      <xdr:rowOff>1245172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46D0D30F-D54C-42E4-800F-C9DEEEE237F1}"/>
            </a:ext>
          </a:extLst>
        </xdr:cNvPr>
        <xdr:cNvSpPr txBox="1"/>
      </xdr:nvSpPr>
      <xdr:spPr>
        <a:xfrm>
          <a:off x="1973580" y="348343"/>
          <a:ext cx="1450521" cy="32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JFW\Desktop\&#49373;&#50612;&#44144;&#49828;&#54004;%20&#54532;&#47196;&#47784;&#49496;%20&#49884;&#49345;&#51088;.xlsx" TargetMode="External"/><Relationship Id="rId1" Type="http://schemas.openxmlformats.org/officeDocument/2006/relationships/externalLinkPath" Target="/Users/CJFW/Desktop/&#49373;&#50612;&#44144;&#49828;&#54004;%20&#54532;&#47196;&#47784;&#49496;%20&#49884;&#49345;&#5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JFW\Desktop\&#50696;&#50808;&#45800;&#44032;\2023.12&#50900;%20&#50696;&#50808;&#45800;&#44032;\2023&#45380;%202&#54617;&#44592;%20&#50696;&#50808;&#45800;&#44032;_12&#50900;%20&#50696;&#50808;&#45800;&#44032;%20_1024%20&#51089;&#50629;&#51473;(2)%20-%20&#48373;&#49324;&#48376;.xlsx" TargetMode="External"/><Relationship Id="rId1" Type="http://schemas.openxmlformats.org/officeDocument/2006/relationships/externalLinkPath" Target="/Users/CJFW/Desktop/&#50696;&#50808;&#45800;&#44032;/2023.12&#50900;%20&#50696;&#50808;&#45800;&#44032;/2023&#45380;%202&#54617;&#44592;%20&#50696;&#50808;&#45800;&#44032;_12&#50900;%20&#50696;&#50808;&#45800;&#44032;%20_1024%20&#51089;&#50629;&#51473;(2)%20-%20&#48373;&#49324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1">
          <cell r="A1" t="str">
            <v/>
          </cell>
          <cell r="B1" t="str">
            <v/>
          </cell>
          <cell r="C1" t="str">
            <v/>
          </cell>
          <cell r="D1" t="str">
            <v/>
          </cell>
          <cell r="E1" t="str">
            <v/>
          </cell>
          <cell r="F1" t="str">
            <v>달력 연도/월</v>
          </cell>
          <cell r="G1" t="str">
            <v>2023.08</v>
          </cell>
          <cell r="H1" t="str">
            <v>2023.08</v>
          </cell>
          <cell r="I1" t="str">
            <v>전체 결과</v>
          </cell>
          <cell r="J1" t="str">
            <v>전체 결과</v>
          </cell>
        </row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>기준매입가 매입금액</v>
          </cell>
          <cell r="H2" t="str">
            <v>매출수량</v>
          </cell>
          <cell r="I2" t="str">
            <v>기준매입가 매입금액</v>
          </cell>
          <cell r="J2" t="str">
            <v>매출수량</v>
          </cell>
        </row>
        <row r="3">
          <cell r="A3" t="str">
            <v>SMA 담당사원</v>
          </cell>
          <cell r="C3" t="str">
            <v>SMA 고객</v>
          </cell>
          <cell r="E3" t="str">
            <v>상품</v>
          </cell>
          <cell r="F3" t="str">
            <v/>
          </cell>
          <cell r="G3" t="str">
            <v>KRW</v>
          </cell>
          <cell r="H3" t="str">
            <v>BOX</v>
          </cell>
          <cell r="I3" t="str">
            <v>KRW</v>
          </cell>
          <cell r="J3" t="str">
            <v>BOX</v>
          </cell>
        </row>
        <row r="4">
          <cell r="A4" t="str">
            <v>250118</v>
          </cell>
          <cell r="B4" t="str">
            <v>황선미</v>
          </cell>
          <cell r="C4" t="str">
            <v>SM1503851</v>
          </cell>
          <cell r="D4" t="str">
            <v>진성고(광명)</v>
          </cell>
          <cell r="E4" t="str">
            <v>352064</v>
          </cell>
          <cell r="F4" t="str">
            <v>생어거스틴 꿍팟봉커리세트(새우튀김+커리소스 8Kg/BOX)</v>
          </cell>
          <cell r="G4">
            <v>2070000</v>
          </cell>
          <cell r="H4">
            <v>23</v>
          </cell>
          <cell r="I4">
            <v>2070000</v>
          </cell>
          <cell r="J4">
            <v>23</v>
          </cell>
        </row>
        <row r="5">
          <cell r="A5" t="str">
            <v>255179</v>
          </cell>
          <cell r="B5" t="str">
            <v>안세라</v>
          </cell>
          <cell r="C5" t="str">
            <v>SM1800049</v>
          </cell>
          <cell r="D5" t="str">
            <v>평촌경영고(안양)</v>
          </cell>
          <cell r="E5" t="str">
            <v>352064</v>
          </cell>
          <cell r="F5" t="str">
            <v>생어거스틴 꿍팟봉커리세트(새우튀김+커리소스 8Kg/BOX)</v>
          </cell>
          <cell r="G5">
            <v>1620000</v>
          </cell>
          <cell r="H5">
            <v>18</v>
          </cell>
          <cell r="I5">
            <v>1620000</v>
          </cell>
          <cell r="J5">
            <v>18</v>
          </cell>
        </row>
        <row r="6">
          <cell r="A6" t="str">
            <v>255579</v>
          </cell>
          <cell r="B6" t="str">
            <v>진미언</v>
          </cell>
          <cell r="C6" t="str">
            <v>SM1511125</v>
          </cell>
          <cell r="D6" t="str">
            <v>영종국제물류고(인천)</v>
          </cell>
          <cell r="E6" t="str">
            <v>352064</v>
          </cell>
          <cell r="F6" t="str">
            <v>생어거스틴 꿍팟봉커리세트(새우튀김+커리소스 8Kg/BOX)</v>
          </cell>
          <cell r="G6">
            <v>630000</v>
          </cell>
          <cell r="H6">
            <v>7</v>
          </cell>
          <cell r="I6">
            <v>630000</v>
          </cell>
          <cell r="J6">
            <v>7</v>
          </cell>
        </row>
        <row r="7">
          <cell r="A7" t="str">
            <v>255579</v>
          </cell>
          <cell r="B7" t="str">
            <v>진미언</v>
          </cell>
          <cell r="C7" t="str">
            <v>SM2100161</v>
          </cell>
          <cell r="D7" t="str">
            <v>중산고 (인천)</v>
          </cell>
          <cell r="E7" t="str">
            <v>352064</v>
          </cell>
          <cell r="F7" t="str">
            <v>생어거스틴 꿍팟봉커리세트(새우튀김+커리소스 8Kg/BOX)</v>
          </cell>
          <cell r="G7">
            <v>540000</v>
          </cell>
          <cell r="H7">
            <v>6</v>
          </cell>
          <cell r="I7">
            <v>540000</v>
          </cell>
          <cell r="J7">
            <v>6</v>
          </cell>
        </row>
        <row r="8">
          <cell r="A8" t="str">
            <v>258588</v>
          </cell>
          <cell r="B8" t="str">
            <v>류민영</v>
          </cell>
          <cell r="C8" t="str">
            <v>SM1509072</v>
          </cell>
          <cell r="D8" t="str">
            <v>압구정중(서울)</v>
          </cell>
          <cell r="E8" t="str">
            <v>352064</v>
          </cell>
          <cell r="F8" t="str">
            <v>생어거스틴 꿍팟봉커리세트(새우튀김+커리소스 8Kg/BOX)</v>
          </cell>
          <cell r="G8">
            <v>720000</v>
          </cell>
          <cell r="H8">
            <v>8</v>
          </cell>
          <cell r="I8">
            <v>720000</v>
          </cell>
          <cell r="J8">
            <v>8</v>
          </cell>
        </row>
        <row r="9">
          <cell r="A9" t="str">
            <v>258754</v>
          </cell>
          <cell r="B9" t="str">
            <v>정민수</v>
          </cell>
          <cell r="C9" t="str">
            <v>SM1507374</v>
          </cell>
          <cell r="D9" t="str">
            <v>고실초(광주)</v>
          </cell>
          <cell r="E9" t="str">
            <v>352064</v>
          </cell>
          <cell r="F9" t="str">
            <v>생어거스틴 꿍팟봉커리세트(새우튀김+커리소스 8Kg/BOX)</v>
          </cell>
          <cell r="G9">
            <v>1350000</v>
          </cell>
          <cell r="H9">
            <v>15</v>
          </cell>
          <cell r="I9">
            <v>1350000</v>
          </cell>
          <cell r="J9">
            <v>15</v>
          </cell>
        </row>
        <row r="10">
          <cell r="A10" t="str">
            <v>258754</v>
          </cell>
          <cell r="B10" t="str">
            <v>정민수</v>
          </cell>
          <cell r="C10" t="str">
            <v>SM1511247</v>
          </cell>
          <cell r="D10" t="str">
            <v>나주고(나주)</v>
          </cell>
          <cell r="E10" t="str">
            <v>352064</v>
          </cell>
          <cell r="F10" t="str">
            <v>생어거스틴 꿍팟봉커리세트(새우튀김+커리소스 8Kg/BOX)</v>
          </cell>
          <cell r="G10">
            <v>540000</v>
          </cell>
          <cell r="H10">
            <v>6</v>
          </cell>
          <cell r="I10">
            <v>540000</v>
          </cell>
          <cell r="J10">
            <v>6</v>
          </cell>
        </row>
        <row r="11">
          <cell r="A11" t="str">
            <v>전체 결과</v>
          </cell>
          <cell r="G11">
            <v>7470000</v>
          </cell>
          <cell r="H11">
            <v>83</v>
          </cell>
          <cell r="I11">
            <v>7470000</v>
          </cell>
          <cell r="J11">
            <v>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MA장표 상품리스트 (2)"/>
      <sheetName val="Big Grid"/>
      <sheetName val="SMA장표 상품리스트(1020)"/>
      <sheetName val="22년2학기(학교행사상품)"/>
      <sheetName val="23년1학기(상온범용수정)"/>
      <sheetName val="22년2학기(자연드림)"/>
      <sheetName val="Sheet1"/>
      <sheetName val="11월상순실매"/>
      <sheetName val="수산 (12~2)"/>
      <sheetName val="수산 (12~2) (2)"/>
      <sheetName val="kx센터11"/>
      <sheetName val="장성센터11"/>
      <sheetName val="SMA장표 상품리스트0817"/>
      <sheetName val="FC콜라보 수정확인중"/>
      <sheetName val="23년 2학기 제당프로모션"/>
      <sheetName val="23년 단가표_11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>
            <v>701180</v>
          </cell>
          <cell r="B1" t="str">
            <v>CK NEW닭갈비(_국내산닭_R 1Kg/EA)</v>
          </cell>
          <cell r="C1">
            <v>14300</v>
          </cell>
        </row>
        <row r="2">
          <cell r="A2">
            <v>701192</v>
          </cell>
          <cell r="B2" t="str">
            <v>CK 쭈삼불고기(R 1Kg/EA)     베트남</v>
          </cell>
          <cell r="C2">
            <v>19400</v>
          </cell>
        </row>
        <row r="3">
          <cell r="A3">
            <v>701190</v>
          </cell>
          <cell r="B3" t="str">
            <v>CK 쭈삼불고기(R 1Kg/EA)     베트남</v>
          </cell>
          <cell r="C3">
            <v>16400</v>
          </cell>
        </row>
        <row r="4">
          <cell r="A4">
            <v>381106</v>
          </cell>
          <cell r="B4" t="str">
            <v>이츠웰 요거맛있네요거트(4*6_플레인_스푼포함 80g EA)</v>
          </cell>
          <cell r="C4">
            <v>520</v>
          </cell>
        </row>
        <row r="5">
          <cell r="A5">
            <v>381105</v>
          </cell>
          <cell r="B5" t="str">
            <v>이츠웰 요거맛있네요거트(4*6_딸기_스푼포함 80g EA)</v>
          </cell>
          <cell r="C5">
            <v>520</v>
          </cell>
        </row>
        <row r="6">
          <cell r="A6">
            <v>379830</v>
          </cell>
          <cell r="B6" t="str">
            <v>우리콩겉바속촉두부까스(기획_32±5g*32±3입 1Kg/EA)</v>
          </cell>
          <cell r="C6">
            <v>15300</v>
          </cell>
        </row>
        <row r="7">
          <cell r="A7">
            <v>379831</v>
          </cell>
          <cell r="B7" t="str">
            <v>겉바속촉두부까스(기획_32±5g*32±3입 1Kg/EA)</v>
          </cell>
          <cell r="C7">
            <v>10200</v>
          </cell>
        </row>
        <row r="8">
          <cell r="A8">
            <v>379832</v>
          </cell>
          <cell r="B8" t="str">
            <v>한입돈까스(기획_65±5입 1Kg/EA)</v>
          </cell>
          <cell r="C8">
            <v>9200</v>
          </cell>
        </row>
        <row r="9">
          <cell r="A9">
            <v>380780</v>
          </cell>
          <cell r="B9" t="str">
            <v>하트피쉬커틀렛(기획_60g*10입 600g/EA)</v>
          </cell>
          <cell r="C9">
            <v>11800</v>
          </cell>
        </row>
        <row r="10">
          <cell r="A10">
            <v>380781</v>
          </cell>
          <cell r="B10" t="str">
            <v>하트문어커틀렛(기획_60g*10입 600g/EA)</v>
          </cell>
          <cell r="C10">
            <v>13000</v>
          </cell>
        </row>
        <row r="11">
          <cell r="A11">
            <v>259836</v>
          </cell>
          <cell r="B11" t="str">
            <v>치킨셰프 닭통살꼬치까스(1등급 80g*10입 800g/EA)</v>
          </cell>
          <cell r="C11">
            <v>15000</v>
          </cell>
        </row>
        <row r="12">
          <cell r="A12">
            <v>371679</v>
          </cell>
          <cell r="B12" t="str">
            <v>치킨셰프 파닭꼬치(1등급 50g*10입 500g/EA)</v>
          </cell>
          <cell r="C12">
            <v>16000</v>
          </cell>
        </row>
        <row r="13">
          <cell r="A13">
            <v>348375</v>
          </cell>
          <cell r="B13" t="str">
            <v>크레잇 고추장돼지불고기(3Kg/EA)</v>
          </cell>
          <cell r="C13">
            <v>31000</v>
          </cell>
        </row>
        <row r="14">
          <cell r="A14">
            <v>348376</v>
          </cell>
          <cell r="B14" t="str">
            <v>크레잇 간장돼지불고기(3Kg/EA)</v>
          </cell>
          <cell r="C14">
            <v>30000</v>
          </cell>
        </row>
        <row r="15">
          <cell r="A15">
            <v>348377</v>
          </cell>
          <cell r="B15" t="str">
            <v>크레잇 간장소불고기(3Kg/EA)</v>
          </cell>
          <cell r="C15">
            <v>59200</v>
          </cell>
        </row>
        <row r="16">
          <cell r="A16">
            <v>379532</v>
          </cell>
          <cell r="B16" t="str">
            <v>크레잇 간장소불고기(1Kg/EA)</v>
          </cell>
          <cell r="C16">
            <v>19400</v>
          </cell>
        </row>
        <row r="17">
          <cell r="A17">
            <v>381945</v>
          </cell>
          <cell r="B17" t="str">
            <v>엠즈베이커스 플레인휘낭시에 23g*20ea</v>
          </cell>
          <cell r="C17">
            <v>25500</v>
          </cell>
        </row>
        <row r="18">
          <cell r="A18">
            <v>382032</v>
          </cell>
          <cell r="B18" t="str">
            <v>엠즈베이커스 초코휘낭시에 23g*20ea</v>
          </cell>
          <cell r="C18">
            <v>25500</v>
          </cell>
        </row>
        <row r="19">
          <cell r="A19">
            <v>382035</v>
          </cell>
          <cell r="B19" t="str">
            <v>엠즈베이커스 카라멜휘낭시에 23g*20ea</v>
          </cell>
          <cell r="C19">
            <v>25500</v>
          </cell>
        </row>
        <row r="20">
          <cell r="A20">
            <v>382044</v>
          </cell>
          <cell r="B20" t="str">
            <v>엠즈베이커스 우리밀레몬마들렌  22g20ea</v>
          </cell>
          <cell r="C20">
            <v>16900</v>
          </cell>
        </row>
        <row r="21">
          <cell r="A21">
            <v>382045</v>
          </cell>
          <cell r="B21" t="str">
            <v>엠즈베이커스 우리밀얼그레이마들렌 22g20ea</v>
          </cell>
          <cell r="C21">
            <v>16900</v>
          </cell>
        </row>
        <row r="22">
          <cell r="A22">
            <v>382048</v>
          </cell>
          <cell r="B22" t="str">
            <v>엠즈베이커스 우리밀초코마들렌 22g20ea</v>
          </cell>
          <cell r="C22">
            <v>16900</v>
          </cell>
        </row>
        <row r="23">
          <cell r="A23">
            <v>378717</v>
          </cell>
          <cell r="B23" t="str">
            <v>튼튼스쿨 오리훈제(망고_슬라이스_무항생제_1등급 1Kg/EA)</v>
          </cell>
          <cell r="C23">
            <v>28000</v>
          </cell>
        </row>
        <row r="24">
          <cell r="A24">
            <v>296897</v>
          </cell>
          <cell r="B24" t="str">
            <v>튼튼스쿨 오리훈제(1등급 슬라이스_무항생제_블루베리_리뉴얼 1Kg/EA)</v>
          </cell>
          <cell r="C24">
            <v>28000</v>
          </cell>
        </row>
        <row r="25">
          <cell r="A25">
            <v>393108</v>
          </cell>
          <cell r="B25" t="str">
            <v>블랙타이거버터구이세트(새우1.2kg+치즈0.5kg+소스+빵가루 2Kg/BOX)</v>
          </cell>
          <cell r="C25">
            <v>100000</v>
          </cell>
        </row>
        <row r="26">
          <cell r="A26">
            <v>382592</v>
          </cell>
          <cell r="B26" t="str">
            <v>놀부 부대찌개세트(다대기1.5kg+모둠햄3kg+베이컨1kg 5.5Kg/BOX)</v>
          </cell>
          <cell r="C26">
            <v>98000</v>
          </cell>
        </row>
        <row r="27">
          <cell r="A27">
            <v>380589</v>
          </cell>
          <cell r="B27" t="str">
            <v>이츠웰 바베큐소스(PET_23년 1.95Kg/EA)</v>
          </cell>
          <cell r="C27">
            <v>10200</v>
          </cell>
        </row>
        <row r="28">
          <cell r="A28">
            <v>380590</v>
          </cell>
          <cell r="B28" t="str">
            <v>이츠웰 스테이크소스(PET_23년 2Kg/EA)</v>
          </cell>
          <cell r="C28">
            <v>10200</v>
          </cell>
        </row>
        <row r="29">
          <cell r="A29">
            <v>380593</v>
          </cell>
          <cell r="B29" t="str">
            <v>이츠웰 굴소스(PET_23년 2.1Kg/EA)</v>
          </cell>
          <cell r="C29">
            <v>10200</v>
          </cell>
        </row>
        <row r="30">
          <cell r="A30">
            <v>380933</v>
          </cell>
          <cell r="B30" t="str">
            <v>이츠웰 우동소스(실속 PET_23년 2Kg/EA)</v>
          </cell>
          <cell r="C30">
            <v>8200</v>
          </cell>
        </row>
        <row r="31">
          <cell r="A31">
            <v>380594</v>
          </cell>
          <cell r="B31" t="str">
            <v>이츠웰 가쓰오우동소스(PET_23년 2.25Kg/EA</v>
          </cell>
          <cell r="C31">
            <v>15900</v>
          </cell>
        </row>
        <row r="32">
          <cell r="A32">
            <v>380939</v>
          </cell>
          <cell r="B32" t="str">
            <v>이츠웰 데리야끼소스(PET_23년 2.1Kg/EA)</v>
          </cell>
          <cell r="C32">
            <v>9200</v>
          </cell>
        </row>
        <row r="33">
          <cell r="A33">
            <v>380596</v>
          </cell>
          <cell r="B33" t="str">
            <v>이츠웰 튀김엔스위트칠리소스(PET_23년 2Kg</v>
          </cell>
          <cell r="C33">
            <v>9200</v>
          </cell>
        </row>
        <row r="34">
          <cell r="A34">
            <v>380588</v>
          </cell>
          <cell r="B34" t="str">
            <v>이츠웰 돈까스소스(PET_23년 2Kg/EA)</v>
          </cell>
          <cell r="C34">
            <v>9700</v>
          </cell>
        </row>
        <row r="35">
          <cell r="A35">
            <v>381434</v>
          </cell>
          <cell r="B35" t="str">
            <v>조각스테비아방울토마토(100g/EA)</v>
          </cell>
          <cell r="C35">
            <v>2800</v>
          </cell>
        </row>
        <row r="36">
          <cell r="A36">
            <v>381419</v>
          </cell>
          <cell r="B36" t="str">
            <v>조각삼색과일(사과+오렌지+포도 100g/EA)</v>
          </cell>
          <cell r="C36">
            <v>3200</v>
          </cell>
        </row>
        <row r="37">
          <cell r="A37">
            <v>381424</v>
          </cell>
          <cell r="B37" t="str">
            <v>조각이색과일(오렌지+파인 100g/EA)</v>
          </cell>
          <cell r="C37">
            <v>2300</v>
          </cell>
        </row>
        <row r="38">
          <cell r="A38">
            <v>381406</v>
          </cell>
          <cell r="B38" t="str">
            <v>조각이색과일(사과+오렌지 100g/EA)</v>
          </cell>
          <cell r="C38">
            <v>3300</v>
          </cell>
        </row>
        <row r="39">
          <cell r="A39">
            <v>381421</v>
          </cell>
          <cell r="B39" t="str">
            <v>조각이색과일(사과+포도 100g/EA)</v>
          </cell>
          <cell r="C39">
            <v>3000</v>
          </cell>
        </row>
        <row r="40">
          <cell r="A40">
            <v>381437</v>
          </cell>
          <cell r="B40" t="str">
            <v>조각이색과일(파인+방울토마토 100g/EA)</v>
          </cell>
          <cell r="C40">
            <v>2300</v>
          </cell>
        </row>
        <row r="41">
          <cell r="A41">
            <v>381422</v>
          </cell>
          <cell r="B41" t="str">
            <v>조각이색과일(파인애플+포도 100g/EA)</v>
          </cell>
          <cell r="C41">
            <v>2200</v>
          </cell>
        </row>
        <row r="42">
          <cell r="A42">
            <v>381412</v>
          </cell>
          <cell r="B42" t="str">
            <v>조각이색과일(파인애플+사과 100g/EA)</v>
          </cell>
          <cell r="C42">
            <v>3000</v>
          </cell>
        </row>
        <row r="43">
          <cell r="A43">
            <v>381413</v>
          </cell>
          <cell r="B43" t="str">
            <v>조각이색과일(사과+방울토마토 100g/EA)</v>
          </cell>
          <cell r="C43">
            <v>3200</v>
          </cell>
        </row>
        <row r="44">
          <cell r="A44">
            <v>381454</v>
          </cell>
          <cell r="B44" t="str">
            <v>조각이색과일(포도+방울토마토 100g/EA)</v>
          </cell>
          <cell r="C44">
            <v>2300</v>
          </cell>
        </row>
        <row r="45">
          <cell r="A45">
            <v>381459</v>
          </cell>
          <cell r="B45" t="str">
            <v>조각이색과일(오렌지+포도 100g/EA)</v>
          </cell>
          <cell r="C45">
            <v>2400</v>
          </cell>
        </row>
        <row r="46">
          <cell r="A46">
            <v>381456</v>
          </cell>
          <cell r="B46" t="str">
            <v>조각이색과일(오렌지+방울토마토 100g/EA)</v>
          </cell>
          <cell r="C46">
            <v>2400</v>
          </cell>
        </row>
        <row r="47">
          <cell r="A47">
            <v>381034</v>
          </cell>
          <cell r="B47" t="str">
            <v>이츠웰 북경꿔바로우(해조칼슘이들어간 25±2g*40±3입 1Kg/EA)</v>
          </cell>
          <cell r="C47">
            <v>10200</v>
          </cell>
        </row>
        <row r="48">
          <cell r="A48">
            <v>381035</v>
          </cell>
          <cell r="B48" t="str">
            <v>이츠웰 프리미엄찹쌀꿔바로우(해조칼슘이들어간 25±5g*35±5입 1Kg/EA)</v>
          </cell>
          <cell r="C48">
            <v>15500</v>
          </cell>
        </row>
        <row r="49">
          <cell r="A49">
            <v>174892</v>
          </cell>
          <cell r="B49" t="str">
            <v>이츠웰 델리킹스모크햄(실속 1Kg/EA)</v>
          </cell>
          <cell r="C49">
            <v>7200</v>
          </cell>
        </row>
        <row r="50">
          <cell r="A50">
            <v>218830</v>
          </cell>
          <cell r="B50" t="str">
            <v>혼합채소(5종_5mm다이스 죽용 500g/EA)</v>
          </cell>
          <cell r="C50">
            <v>8300</v>
          </cell>
        </row>
        <row r="51">
          <cell r="A51">
            <v>290308</v>
          </cell>
          <cell r="B51" t="str">
            <v>고구마(2.5*2.5cm다이스 맛탕용 500g/EA)</v>
          </cell>
          <cell r="C51">
            <v>7750</v>
          </cell>
        </row>
        <row r="52">
          <cell r="A52">
            <v>290026</v>
          </cell>
          <cell r="B52" t="str">
            <v>혼합채소(4종_감자,당근,양파,애호박_5mm다이스 볶음용 500g/EA)</v>
          </cell>
          <cell r="C52">
            <v>7200</v>
          </cell>
        </row>
        <row r="53">
          <cell r="A53">
            <v>324861</v>
          </cell>
          <cell r="B53" t="str">
            <v>튼튼스쿨 바삭튀겨낸치즈돈카츠(100g*10개입 1Kg/EA)</v>
          </cell>
          <cell r="C53">
            <v>22000</v>
          </cell>
        </row>
        <row r="54">
          <cell r="A54">
            <v>292472</v>
          </cell>
          <cell r="B54" t="str">
            <v>이츠웰 프리미엄 돈까스1kg(100g X 10ea)</v>
          </cell>
          <cell r="C54">
            <v>18400</v>
          </cell>
        </row>
        <row r="55">
          <cell r="A55">
            <v>145368</v>
          </cell>
          <cell r="B55" t="str">
            <v>크레잇 생활반찬바삭등심돈카츠(100g*10입 1Kg/EA)</v>
          </cell>
          <cell r="C55">
            <v>13800</v>
          </cell>
        </row>
        <row r="56">
          <cell r="A56">
            <v>159176</v>
          </cell>
          <cell r="B56" t="str">
            <v xml:space="preserve">튼튼스쿨 고구마치즈 롤까스 </v>
          </cell>
          <cell r="C56">
            <v>23000</v>
          </cell>
        </row>
        <row r="57">
          <cell r="A57">
            <v>234037</v>
          </cell>
          <cell r="B57" t="str">
            <v>크레잇 9겹등심밀푀유돈카츠(130g*10입 1.3Kg/EA)</v>
          </cell>
          <cell r="C57">
            <v>24000</v>
          </cell>
        </row>
        <row r="58">
          <cell r="A58">
            <v>295820</v>
          </cell>
          <cell r="B58" t="str">
            <v>크레잇 수제추억의돈까스(80g*10입 800g/EA)</v>
          </cell>
          <cell r="C58">
            <v>12800</v>
          </cell>
        </row>
        <row r="59">
          <cell r="A59">
            <v>178643</v>
          </cell>
          <cell r="B59" t="str">
            <v>크레잇 수제추억의돈까스(150g*10입 1.5Kg/EA)</v>
          </cell>
          <cell r="C59">
            <v>23000</v>
          </cell>
        </row>
        <row r="60">
          <cell r="A60">
            <v>195329</v>
          </cell>
          <cell r="B60" t="str">
            <v>크레잇 수제추억의치즈돈까스(200g*5입 1Kg/EA)</v>
          </cell>
          <cell r="C60">
            <v>19900</v>
          </cell>
        </row>
        <row r="61">
          <cell r="A61">
            <v>138429</v>
          </cell>
          <cell r="B61" t="str">
            <v>튼튼스쿨 통등심 돈까스(80g*10입 800g/EA)</v>
          </cell>
          <cell r="C61">
            <v>16900</v>
          </cell>
        </row>
        <row r="62">
          <cell r="A62">
            <v>138428</v>
          </cell>
          <cell r="B62" t="str">
            <v>튼튼스쿨 통등심 돈까스(130g*10입 1.3Kg/EA)</v>
          </cell>
          <cell r="C62">
            <v>23000</v>
          </cell>
        </row>
        <row r="63">
          <cell r="A63">
            <v>173373</v>
          </cell>
          <cell r="B63" t="str">
            <v>쉐프솔루션 진짜통등심돈까스(100g*15입 1.5Kg/EA)</v>
          </cell>
          <cell r="C63">
            <v>30100</v>
          </cell>
        </row>
        <row r="64">
          <cell r="A64">
            <v>173374</v>
          </cell>
          <cell r="B64" t="str">
            <v>쉐프솔루션 진짜통등심돈까스(130g*20입 2.6Kg/EA)</v>
          </cell>
          <cell r="C64">
            <v>49000</v>
          </cell>
        </row>
        <row r="65">
          <cell r="A65">
            <v>252245</v>
          </cell>
          <cell r="B65" t="str">
            <v>이츠웰 멘치까스1kg(100gX10ea)</v>
          </cell>
          <cell r="C65">
            <v>13800</v>
          </cell>
        </row>
        <row r="66">
          <cell r="A66">
            <v>225365</v>
          </cell>
          <cell r="B66" t="str">
            <v>이츠웰 고추까스</v>
          </cell>
          <cell r="C66">
            <v>10200</v>
          </cell>
        </row>
        <row r="67">
          <cell r="A67">
            <v>126661</v>
          </cell>
          <cell r="B67" t="str">
            <v>이츠웰 치즈돈까스 1.2KG(60G*20EA)</v>
          </cell>
          <cell r="C67">
            <v>21700</v>
          </cell>
        </row>
        <row r="68">
          <cell r="A68">
            <v>126793</v>
          </cell>
          <cell r="B68" t="str">
            <v>이츠웰 치즈돈까스 1.6KG(80G*20EA)</v>
          </cell>
          <cell r="C68">
            <v>27400</v>
          </cell>
        </row>
        <row r="69">
          <cell r="A69">
            <v>241948</v>
          </cell>
          <cell r="B69" t="str">
            <v>이츠웰 더블치즈롤까스</v>
          </cell>
          <cell r="C69">
            <v>20800</v>
          </cell>
        </row>
        <row r="70">
          <cell r="A70">
            <v>241947</v>
          </cell>
          <cell r="B70" t="str">
            <v>이츠웰 치즈통등심돈까스</v>
          </cell>
          <cell r="C70">
            <v>24000</v>
          </cell>
        </row>
        <row r="71">
          <cell r="A71">
            <v>292471</v>
          </cell>
          <cell r="B71" t="str">
            <v>이츠웰 콘치즈 어니언 돈까스1kg(100g X 10ea)</v>
          </cell>
          <cell r="C71">
            <v>19400</v>
          </cell>
        </row>
        <row r="72">
          <cell r="A72">
            <v>286636</v>
          </cell>
          <cell r="B72" t="str">
            <v>지푸드 치즈듬뿍돈까스(100g*24입 CJ프레시웨이전용 2.4Kg/EA)</v>
          </cell>
          <cell r="C72">
            <v>56100</v>
          </cell>
        </row>
        <row r="73">
          <cell r="A73">
            <v>296427</v>
          </cell>
          <cell r="B73" t="str">
            <v>지푸드 30cm롱치즈롤까스(200g*5개입 1Kg/EA)</v>
          </cell>
          <cell r="C73">
            <v>25500</v>
          </cell>
        </row>
        <row r="74">
          <cell r="A74">
            <v>255494</v>
          </cell>
          <cell r="B74" t="str">
            <v>늘찬애 고구마치즈돈까스(100g*10입 1Kg/EA)</v>
          </cell>
          <cell r="C74">
            <v>19400</v>
          </cell>
        </row>
        <row r="75">
          <cell r="A75">
            <v>232280</v>
          </cell>
          <cell r="B75" t="str">
            <v>늘찬애 만두돈까스(110g*10입 1.1Kg/EA)</v>
          </cell>
          <cell r="C75">
            <v>19900</v>
          </cell>
        </row>
        <row r="76">
          <cell r="A76">
            <v>126794</v>
          </cell>
          <cell r="B76" t="str">
            <v>이츠웰 고구마돈까스(60g*20입 1.2Kg/EA)</v>
          </cell>
          <cell r="C76">
            <v>19200</v>
          </cell>
        </row>
        <row r="77">
          <cell r="A77">
            <v>126792</v>
          </cell>
          <cell r="B77" t="str">
            <v>이츠웰 고구마돈까스(80g*20입 1.6Kg/EA)</v>
          </cell>
          <cell r="C77">
            <v>25400</v>
          </cell>
        </row>
        <row r="78">
          <cell r="A78">
            <v>321757</v>
          </cell>
          <cell r="B78" t="str">
            <v>이츠웰 코코넛순살돈까스(100g*10입 1Kg/EA)</v>
          </cell>
          <cell r="C78">
            <v>10800</v>
          </cell>
        </row>
        <row r="79">
          <cell r="A79">
            <v>194802</v>
          </cell>
          <cell r="B79" t="str">
            <v>이츠웰 등심대박돈까스(리뉴얼_150g*10입1.5Kg/EA)</v>
          </cell>
          <cell r="C79">
            <v>16900</v>
          </cell>
        </row>
        <row r="80">
          <cell r="A80">
            <v>194801</v>
          </cell>
          <cell r="B80" t="str">
            <v>이츠웰 등심대박돈까스(리뉴얼_200g*10입 2Kg/EA)</v>
          </cell>
          <cell r="C80">
            <v>25000</v>
          </cell>
        </row>
        <row r="81">
          <cell r="A81">
            <v>263798</v>
          </cell>
          <cell r="B81" t="str">
            <v>이츠웰 우리쌀크런치미니돈까스1kg(25g X 40ea)</v>
          </cell>
          <cell r="C81">
            <v>17400</v>
          </cell>
        </row>
        <row r="82">
          <cell r="A82">
            <v>172184</v>
          </cell>
          <cell r="B82" t="str">
            <v>이츠웰 실속돈까스(1.3Kg/EA)</v>
          </cell>
          <cell r="C82">
            <v>6200</v>
          </cell>
        </row>
        <row r="83">
          <cell r="A83">
            <v>165107</v>
          </cell>
          <cell r="B83" t="str">
            <v>크레잇 생활반찬꼬마돈카츠(11g/개 1Kg/EA)</v>
          </cell>
          <cell r="C83">
            <v>10800</v>
          </cell>
        </row>
        <row r="84">
          <cell r="A84">
            <v>172183</v>
          </cell>
          <cell r="B84" t="str">
            <v>이츠웰 미니돈까스(72±5입 1Kg/EA)</v>
          </cell>
          <cell r="C84">
            <v>7400</v>
          </cell>
        </row>
        <row r="85">
          <cell r="A85">
            <v>356665</v>
          </cell>
          <cell r="B85" t="str">
            <v>크레잇 치즈함박스테이크(NEW_100g*10입 1Kg/EA)</v>
          </cell>
          <cell r="C85">
            <v>15000</v>
          </cell>
        </row>
        <row r="86">
          <cell r="A86">
            <v>370512</v>
          </cell>
          <cell r="B86" t="str">
            <v>튼튼스쿨 웰던함박스테이크(96g*10입 960g/EA)</v>
          </cell>
          <cell r="C86">
            <v>14000</v>
          </cell>
        </row>
        <row r="87">
          <cell r="A87">
            <v>369519</v>
          </cell>
          <cell r="B87" t="str">
            <v>크레잇 함박에속은고구마(New_100g*10입 1Kg/EA)</v>
          </cell>
          <cell r="C87">
            <v>14500</v>
          </cell>
        </row>
        <row r="88">
          <cell r="A88">
            <v>359953</v>
          </cell>
          <cell r="B88" t="str">
            <v>튼튼스쿨 쥬시햄벅스테이크(New_60g*16입 960g/EA)</v>
          </cell>
          <cell r="C88">
            <v>15500</v>
          </cell>
        </row>
        <row r="89">
          <cell r="A89">
            <v>143479</v>
          </cell>
          <cell r="B89" t="str">
            <v>튼튼스쿨 뉴알떡스테이크(NEW 800g/EA)</v>
          </cell>
          <cell r="C89">
            <v>8000</v>
          </cell>
        </row>
        <row r="90">
          <cell r="A90">
            <v>139781</v>
          </cell>
          <cell r="B90" t="str">
            <v xml:space="preserve">CJ 쉐프솔루션 뉴 알떡스테이크
(NEW_140g*10입 1.4Kg/EA) 
 </v>
          </cell>
          <cell r="C90">
            <v>13900</v>
          </cell>
        </row>
        <row r="91">
          <cell r="A91">
            <v>282953</v>
          </cell>
          <cell r="B91" t="str">
            <v>이츠웰 미니함박스테이크1kg(35gx29±1ea)</v>
          </cell>
          <cell r="C91">
            <v>13800</v>
          </cell>
        </row>
        <row r="92">
          <cell r="A92">
            <v>292188</v>
          </cell>
          <cell r="B92" t="str">
            <v>이츠웰 함박소스새싹함박스테이크(60g*14개입_소스360g 1.2Kg/EA)</v>
          </cell>
          <cell r="C92">
            <v>20400</v>
          </cell>
        </row>
        <row r="93">
          <cell r="A93">
            <v>278199</v>
          </cell>
          <cell r="B93" t="str">
            <v xml:space="preserve">튼튼스쿨 새송이떡갈비 1.15kg </v>
          </cell>
          <cell r="C93">
            <v>17500</v>
          </cell>
        </row>
        <row r="94">
          <cell r="A94">
            <v>265955</v>
          </cell>
          <cell r="B94" t="str">
            <v>크레잇 담양식 주먹떡갈비960g(80±5gX12ea)</v>
          </cell>
          <cell r="C94">
            <v>16400</v>
          </cell>
        </row>
        <row r="95">
          <cell r="A95">
            <v>360135</v>
          </cell>
          <cell r="B95" t="str">
            <v>크레잇 생활반찬남도식직화떡갈비(New 1Kg/EA)</v>
          </cell>
          <cell r="C95">
            <v>16900</v>
          </cell>
        </row>
        <row r="96">
          <cell r="A96">
            <v>165272</v>
          </cell>
          <cell r="B96" t="str">
            <v xml:space="preserve">크레잇 직화구이너비아니(37.5g±0.5g*27개±1개입 1Kg/EA) </v>
          </cell>
          <cell r="C96">
            <v>16400</v>
          </cell>
        </row>
        <row r="97">
          <cell r="A97">
            <v>114328</v>
          </cell>
          <cell r="B97" t="str">
            <v>튼튼스쿨 언양식바싹불고기(92g*10입 920g/EA)</v>
          </cell>
          <cell r="C97">
            <v>14500</v>
          </cell>
        </row>
        <row r="98">
          <cell r="A98">
            <v>167015</v>
          </cell>
          <cell r="B98" t="str">
            <v>크레잇 언양식바싹불고기(New 920g/EA)</v>
          </cell>
          <cell r="C98">
            <v>16400</v>
          </cell>
        </row>
        <row r="99">
          <cell r="A99">
            <v>240402</v>
          </cell>
          <cell r="B99" t="str">
            <v>쉐프솔루션 매콤바싹불고기(92G*10입 920g/EA)</v>
          </cell>
          <cell r="C99">
            <v>15500</v>
          </cell>
        </row>
        <row r="100">
          <cell r="A100">
            <v>372289</v>
          </cell>
          <cell r="B100" t="str">
            <v>튼튼스쿨 남도떡갈비(New 1.05Kg/EA)</v>
          </cell>
          <cell r="C100">
            <v>17500</v>
          </cell>
        </row>
        <row r="101">
          <cell r="A101">
            <v>371983</v>
          </cell>
          <cell r="B101" t="str">
            <v>튼튼스쿨 한입떡갈비(New 1Kg/EA)</v>
          </cell>
          <cell r="C101">
            <v>18200</v>
          </cell>
        </row>
        <row r="102">
          <cell r="A102">
            <v>357272</v>
          </cell>
          <cell r="B102" t="str">
            <v>크레잇 생활반찬야채고기말이(New_31±3개 1Kg/EA)</v>
          </cell>
          <cell r="C102">
            <v>14800</v>
          </cell>
        </row>
        <row r="103">
          <cell r="A103">
            <v>265956</v>
          </cell>
          <cell r="B103" t="str">
            <v>크레잇 고추송송고기말이1kg(30±2gX34±2ea)</v>
          </cell>
          <cell r="C103">
            <v>14500</v>
          </cell>
        </row>
        <row r="104">
          <cell r="A104">
            <v>295715</v>
          </cell>
          <cell r="B104" t="str">
            <v>이츠웰 무항생제한입도톰고기산적(17~19g*55±3입 1Kg/EA)</v>
          </cell>
          <cell r="C104">
            <v>15300</v>
          </cell>
        </row>
        <row r="105">
          <cell r="A105">
            <v>372287</v>
          </cell>
          <cell r="B105" t="str">
            <v>크레잇 트리플 치즈 미트볼1kg(36±1gX29±2ea)</v>
          </cell>
          <cell r="C105">
            <v>16000</v>
          </cell>
        </row>
        <row r="106">
          <cell r="A106">
            <v>359919</v>
          </cell>
          <cell r="B106" t="str">
            <v>크레잇 미트볼(New_24g*41±2개입 1Kg/EA)</v>
          </cell>
          <cell r="C106">
            <v>15300</v>
          </cell>
        </row>
        <row r="107">
          <cell r="A107">
            <v>356982</v>
          </cell>
          <cell r="B107" t="str">
            <v>크레잇 으라차차미트볼(100±5개입 1Kg/EA)</v>
          </cell>
          <cell r="C107">
            <v>7900</v>
          </cell>
        </row>
        <row r="108">
          <cell r="A108">
            <v>242963</v>
          </cell>
          <cell r="B108" t="str">
            <v>이츠웰 달콤하니(honey) 미트볼</v>
          </cell>
          <cell r="C108">
            <v>15300</v>
          </cell>
        </row>
        <row r="109">
          <cell r="A109">
            <v>228680</v>
          </cell>
          <cell r="B109" t="str">
            <v>튼튼스쿨 덜짠도톰갈릭미트볼(18±2g*50±5개입 1Kg/EA)</v>
          </cell>
          <cell r="C109">
            <v>15000</v>
          </cell>
        </row>
        <row r="110">
          <cell r="A110">
            <v>292182</v>
          </cell>
          <cell r="B110" t="str">
            <v>이츠웰 데미그라스 소스 새싹 미트볼 
1kg(10g × (72±2ea) + 소스290g)</v>
          </cell>
          <cell r="C110">
            <v>17400</v>
          </cell>
        </row>
        <row r="111">
          <cell r="A111">
            <v>292183</v>
          </cell>
          <cell r="B111" t="str">
            <v>이츠웰 토마토 소스 새싹 미트볼 
1kg(10g × (72±2ea) + 소스290g)</v>
          </cell>
          <cell r="C111">
            <v>16300</v>
          </cell>
        </row>
        <row r="112">
          <cell r="A112">
            <v>294001</v>
          </cell>
          <cell r="B112" t="str">
            <v>이츠웰 우리콩두부로만든동그랑땡(60±5개입 1Kg/EA)</v>
          </cell>
          <cell r="C112">
            <v>10500</v>
          </cell>
        </row>
        <row r="113">
          <cell r="A113">
            <v>253131</v>
          </cell>
          <cell r="B113" t="str">
            <v>이츠웰 네모랑땡1Kg(30±3ea)</v>
          </cell>
          <cell r="C113">
            <v>9200</v>
          </cell>
        </row>
        <row r="114">
          <cell r="A114">
            <v>381489</v>
          </cell>
          <cell r="B114" t="str">
            <v>크레잇 도톰동그랑땡(New 1Kg/EA)</v>
          </cell>
          <cell r="C114">
            <v>12800</v>
          </cell>
        </row>
        <row r="115">
          <cell r="A115">
            <v>359441</v>
          </cell>
          <cell r="B115" t="str">
            <v>튼튼스쿨 도톰동그랑땡(New 1Kg/EA)</v>
          </cell>
          <cell r="C115">
            <v>13000</v>
          </cell>
        </row>
        <row r="116">
          <cell r="A116">
            <v>281769</v>
          </cell>
          <cell r="B116" t="str">
            <v>크레잇 한입쏘옥 해물완자1kg(18.5±0.5gX52±3ea)</v>
          </cell>
          <cell r="C116">
            <v>10800</v>
          </cell>
        </row>
        <row r="117">
          <cell r="A117">
            <v>268596</v>
          </cell>
          <cell r="B117" t="str">
            <v>비비고 도톰해물완자(NEW_31g*25±1입 795g/EA)</v>
          </cell>
          <cell r="C117">
            <v>9200</v>
          </cell>
        </row>
        <row r="118">
          <cell r="A118">
            <v>320981</v>
          </cell>
          <cell r="B118" t="str">
            <v>이츠웰아이누리 바다친구들 해물완자</v>
          </cell>
          <cell r="C118">
            <v>14100</v>
          </cell>
        </row>
        <row r="119">
          <cell r="A119">
            <v>266541</v>
          </cell>
          <cell r="B119" t="str">
            <v>이츠웰 찹쌀탕수육(해조칼슘이들어간 1Kg/EA)</v>
          </cell>
          <cell r="C119">
            <v>13100</v>
          </cell>
        </row>
        <row r="120">
          <cell r="A120">
            <v>119712</v>
          </cell>
          <cell r="B120" t="str">
            <v>크레잇 탕수육(1Kg/EA)</v>
          </cell>
          <cell r="C120">
            <v>11800</v>
          </cell>
        </row>
        <row r="121">
          <cell r="A121">
            <v>266543</v>
          </cell>
          <cell r="B121" t="str">
            <v xml:space="preserve">이츠웰 오곡탕수육(리뉴얼_해조칼슘이들어간 1Kg/EA) </v>
          </cell>
          <cell r="C121">
            <v>11800</v>
          </cell>
        </row>
        <row r="122">
          <cell r="A122">
            <v>170336</v>
          </cell>
          <cell r="B122" t="str">
            <v>이츠웰 탕수육(바삭한)(1Kg/EA)</v>
          </cell>
          <cell r="C122">
            <v>9700</v>
          </cell>
        </row>
        <row r="123">
          <cell r="A123">
            <v>246934</v>
          </cell>
          <cell r="B123" t="str">
            <v>크레잇 찹쌀등심탕수육(스틱형)</v>
          </cell>
          <cell r="C123">
            <v>14300</v>
          </cell>
        </row>
        <row r="124">
          <cell r="A124">
            <v>246935</v>
          </cell>
          <cell r="B124" t="str">
            <v>크레잇 찹쌀등심탕수육(큐브형)</v>
          </cell>
          <cell r="C124">
            <v>15300</v>
          </cell>
        </row>
        <row r="125">
          <cell r="A125">
            <v>234452</v>
          </cell>
          <cell r="B125" t="str">
            <v>크레잇 구이한판(5±1g*70±5입 400g/EA)</v>
          </cell>
          <cell r="C125">
            <v>5500</v>
          </cell>
        </row>
        <row r="126">
          <cell r="A126">
            <v>177867</v>
          </cell>
          <cell r="B126" t="str">
            <v>이츠웰 부대찌개용 모듬햄1Kg/EA</v>
          </cell>
          <cell r="C126">
            <v>14800</v>
          </cell>
        </row>
        <row r="127">
          <cell r="A127">
            <v>161597</v>
          </cell>
          <cell r="B127" t="str">
            <v>오뗄 햄(오팜 슬라이스 8MM)1Kg/EA</v>
          </cell>
          <cell r="C127">
            <v>17900</v>
          </cell>
        </row>
        <row r="128">
          <cell r="A128">
            <v>265957</v>
          </cell>
          <cell r="B128" t="str">
            <v>튼튼스쿨 고추송송순살치킨1kg(22±3gX45±5ea)</v>
          </cell>
          <cell r="C128">
            <v>16000</v>
          </cell>
        </row>
        <row r="129">
          <cell r="A129">
            <v>281425</v>
          </cell>
          <cell r="B129" t="str">
            <v>튼튼스쿨 오리주물럭(New 1Kg/EA)</v>
          </cell>
          <cell r="C129">
            <v>31200</v>
          </cell>
        </row>
        <row r="130">
          <cell r="A130">
            <v>141926</v>
          </cell>
          <cell r="B130" t="str">
            <v>크레잇 로스트핫봉</v>
          </cell>
          <cell r="C130">
            <v>19900</v>
          </cell>
        </row>
        <row r="131">
          <cell r="A131">
            <v>145629</v>
          </cell>
          <cell r="B131" t="str">
            <v>이츠웰 허브치킨통가슴살까스(100g*10입 1Kg/EA)</v>
          </cell>
          <cell r="C131">
            <v>16500</v>
          </cell>
        </row>
        <row r="132">
          <cell r="A132">
            <v>205051</v>
          </cell>
          <cell r="B132" t="str">
            <v>쉐프솔루션 크리스피치킨너겟(1.5Kg/EA)</v>
          </cell>
          <cell r="C132">
            <v>18200</v>
          </cell>
        </row>
        <row r="133">
          <cell r="A133">
            <v>173174</v>
          </cell>
          <cell r="B133" t="str">
            <v>이츠웰 치킨너겟(골든 55±3개입 1Kg/EA)</v>
          </cell>
          <cell r="C133">
            <v>10000</v>
          </cell>
        </row>
        <row r="134">
          <cell r="A134">
            <v>227411</v>
          </cell>
          <cell r="B134" t="str">
            <v>이츠웰 오곡치킨너겟(NEW 1Kg/EA덜짠)</v>
          </cell>
          <cell r="C134">
            <v>10800</v>
          </cell>
        </row>
        <row r="135">
          <cell r="A135">
            <v>173175</v>
          </cell>
          <cell r="B135" t="str">
            <v>이츠웰 치킨텐더(골든 22±2개입 1Kg/EA)</v>
          </cell>
          <cell r="C135">
            <v>14300</v>
          </cell>
        </row>
        <row r="136">
          <cell r="A136">
            <v>172567</v>
          </cell>
          <cell r="B136" t="str">
            <v>크레잇 치킨가라아게
(구)쉐프솔루션 치킨가라아게(VIPS,수입)</v>
          </cell>
          <cell r="C136">
            <v>14800</v>
          </cell>
        </row>
        <row r="137">
          <cell r="A137">
            <v>246859</v>
          </cell>
          <cell r="B137" t="str">
            <v>튼튼스쿨 순살치킨가라아게(25±5g_43~50입 1Kg/EA)</v>
          </cell>
          <cell r="C137">
            <v>15500</v>
          </cell>
        </row>
        <row r="138">
          <cell r="A138">
            <v>243405</v>
          </cell>
          <cell r="B138" t="str">
            <v>이츠웰 매콤안심깐풍치킨</v>
          </cell>
          <cell r="C138">
            <v>8800</v>
          </cell>
        </row>
        <row r="139">
          <cell r="A139">
            <v>327592</v>
          </cell>
          <cell r="B139" t="str">
            <v>체리푸드 닭가슴살함박스테이크(오리지널 1Kg/EA)</v>
          </cell>
          <cell r="C139">
            <v>20400</v>
          </cell>
        </row>
        <row r="140">
          <cell r="A140">
            <v>327593</v>
          </cell>
          <cell r="B140" t="str">
            <v>체리푸드 닭가슴살함박스테이크(퐁듀치즈 1Kg/EA)</v>
          </cell>
          <cell r="C140">
            <v>22500</v>
          </cell>
        </row>
        <row r="141">
          <cell r="A141">
            <v>372244</v>
          </cell>
          <cell r="B141" t="str">
            <v>이츠웰 우리쌀오징어링1kg(25±2gX40±3ea)</v>
          </cell>
          <cell r="C141">
            <v>22000</v>
          </cell>
        </row>
        <row r="142">
          <cell r="A142">
            <v>372243</v>
          </cell>
          <cell r="B142" t="str">
            <v>이츠웰 우리쌀오징어바1kg(13±1gX74±1ea)</v>
          </cell>
          <cell r="C142">
            <v>19400</v>
          </cell>
        </row>
        <row r="143">
          <cell r="A143">
            <v>253091</v>
          </cell>
          <cell r="B143" t="str">
            <v>이츠웰 가득찬깐쇼새우(18±1g*55±3개입 1Kg/EA)</v>
          </cell>
          <cell r="C143">
            <v>36800</v>
          </cell>
        </row>
        <row r="144">
          <cell r="A144">
            <v>321754</v>
          </cell>
          <cell r="B144" t="str">
            <v>이츠웰 오곡깐쇼새우(1Kg/EA)</v>
          </cell>
          <cell r="C144">
            <v>27000</v>
          </cell>
        </row>
        <row r="145">
          <cell r="A145">
            <v>159989</v>
          </cell>
          <cell r="B145" t="str">
            <v>이츠웰 한입깐쇼새우(1Kg/EA)</v>
          </cell>
          <cell r="C145">
            <v>25500</v>
          </cell>
        </row>
        <row r="146">
          <cell r="A146">
            <v>321755</v>
          </cell>
          <cell r="B146" t="str">
            <v>이츠웰 새우크런치(90±5개입 1Kg/EA)</v>
          </cell>
          <cell r="C146">
            <v>25500</v>
          </cell>
        </row>
        <row r="147">
          <cell r="A147">
            <v>282536</v>
          </cell>
          <cell r="B147" t="str">
            <v>이츠웰 코코넛치즈연어스틱(40g*25개입 1Kg/EA)</v>
          </cell>
          <cell r="C147">
            <v>16400</v>
          </cell>
        </row>
        <row r="148">
          <cell r="A148">
            <v>272771</v>
          </cell>
          <cell r="B148" t="str">
            <v>별바다포테이토생선까스</v>
          </cell>
          <cell r="C148">
            <v>21000</v>
          </cell>
        </row>
        <row r="149">
          <cell r="A149">
            <v>272754</v>
          </cell>
          <cell r="B149" t="str">
            <v>이츠웰 흰살생선까스(60g*20입 1.2Kg/EA)</v>
          </cell>
          <cell r="C149">
            <v>15900</v>
          </cell>
        </row>
        <row r="150">
          <cell r="A150">
            <v>276274</v>
          </cell>
          <cell r="B150" t="str">
            <v>이츠웰 흰살생선까스(80g*10입 800g/EA)</v>
          </cell>
          <cell r="C150">
            <v>10900</v>
          </cell>
        </row>
        <row r="151">
          <cell r="A151">
            <v>272756</v>
          </cell>
          <cell r="B151" t="str">
            <v>이츠웰 커리볼생선까스(60g*20개입 1.2Kg/EA)</v>
          </cell>
          <cell r="C151">
            <v>17800</v>
          </cell>
        </row>
        <row r="152">
          <cell r="A152">
            <v>276204</v>
          </cell>
          <cell r="B152" t="str">
            <v>이츠웰 커리볼생선까스(80g*10개입 800g/EA)</v>
          </cell>
          <cell r="C152">
            <v>11800</v>
          </cell>
        </row>
        <row r="153">
          <cell r="A153">
            <v>276206</v>
          </cell>
          <cell r="B153" t="str">
            <v>이츠웰 청파래오징어까스(80g*10개입 800g/EA)</v>
          </cell>
          <cell r="C153">
            <v>16400</v>
          </cell>
        </row>
        <row r="154">
          <cell r="A154">
            <v>276205</v>
          </cell>
          <cell r="B154" t="str">
            <v>이츠웰 청파래오징어까스(60g*10개입 600g/EA)</v>
          </cell>
          <cell r="C154">
            <v>13300</v>
          </cell>
        </row>
        <row r="155">
          <cell r="A155">
            <v>276208</v>
          </cell>
          <cell r="B155" t="str">
            <v>이츠웰 청파래오징어까스(40g*20개입 800g/EA)</v>
          </cell>
          <cell r="C155">
            <v>16400</v>
          </cell>
        </row>
        <row r="156">
          <cell r="A156">
            <v>145262</v>
          </cell>
          <cell r="B156" t="str">
            <v>이츠웰 피쉬너겟(피쉬앤칩용 1Kg/EA)</v>
          </cell>
          <cell r="C156">
            <v>18000</v>
          </cell>
        </row>
        <row r="157">
          <cell r="A157">
            <v>370634</v>
          </cell>
          <cell r="B157" t="str">
            <v>이츠웰 탱글탱글새우까스(리뉴얼_60g*10입 600g/EA)</v>
          </cell>
          <cell r="C157">
            <v>12800</v>
          </cell>
        </row>
        <row r="158">
          <cell r="A158">
            <v>165394</v>
          </cell>
          <cell r="B158" t="str">
            <v>참손 청파래생선까스(60g*20입 1.2Kg/EA)</v>
          </cell>
          <cell r="C158">
            <v>19400</v>
          </cell>
        </row>
        <row r="159">
          <cell r="A159">
            <v>132854</v>
          </cell>
          <cell r="B159" t="str">
            <v>참손 크런치생선까스(레몬향_60g*10개입 600g/EA)</v>
          </cell>
          <cell r="C159">
            <v>9700</v>
          </cell>
        </row>
        <row r="160">
          <cell r="A160">
            <v>276349</v>
          </cell>
          <cell r="B160" t="str">
            <v>크레잇 고메치즈크리스피핫도그(850g/EA)</v>
          </cell>
          <cell r="C160">
            <v>15000</v>
          </cell>
        </row>
        <row r="161">
          <cell r="A161">
            <v>254264</v>
          </cell>
          <cell r="B161" t="str">
            <v>크레잇 크리스피핫도그800g(80gX10ea)</v>
          </cell>
          <cell r="C161">
            <v>12000</v>
          </cell>
        </row>
        <row r="162">
          <cell r="A162">
            <v>287522</v>
          </cell>
          <cell r="B162" t="str">
            <v>크레잇 미니크리스피 치즈 핫도그500g(50g*10ea)</v>
          </cell>
          <cell r="C162">
            <v>10800</v>
          </cell>
        </row>
        <row r="163">
          <cell r="A163">
            <v>287518</v>
          </cell>
          <cell r="B163" t="str">
            <v xml:space="preserve"> 크레잇 미니크리스피 핫도그500g(50g*10ea)</v>
          </cell>
          <cell r="C163">
            <v>9800</v>
          </cell>
        </row>
        <row r="164">
          <cell r="A164">
            <v>138699</v>
          </cell>
          <cell r="B164" t="str">
            <v>이츠웰 우리밀핫도그(NEW_50G*10입 500G/EA)</v>
          </cell>
          <cell r="C164">
            <v>6200</v>
          </cell>
        </row>
        <row r="165">
          <cell r="A165">
            <v>138695</v>
          </cell>
          <cell r="B165" t="str">
            <v>이츠웰 맛있는(레귤러)핫도그(NEW_30G*20입 600G/EA)</v>
          </cell>
          <cell r="C165">
            <v>9200</v>
          </cell>
        </row>
        <row r="166">
          <cell r="A166">
            <v>138696</v>
          </cell>
          <cell r="B166" t="str">
            <v>이츠웰 맛있는(레귤러)핫도그(NEW_50G*20입 1KG/EA)</v>
          </cell>
          <cell r="C166">
            <v>10800</v>
          </cell>
        </row>
        <row r="167">
          <cell r="A167">
            <v>138698</v>
          </cell>
          <cell r="B167" t="str">
            <v>이츠웰 단호박핫도그(NEW_50G*20입 1KG/EA)</v>
          </cell>
          <cell r="C167">
            <v>11800</v>
          </cell>
        </row>
        <row r="168">
          <cell r="A168">
            <v>199796</v>
          </cell>
          <cell r="B168" t="str">
            <v>이츠웰 부드러운핫도그(50g*10입 500g/EA)</v>
          </cell>
          <cell r="C168">
            <v>6700</v>
          </cell>
        </row>
        <row r="169">
          <cell r="A169">
            <v>199795</v>
          </cell>
          <cell r="B169" t="str">
            <v>이츠웰 부드러운핫도그(75g*10입 750g/EA)</v>
          </cell>
          <cell r="C169">
            <v>10000</v>
          </cell>
        </row>
        <row r="170">
          <cell r="A170">
            <v>199794</v>
          </cell>
          <cell r="B170" t="str">
            <v>이츠웰 한입핫도그(56±1개입 1Kg/EA)</v>
          </cell>
          <cell r="C170">
            <v>15600</v>
          </cell>
        </row>
        <row r="171">
          <cell r="A171">
            <v>242974</v>
          </cell>
          <cell r="B171" t="str">
            <v>이츠웰 반반한핫도그</v>
          </cell>
          <cell r="C171">
            <v>9200</v>
          </cell>
        </row>
        <row r="172">
          <cell r="A172">
            <v>293315</v>
          </cell>
          <cell r="B172" t="str">
            <v>비비고 수제군교자(360g*2봉입 720g/EA)</v>
          </cell>
          <cell r="C172">
            <v>9200</v>
          </cell>
        </row>
        <row r="173">
          <cell r="A173">
            <v>293316</v>
          </cell>
          <cell r="B173" t="str">
            <v>비비고 해물파전 군교자630g(315g*2봉)(42±2gX15±2ea)</v>
          </cell>
          <cell r="C173">
            <v>8700</v>
          </cell>
        </row>
        <row r="174">
          <cell r="A174">
            <v>322650</v>
          </cell>
          <cell r="B174" t="str">
            <v>비비고 갈비왕교자(35g*43±1개입 1.505Kg/EA)</v>
          </cell>
          <cell r="C174">
            <v>14000</v>
          </cell>
        </row>
        <row r="175">
          <cell r="A175">
            <v>295012</v>
          </cell>
          <cell r="B175" t="str">
            <v>비비고 청양고기만두(400*2봉 800g/EA)</v>
          </cell>
          <cell r="C175">
            <v>9200</v>
          </cell>
        </row>
        <row r="176">
          <cell r="A176">
            <v>167479</v>
          </cell>
          <cell r="B176" t="str">
            <v>크레잇 포자찐만두(1.4Kg/EA)</v>
          </cell>
          <cell r="C176">
            <v>9700</v>
          </cell>
        </row>
        <row r="177">
          <cell r="A177">
            <v>257040</v>
          </cell>
          <cell r="B177" t="str">
            <v>크레잇 한섬만두(64g*20±2입 1.28Kg/EA)</v>
          </cell>
          <cell r="C177">
            <v>13800</v>
          </cell>
        </row>
        <row r="178">
          <cell r="A178">
            <v>253339</v>
          </cell>
          <cell r="B178" t="str">
            <v>비비고 군만두(NEW_38g*26±1개입 950g/EA)</v>
          </cell>
          <cell r="C178">
            <v>10100</v>
          </cell>
        </row>
        <row r="179">
          <cell r="A179">
            <v>281216</v>
          </cell>
          <cell r="B179" t="str">
            <v>비비고 물만두(9g*105±5개입 950g/EA)</v>
          </cell>
          <cell r="C179">
            <v>12300</v>
          </cell>
        </row>
        <row r="180">
          <cell r="A180">
            <v>247343</v>
          </cell>
          <cell r="B180" t="str">
            <v>비비고 왕교자(35g*30±2개입 1.05Kg/EA)</v>
          </cell>
          <cell r="C180">
            <v>10100</v>
          </cell>
        </row>
        <row r="181">
          <cell r="A181">
            <v>166811</v>
          </cell>
          <cell r="B181" t="str">
            <v>비비고 왕만두(1.05Kg/EA)</v>
          </cell>
          <cell r="C181">
            <v>9900</v>
          </cell>
        </row>
        <row r="182">
          <cell r="A182">
            <v>173246</v>
          </cell>
          <cell r="B182" t="str">
            <v>비비고 김치왕교자(1.05Kg/EA)</v>
          </cell>
          <cell r="C182">
            <v>10800</v>
          </cell>
        </row>
        <row r="183">
          <cell r="A183">
            <v>324846</v>
          </cell>
          <cell r="B183" t="str">
            <v>크레잇 분식만두(25g*60±4개입 1.5Kg/EA)</v>
          </cell>
          <cell r="C183">
            <v>9100</v>
          </cell>
        </row>
        <row r="184">
          <cell r="A184">
            <v>197960</v>
          </cell>
          <cell r="B184" t="str">
            <v>비비고 찰보리감자만두((50g*8개)*2봉 800g/EA)</v>
          </cell>
          <cell r="C184">
            <v>9300</v>
          </cell>
        </row>
        <row r="185">
          <cell r="A185">
            <v>342758</v>
          </cell>
          <cell r="B185" t="str">
            <v>CJ제일제당 납작군만두700g(70gX10ea)</v>
          </cell>
          <cell r="C185">
            <v>8900</v>
          </cell>
        </row>
        <row r="186">
          <cell r="A186">
            <v>230211</v>
          </cell>
          <cell r="B186" t="str">
            <v>쉐프솔루션 갈비만두(36±4입 1.2Kg/EA)</v>
          </cell>
          <cell r="C186">
            <v>11300</v>
          </cell>
        </row>
        <row r="187">
          <cell r="A187">
            <v>139894</v>
          </cell>
          <cell r="B187" t="str">
            <v>크레잇 정성가득손만두(2Kg/EA)</v>
          </cell>
          <cell r="C187">
            <v>13300</v>
          </cell>
        </row>
        <row r="188">
          <cell r="A188">
            <v>140295</v>
          </cell>
          <cell r="B188" t="str">
            <v>크레잇 복주머니딤섬(20g*50입 1Kg/EA)</v>
          </cell>
          <cell r="C188">
            <v>11300</v>
          </cell>
        </row>
        <row r="189">
          <cell r="A189">
            <v>119306</v>
          </cell>
          <cell r="B189" t="str">
            <v>딤섬 타꼬야끼(20g*50입 1Kg/EA)</v>
          </cell>
          <cell r="C189">
            <v>9300</v>
          </cell>
        </row>
        <row r="190">
          <cell r="A190">
            <v>139682</v>
          </cell>
          <cell r="B190" t="str">
            <v>크레잇 교자만두(2Kg/EA)</v>
          </cell>
          <cell r="C190">
            <v>12300</v>
          </cell>
        </row>
        <row r="191">
          <cell r="A191">
            <v>138852</v>
          </cell>
          <cell r="B191" t="str">
            <v>크레잇 군만두(2Kg/EA)</v>
          </cell>
          <cell r="C191">
            <v>15300</v>
          </cell>
        </row>
        <row r="192">
          <cell r="A192">
            <v>242971</v>
          </cell>
          <cell r="B192" t="str">
            <v>이츠웰 속이 가득찬 물만두(1.5kg)</v>
          </cell>
          <cell r="C192">
            <v>12300</v>
          </cell>
        </row>
        <row r="193">
          <cell r="A193">
            <v>242972</v>
          </cell>
          <cell r="B193" t="str">
            <v>이츠웰 속이 가득찬 교자만두(2kg)</v>
          </cell>
          <cell r="C193">
            <v>10200</v>
          </cell>
        </row>
        <row r="194">
          <cell r="A194">
            <v>242973</v>
          </cell>
          <cell r="B194" t="str">
            <v>이츠웰 속이 가득찬 고기손만두(2kg)</v>
          </cell>
          <cell r="C194">
            <v>13300</v>
          </cell>
        </row>
        <row r="195">
          <cell r="A195">
            <v>142713</v>
          </cell>
          <cell r="B195" t="str">
            <v>이츠웰 바삭한군만두(25g*40±2입 1Kg/EA)</v>
          </cell>
          <cell r="C195">
            <v>6600</v>
          </cell>
        </row>
        <row r="196">
          <cell r="A196">
            <v>377688</v>
          </cell>
          <cell r="B196" t="str">
            <v>크레잇 전문점물만두(1Kg/EA)   (크레잇물만두 리뉴얼)</v>
          </cell>
          <cell r="C196">
            <v>8700</v>
          </cell>
        </row>
        <row r="197">
          <cell r="A197">
            <v>137736</v>
          </cell>
          <cell r="B197" t="str">
            <v>이츠웰 교자만두(실속 13.5g*100±5개입 1.35Kg/EA)</v>
          </cell>
          <cell r="C197">
            <v>6600</v>
          </cell>
        </row>
        <row r="198">
          <cell r="A198">
            <v>166635</v>
          </cell>
          <cell r="B198" t="str">
            <v>이츠웰 물만두(실속 9g*111±5개입 1Kg/EA)</v>
          </cell>
          <cell r="C198">
            <v>7700</v>
          </cell>
        </row>
        <row r="199">
          <cell r="A199">
            <v>253082</v>
          </cell>
          <cell r="B199" t="str">
            <v>이츠웰 피자만두1.2Kg(약40gX28±2ea)</v>
          </cell>
          <cell r="C199">
            <v>15900</v>
          </cell>
        </row>
        <row r="200">
          <cell r="A200">
            <v>229137</v>
          </cell>
          <cell r="B200" t="str">
            <v>이츠웰 콘치즈만두(1.2Kg/EA)</v>
          </cell>
          <cell r="C200">
            <v>14600</v>
          </cell>
        </row>
        <row r="201">
          <cell r="A201">
            <v>268829</v>
          </cell>
          <cell r="B201" t="str">
            <v>쉐프초이스 짬뽕군만두(35g*38±2입 1.4Kg/EA)</v>
          </cell>
          <cell r="C201">
            <v>14800</v>
          </cell>
        </row>
        <row r="202">
          <cell r="A202">
            <v>271715</v>
          </cell>
          <cell r="B202" t="str">
            <v>쉐프초이스 명란군만두(35g*38±2입 1.4Kg/EA)</v>
          </cell>
          <cell r="C202">
            <v>15300</v>
          </cell>
        </row>
        <row r="203">
          <cell r="A203">
            <v>134251</v>
          </cell>
          <cell r="B203" t="str">
            <v>딤섬 꽃빵(46개내외 1.5Kg/EA)</v>
          </cell>
          <cell r="C203">
            <v>11800</v>
          </cell>
        </row>
        <row r="204">
          <cell r="A204">
            <v>138271</v>
          </cell>
          <cell r="B204" t="str">
            <v>이츠웰 사누끼우동면(250g*5입 1.25Kg/EA)</v>
          </cell>
          <cell r="C204">
            <v>4600</v>
          </cell>
        </row>
        <row r="205">
          <cell r="A205">
            <v>138272</v>
          </cell>
          <cell r="B205" t="str">
            <v>이츠웰 사누끼우동면(230g*5입 1.15Kg/EA)</v>
          </cell>
          <cell r="C205">
            <v>4600</v>
          </cell>
        </row>
        <row r="206">
          <cell r="A206">
            <v>138365</v>
          </cell>
          <cell r="B206" t="str">
            <v>이츠웰 사누끼중화면(250g*5입 1.25Kg/EA)</v>
          </cell>
          <cell r="C206">
            <v>5100</v>
          </cell>
        </row>
        <row r="207">
          <cell r="A207">
            <v>193074</v>
          </cell>
          <cell r="B207" t="str">
            <v>크레잇 단호박부꾸미(24±1개입 1Kg/EA)</v>
          </cell>
          <cell r="C207">
            <v>11800</v>
          </cell>
        </row>
        <row r="208">
          <cell r="A208">
            <v>162636</v>
          </cell>
          <cell r="B208" t="str">
            <v>이츠웰 수수부꾸미(50±3개입 1Kg/EA)</v>
          </cell>
          <cell r="C208">
            <v>13800</v>
          </cell>
        </row>
        <row r="209">
          <cell r="A209">
            <v>232480</v>
          </cell>
          <cell r="B209" t="str">
            <v>영풍 동태시금치전(20g*50±4입 1Kg/EA)</v>
          </cell>
          <cell r="C209">
            <v>10800</v>
          </cell>
        </row>
        <row r="210">
          <cell r="A210">
            <v>232481</v>
          </cell>
          <cell r="B210" t="str">
            <v>영풍 오징어부추전(20g*50±4입 1Kg/EA)</v>
          </cell>
          <cell r="C210">
            <v>10800</v>
          </cell>
        </row>
        <row r="211">
          <cell r="A211">
            <v>245618</v>
          </cell>
          <cell r="B211" t="str">
            <v>[매입] 황호박전_프레시웨이 전용(영풍)</v>
          </cell>
          <cell r="C211">
            <v>13300</v>
          </cell>
        </row>
        <row r="212">
          <cell r="A212">
            <v>242743</v>
          </cell>
          <cell r="B212" t="str">
            <v>이츠웰 곤드레나물전병</v>
          </cell>
          <cell r="C212">
            <v>14300</v>
          </cell>
        </row>
        <row r="213">
          <cell r="A213">
            <v>281635</v>
          </cell>
          <cell r="B213" t="str">
            <v>이츠웰 메밀전병(60g*20입 1.2Kg/EA)</v>
          </cell>
          <cell r="C213">
            <v>13500</v>
          </cell>
        </row>
        <row r="214">
          <cell r="A214">
            <v>322919</v>
          </cell>
          <cell r="B214" t="str">
            <v>이츠웰 쫄깃한 치즈스틱1kg(25g*40ea)</v>
          </cell>
          <cell r="C214">
            <v>17400</v>
          </cell>
        </row>
        <row r="215">
          <cell r="A215">
            <v>292474</v>
          </cell>
          <cell r="B215" t="str">
            <v>단호박치즈크로켓1kg (41±2gX23~25ea)</v>
          </cell>
          <cell r="C215">
            <v>13900</v>
          </cell>
        </row>
        <row r="216">
          <cell r="A216">
            <v>164914</v>
          </cell>
          <cell r="B216" t="str">
            <v>디케이 치즈스틱(NEW 오븐용 1Kg/EA)</v>
          </cell>
          <cell r="C216">
            <v>18400</v>
          </cell>
        </row>
        <row r="217">
          <cell r="A217">
            <v>145870</v>
          </cell>
          <cell r="B217" t="str">
            <v>크레잇 바삭김말이(56±4개입 1.4Kg/EA)</v>
          </cell>
          <cell r="C217">
            <v>11100</v>
          </cell>
        </row>
        <row r="218">
          <cell r="A218">
            <v>159004</v>
          </cell>
          <cell r="B218" t="str">
            <v>크레잇 바삭통김말이(40±2개입 1.4Kg/EA)</v>
          </cell>
          <cell r="C218">
            <v>10200</v>
          </cell>
        </row>
        <row r="219">
          <cell r="A219">
            <v>198581</v>
          </cell>
          <cell r="B219" t="str">
            <v>바삭한입김말이(15g*66±3입 1Kg/EA)</v>
          </cell>
          <cell r="C219">
            <v>8700</v>
          </cell>
        </row>
        <row r="220">
          <cell r="A220">
            <v>321756</v>
          </cell>
          <cell r="B220" t="str">
            <v>이츠웰 고로케(고구마+감자+옥수수_33g내외/개 1Kg/EA)</v>
          </cell>
          <cell r="C220">
            <v>8900</v>
          </cell>
        </row>
        <row r="221">
          <cell r="A221">
            <v>233714</v>
          </cell>
          <cell r="B221" t="str">
            <v>애니쿡 야채튀김(60g*25입 1.5Kg/EA)</v>
          </cell>
          <cell r="C221">
            <v>16900</v>
          </cell>
        </row>
        <row r="222">
          <cell r="A222">
            <v>294622</v>
          </cell>
          <cell r="B222" t="str">
            <v>유로골드 냉동감자(웨지 2Kg/EA)</v>
          </cell>
          <cell r="C222">
            <v>9500</v>
          </cell>
        </row>
        <row r="223">
          <cell r="A223">
            <v>294614</v>
          </cell>
          <cell r="B223" t="str">
            <v>유로골드 냉동감자(슈스트링 2Kg/EA)</v>
          </cell>
          <cell r="C223">
            <v>9800</v>
          </cell>
        </row>
        <row r="224">
          <cell r="A224">
            <v>114901</v>
          </cell>
          <cell r="B224" t="str">
            <v>심플로트 냉동감자(해쉬브라운_64g/개 1.26Kg/EA)</v>
          </cell>
          <cell r="C224">
            <v>12000</v>
          </cell>
        </row>
        <row r="225">
          <cell r="A225">
            <v>126989</v>
          </cell>
          <cell r="B225" t="str">
            <v>심플로트 냉동감자(크런치웨지 2Kg/EA)</v>
          </cell>
          <cell r="C225">
            <v>17000</v>
          </cell>
        </row>
        <row r="226">
          <cell r="A226">
            <v>126988</v>
          </cell>
          <cell r="B226" t="str">
            <v>심플로트 냉동감자(렌치웨지컷 2Kg/EA)</v>
          </cell>
          <cell r="C226">
            <v>11000</v>
          </cell>
        </row>
        <row r="227">
          <cell r="A227">
            <v>137029</v>
          </cell>
          <cell r="B227" t="str">
            <v>심플로트 냉동감자(미니삼각해쉬 2.26Kg/EA)</v>
          </cell>
          <cell r="C227">
            <v>16500</v>
          </cell>
        </row>
        <row r="228">
          <cell r="A228">
            <v>140701</v>
          </cell>
          <cell r="B228" t="str">
            <v>심플로트 냉동감자(울트라레귤러컷 2Kg/EA)</v>
          </cell>
          <cell r="C228">
            <v>14500</v>
          </cell>
        </row>
        <row r="229">
          <cell r="A229">
            <v>139119</v>
          </cell>
          <cell r="B229" t="str">
            <v>심플로트 냉동감자(울트라줄리엔컷 2.26Kg/EA)</v>
          </cell>
          <cell r="C229">
            <v>16400</v>
          </cell>
        </row>
        <row r="230">
          <cell r="A230">
            <v>197797</v>
          </cell>
          <cell r="B230" t="str">
            <v>심플로트 냉동감자(케이준프라이 2Kg/EA)</v>
          </cell>
          <cell r="C230">
            <v>16000</v>
          </cell>
        </row>
        <row r="231">
          <cell r="A231">
            <v>134356</v>
          </cell>
          <cell r="B231" t="str">
            <v>심플로트 냉동감자(메가크런치 2.04Kg/EA)</v>
          </cell>
          <cell r="C231">
            <v>22000</v>
          </cell>
        </row>
        <row r="232">
          <cell r="A232">
            <v>349392</v>
          </cell>
          <cell r="B232" t="str">
            <v>마이디벨 냉동감자(프리미엄_크런치_7*7mm 2Kg/EA)</v>
          </cell>
          <cell r="C232">
            <v>13000</v>
          </cell>
        </row>
        <row r="233">
          <cell r="A233">
            <v>349396</v>
          </cell>
          <cell r="B233" t="str">
            <v>마이디벨 냉동감자(미니와플_20g*37입 750g/EA)</v>
          </cell>
          <cell r="C233">
            <v>6000</v>
          </cell>
        </row>
        <row r="234">
          <cell r="A234">
            <v>139086</v>
          </cell>
          <cell r="B234" t="str">
            <v>맥케인 냉동감자(스마일_100~105개입 1.8Kg/EA)</v>
          </cell>
          <cell r="C234">
            <v>15000</v>
          </cell>
        </row>
        <row r="235">
          <cell r="A235">
            <v>290505</v>
          </cell>
          <cell r="B235" t="str">
            <v>랍스터테일(110g/마리_오차범위5%내외 학교급식용 110g/EA)</v>
          </cell>
          <cell r="C235">
            <v>17000</v>
          </cell>
        </row>
        <row r="236">
          <cell r="A236">
            <v>332327</v>
          </cell>
          <cell r="B236" t="str">
            <v>랍스터테일(40미 학교급식용 4.54Kg/BOX)</v>
          </cell>
          <cell r="C236">
            <v>504000</v>
          </cell>
        </row>
        <row r="237">
          <cell r="A237">
            <v>329375</v>
          </cell>
          <cell r="B237" t="str">
            <v>전복살(자숙_칼집 학교급식용 1Kg/EA)33마리 기준 단가(오차범위 ±5마리)</v>
          </cell>
          <cell r="C237">
            <v>247500</v>
          </cell>
        </row>
        <row r="238">
          <cell r="A238">
            <v>329242</v>
          </cell>
          <cell r="B238" t="str">
            <v>바다장어(10마리_마리당90g-110g 1Kg/EA)</v>
          </cell>
          <cell r="C238">
            <v>74000</v>
          </cell>
        </row>
        <row r="239">
          <cell r="A239">
            <v>327174</v>
          </cell>
          <cell r="B239" t="str">
            <v>이츠그린 식물성너비안(20g*105±5입 2Kg/EA)</v>
          </cell>
          <cell r="C239">
            <v>34200</v>
          </cell>
        </row>
        <row r="240">
          <cell r="A240">
            <v>327322</v>
          </cell>
          <cell r="B240" t="str">
            <v>이츠그린 식물성햄버거패티(70g*20입 1.4Kg/EA)</v>
          </cell>
          <cell r="C240">
            <v>24000</v>
          </cell>
        </row>
        <row r="241">
          <cell r="A241">
            <v>345241</v>
          </cell>
          <cell r="B241" t="str">
            <v>이츠그린 비건후라이드(7g내외*300±10입 2Kg/EA)</v>
          </cell>
          <cell r="C241">
            <v>33700</v>
          </cell>
        </row>
        <row r="242">
          <cell r="A242">
            <v>329572</v>
          </cell>
          <cell r="B242" t="str">
            <v>이츠그린 비건콩불구이(2Kg/EA)</v>
          </cell>
          <cell r="C242">
            <v>30600</v>
          </cell>
        </row>
        <row r="243">
          <cell r="A243">
            <v>323590</v>
          </cell>
          <cell r="B243" t="str">
            <v>정다운 오메가3훈제오리쵸핑(1등급무항생제 볶음밥용 1Kg/EA)</v>
          </cell>
          <cell r="C243">
            <v>35700</v>
          </cell>
        </row>
        <row r="244">
          <cell r="A244">
            <v>281484</v>
          </cell>
          <cell r="B244" t="str">
            <v>이츠웰 오리훈제(NEW슬라이스_무항생제1등급오리 1Kg/EA)</v>
          </cell>
          <cell r="C244">
            <v>28000</v>
          </cell>
        </row>
        <row r="245">
          <cell r="A245">
            <v>298676</v>
          </cell>
          <cell r="B245" t="str">
            <v>이츠웰 바른원칙오리햄슬라이스(무항생제_7g*138±4입 1Kg/EA)</v>
          </cell>
          <cell r="C245">
            <v>27100</v>
          </cell>
        </row>
        <row r="246">
          <cell r="A246">
            <v>297135</v>
          </cell>
          <cell r="B246" t="str">
            <v>이츠웰 바른원칙 스모크햄</v>
          </cell>
          <cell r="C246">
            <v>13300</v>
          </cell>
        </row>
        <row r="247">
          <cell r="A247">
            <v>258186</v>
          </cell>
          <cell r="B247" t="str">
            <v>크레잇 그릴후랑크(660g/EA)</v>
          </cell>
          <cell r="C247">
            <v>8200</v>
          </cell>
        </row>
        <row r="248">
          <cell r="A248">
            <v>373995</v>
          </cell>
          <cell r="B248" t="str">
            <v>크레잇 그릴비엔나(1Kg/EA)</v>
          </cell>
          <cell r="C248">
            <v>13300</v>
          </cell>
        </row>
        <row r="249">
          <cell r="A249">
            <v>172112</v>
          </cell>
          <cell r="B249" t="str">
            <v>튼튼스쿨 도톰 비엔나(1Kg/EA)</v>
          </cell>
          <cell r="C249">
            <v>14300</v>
          </cell>
        </row>
        <row r="250">
          <cell r="A250">
            <v>229612</v>
          </cell>
          <cell r="B250" t="str">
            <v>이츠웰 맛있는비엔나소시지(프리미엄 1Kg/EA)</v>
          </cell>
          <cell r="C250">
            <v>16400</v>
          </cell>
        </row>
        <row r="251">
          <cell r="A251">
            <v>174889</v>
          </cell>
          <cell r="B251" t="str">
            <v>이츠웰 델리킹스모크비엔나소시지(1Kg/EA)</v>
          </cell>
          <cell r="C251">
            <v>9100</v>
          </cell>
        </row>
        <row r="252">
          <cell r="A252">
            <v>134008</v>
          </cell>
          <cell r="B252" t="str">
            <v>이츠웰 칼집비엔나소시지(1Kg/EA)</v>
          </cell>
          <cell r="C252">
            <v>11300</v>
          </cell>
        </row>
        <row r="253">
          <cell r="A253">
            <v>246714</v>
          </cell>
          <cell r="B253" t="str">
            <v>[매입] 무항생 비엔나_목우촌</v>
          </cell>
          <cell r="C253">
            <v>12800</v>
          </cell>
        </row>
        <row r="254">
          <cell r="A254">
            <v>301711</v>
          </cell>
          <cell r="B254" t="str">
            <v>B)쉐프솔루션/육질쫀득후랑크1kg(28.5g*35±2ea)</v>
          </cell>
          <cell r="C254">
            <v>7200</v>
          </cell>
        </row>
        <row r="255">
          <cell r="A255">
            <v>301750</v>
          </cell>
          <cell r="B255" t="str">
            <v>B)쉐프솔루션/육즙팡팡 비엔나 1kg(8g*125±10ea)</v>
          </cell>
          <cell r="C255">
            <v>9700</v>
          </cell>
        </row>
        <row r="256">
          <cell r="A256">
            <v>319681</v>
          </cell>
          <cell r="B256" t="str">
            <v>B)쉐프솔루션/칼집숑숑비엔나1kg(8g*125±10ea)</v>
          </cell>
          <cell r="C256">
            <v>10000</v>
          </cell>
        </row>
        <row r="257">
          <cell r="A257">
            <v>159591</v>
          </cell>
          <cell r="B257" t="str">
            <v>튼튼스쿨 바베큐(우리돼지 순살,냉장)
 ※국산100% 냉장 베이컨</v>
          </cell>
          <cell r="C257">
            <v>28700</v>
          </cell>
        </row>
        <row r="258">
          <cell r="A258">
            <v>159852</v>
          </cell>
          <cell r="B258" t="str">
            <v>튼튼스쿨 바베큐칩(우리돼지 순살,냉장) 
※국산100% 냉장 베이컨칩</v>
          </cell>
          <cell r="C258">
            <v>28700</v>
          </cell>
        </row>
        <row r="259">
          <cell r="A259">
            <v>138244</v>
          </cell>
          <cell r="B259" t="str">
            <v>이츠웰 스모크햄(우리)1Kg</v>
          </cell>
          <cell r="C259">
            <v>10200</v>
          </cell>
        </row>
        <row r="260">
          <cell r="A260">
            <v>138304</v>
          </cell>
          <cell r="B260" t="str">
            <v>이츠웰 스모크햄(우리 슬,26)500g</v>
          </cell>
          <cell r="C260">
            <v>8000</v>
          </cell>
        </row>
        <row r="261">
          <cell r="A261">
            <v>138211</v>
          </cell>
          <cell r="B261" t="str">
            <v>이츠웰 스모크햄(우리 슬,16)500g</v>
          </cell>
          <cell r="C261">
            <v>8000</v>
          </cell>
        </row>
        <row r="262">
          <cell r="A262">
            <v>138307</v>
          </cell>
          <cell r="B262" t="str">
            <v>이츠웰 스모크햄(우리 쵸핑)1Kg</v>
          </cell>
          <cell r="C262">
            <v>14300</v>
          </cell>
        </row>
        <row r="263">
          <cell r="A263">
            <v>348843</v>
          </cell>
          <cell r="B263" t="str">
            <v>크레잇 후랑크소시지(켄터키 1Kg/EA)</v>
          </cell>
          <cell r="C263">
            <v>11800</v>
          </cell>
        </row>
        <row r="264">
          <cell r="A264">
            <v>229139</v>
          </cell>
          <cell r="B264" t="str">
            <v>이츠웰 델리킹후랑크소시지(켄터키 1Kg/EA)</v>
          </cell>
          <cell r="C264">
            <v>6800</v>
          </cell>
        </row>
        <row r="265">
          <cell r="A265">
            <v>138411</v>
          </cell>
          <cell r="B265" t="str">
            <v>이츠웰 소시지 포크(60g*12입 720g/EA)</v>
          </cell>
          <cell r="C265">
            <v>11800</v>
          </cell>
        </row>
        <row r="266">
          <cell r="A266">
            <v>138412</v>
          </cell>
          <cell r="B266" t="str">
            <v>이츠웰 소시지 화이트(60g*12입 720g/EA)</v>
          </cell>
          <cell r="C266">
            <v>11800</v>
          </cell>
        </row>
        <row r="267">
          <cell r="A267">
            <v>291221</v>
          </cell>
          <cell r="B267" t="str">
            <v>이츠웰 오리지널베이컨(2mm 1Kg/EA)</v>
          </cell>
          <cell r="C267">
            <v>22000</v>
          </cell>
        </row>
        <row r="268">
          <cell r="A268">
            <v>121982</v>
          </cell>
          <cell r="B268" t="str">
            <v>백설 소시지(알찬)(500g/EA)</v>
          </cell>
          <cell r="C268">
            <v>3600</v>
          </cell>
        </row>
        <row r="269">
          <cell r="A269">
            <v>172195</v>
          </cell>
          <cell r="B269" t="str">
            <v>백설 소시지(새야채)(270g/EA)</v>
          </cell>
          <cell r="C269">
            <v>3100</v>
          </cell>
        </row>
        <row r="270">
          <cell r="A270">
            <v>139931</v>
          </cell>
          <cell r="B270" t="str">
            <v>오뗄 햄(오팜)(1.1Kg/EA)</v>
          </cell>
          <cell r="C270">
            <v>17900</v>
          </cell>
        </row>
        <row r="271">
          <cell r="A271">
            <v>158511</v>
          </cell>
          <cell r="B271" t="str">
            <v>오팜 햄(쵸핑_다이스 1Kg/EA)</v>
          </cell>
          <cell r="C271">
            <v>17900</v>
          </cell>
        </row>
        <row r="272">
          <cell r="A272">
            <v>102073</v>
          </cell>
          <cell r="B272" t="str">
            <v>오뗄 스모크햄(0.8cm쵸핑 1Kg/EA)</v>
          </cell>
          <cell r="C272">
            <v>14300</v>
          </cell>
        </row>
        <row r="273">
          <cell r="A273">
            <v>115002</v>
          </cell>
          <cell r="B273" t="str">
            <v>오뗄 소시지(포크 84G)(1Kg/EA)</v>
          </cell>
          <cell r="C273">
            <v>17900</v>
          </cell>
        </row>
        <row r="274">
          <cell r="A274">
            <v>115004</v>
          </cell>
          <cell r="B274" t="str">
            <v>오뗄 소시지(화이트 84G)(84g/개 1Kg/EA)</v>
          </cell>
          <cell r="C274">
            <v>18900</v>
          </cell>
        </row>
        <row r="275">
          <cell r="A275">
            <v>127976</v>
          </cell>
          <cell r="B275" t="str">
            <v>오뗄 소시지(파티)(700g/EA)</v>
          </cell>
          <cell r="C275">
            <v>9700</v>
          </cell>
        </row>
        <row r="276">
          <cell r="A276">
            <v>235615</v>
          </cell>
          <cell r="B276" t="str">
            <v>풍산푸드시스템 모둠소시지(30g*34입 1Kg/EA)</v>
          </cell>
          <cell r="C276">
            <v>13800</v>
          </cell>
        </row>
        <row r="277">
          <cell r="A277">
            <v>294464</v>
          </cell>
          <cell r="B277" t="str">
            <v>풍산푸드시스템 모둠소시지(72g*14입 1Kg/EA)</v>
          </cell>
          <cell r="C277">
            <v>12900</v>
          </cell>
        </row>
        <row r="278">
          <cell r="A278">
            <v>342658</v>
          </cell>
          <cell r="B278" t="str">
            <v>풍산푸드시스템 모둠소시지(슬라이스_9.1g*110±5입 1Kg/EA)</v>
          </cell>
          <cell r="C278">
            <v>13800</v>
          </cell>
        </row>
        <row r="279">
          <cell r="A279">
            <v>235619</v>
          </cell>
          <cell r="B279" t="str">
            <v>풍산푸드시스템 모둠소시지(칼집30g*34입 1Kg/EA)</v>
          </cell>
          <cell r="C279">
            <v>13800</v>
          </cell>
        </row>
        <row r="280">
          <cell r="A280">
            <v>294465</v>
          </cell>
          <cell r="B280" t="str">
            <v>풍산푸드시스템 모둠소시지(칼집_72g*14입 1Kg/EA)</v>
          </cell>
          <cell r="C280">
            <v>13800</v>
          </cell>
        </row>
        <row r="281">
          <cell r="A281">
            <v>269135</v>
          </cell>
          <cell r="B281" t="str">
            <v>풍산푸드시스템 불갈비맛소시지(30g*34입 1Kg/EA)</v>
          </cell>
          <cell r="C281">
            <v>13800</v>
          </cell>
        </row>
        <row r="282">
          <cell r="A282">
            <v>294469</v>
          </cell>
          <cell r="B282" t="str">
            <v>풍산푸드시스템 불갈비맛소시지(72g*14입 1Kg/EA)</v>
          </cell>
          <cell r="C282">
            <v>12900</v>
          </cell>
        </row>
        <row r="283">
          <cell r="A283">
            <v>269818</v>
          </cell>
          <cell r="B283" t="str">
            <v>풍산푸드시스템 불갈비맛소시지(슬라이스_7.5g*125±5입 1Kg/EA)</v>
          </cell>
          <cell r="C283">
            <v>13800</v>
          </cell>
        </row>
        <row r="284">
          <cell r="A284">
            <v>269134</v>
          </cell>
          <cell r="B284" t="str">
            <v>풍산푸드시스템 불갈비맛소시지(칼집_30g*34입 1Kg/EA)</v>
          </cell>
          <cell r="C284">
            <v>13800</v>
          </cell>
        </row>
        <row r="285">
          <cell r="A285">
            <v>294472</v>
          </cell>
          <cell r="B285" t="str">
            <v>풍산푸드시스템 불갈비맛소시지(칼집_72g*14입 1Kg/EA)</v>
          </cell>
          <cell r="C285">
            <v>13800</v>
          </cell>
        </row>
        <row r="286">
          <cell r="A286">
            <v>301925</v>
          </cell>
          <cell r="B286" t="str">
            <v>풍산푸드시스템 청양고추소시지(30g*34입 1Kg/EA)</v>
          </cell>
          <cell r="C286">
            <v>13800</v>
          </cell>
        </row>
        <row r="287">
          <cell r="A287">
            <v>294467</v>
          </cell>
          <cell r="B287" t="str">
            <v>풍산푸드시스템 청양고추소시지(72g*14입 1Kg/EA)</v>
          </cell>
          <cell r="C287">
            <v>12900</v>
          </cell>
        </row>
        <row r="288">
          <cell r="A288">
            <v>269814</v>
          </cell>
          <cell r="B288" t="str">
            <v>풍산푸드시스템 청양고추소시지(슬라이스_7.5g*125±5입 1Kg/EA)</v>
          </cell>
          <cell r="C288">
            <v>13800</v>
          </cell>
        </row>
        <row r="289">
          <cell r="A289">
            <v>269131</v>
          </cell>
          <cell r="B289" t="str">
            <v>풍산푸드시스템 청양고추소시지(칼집30g*34입 1Kg/EA)</v>
          </cell>
          <cell r="C289">
            <v>13800</v>
          </cell>
        </row>
        <row r="290">
          <cell r="A290">
            <v>294474</v>
          </cell>
          <cell r="B290" t="str">
            <v>풍산푸드시스템 청양고추소시지(칼집_72g*14입 1Kg/EA)</v>
          </cell>
          <cell r="C290">
            <v>13800</v>
          </cell>
        </row>
        <row r="291">
          <cell r="A291">
            <v>301929</v>
          </cell>
          <cell r="B291" t="str">
            <v>풍산푸드시스템 파프리카소시지(30g*34입 1Kg/EA)</v>
          </cell>
          <cell r="C291">
            <v>13800</v>
          </cell>
        </row>
        <row r="292">
          <cell r="A292">
            <v>294470</v>
          </cell>
          <cell r="B292" t="str">
            <v>풍산푸드시스템 파프리카소시지(72g*14입 1Kg/EA)</v>
          </cell>
          <cell r="C292">
            <v>12900</v>
          </cell>
        </row>
        <row r="293">
          <cell r="A293">
            <v>269819</v>
          </cell>
          <cell r="B293" t="str">
            <v>풍산푸드시스템 파프리카소시지(슬라이스_7.5g*125±5입 1Kg/EA)</v>
          </cell>
          <cell r="C293">
            <v>13800</v>
          </cell>
        </row>
        <row r="294">
          <cell r="A294">
            <v>301926</v>
          </cell>
          <cell r="B294" t="str">
            <v>풍산푸드시스템 파프리카소시지(칼집_30g*34입 1Kg/EA)</v>
          </cell>
          <cell r="C294">
            <v>13800</v>
          </cell>
        </row>
        <row r="295">
          <cell r="A295">
            <v>294471</v>
          </cell>
          <cell r="B295" t="str">
            <v>풍산푸드시스템 파프리카소시지(칼집_72g*14입 1Kg/EA)</v>
          </cell>
          <cell r="C295">
            <v>13800</v>
          </cell>
        </row>
        <row r="296">
          <cell r="A296">
            <v>294463</v>
          </cell>
          <cell r="B296" t="str">
            <v>풍산푸드시스템 치즈맛소시지(72g*14입 1Kg/EA)</v>
          </cell>
          <cell r="C296">
            <v>12900</v>
          </cell>
        </row>
        <row r="297">
          <cell r="A297">
            <v>301986</v>
          </cell>
          <cell r="B297" t="str">
            <v>풍산푸드시스템 치즈맛소시지(30g*34입 1Kg/EA)</v>
          </cell>
          <cell r="C297">
            <v>13800</v>
          </cell>
        </row>
        <row r="298">
          <cell r="A298">
            <v>334385</v>
          </cell>
          <cell r="B298" t="str">
            <v>풍산푸드시스템 치즈맛소시지(슬라이스_9g*112±3입 1Kg/EA)</v>
          </cell>
          <cell r="C298">
            <v>13800</v>
          </cell>
        </row>
        <row r="299">
          <cell r="A299">
            <v>232521</v>
          </cell>
          <cell r="B299" t="str">
            <v>풍산푸드 떡갈비반죽(1Kg/EA)</v>
          </cell>
          <cell r="C299">
            <v>12200</v>
          </cell>
        </row>
        <row r="300">
          <cell r="A300">
            <v>295373</v>
          </cell>
          <cell r="B300" t="str">
            <v>풍산푸드시스템 돼지양념구이(간장양념 3Kg/EA)</v>
          </cell>
          <cell r="C300">
            <v>69400</v>
          </cell>
        </row>
        <row r="301">
          <cell r="A301">
            <v>295552</v>
          </cell>
          <cell r="B301" t="str">
            <v>멕시카나 땡초치킨세트(순살 10Kg/BOX)</v>
          </cell>
          <cell r="C301">
            <v>122400</v>
          </cell>
        </row>
        <row r="302">
          <cell r="A302">
            <v>295555</v>
          </cell>
          <cell r="B302" t="str">
            <v>멕시카나 떙초치킨세트(펼친북채 10Kg/BOX)</v>
          </cell>
          <cell r="C302">
            <v>122400</v>
          </cell>
        </row>
        <row r="303">
          <cell r="A303">
            <v>295546</v>
          </cell>
          <cell r="B303" t="str">
            <v>멕시카나 양념치킨세트(펼친북채 10.5Kg/BOX)</v>
          </cell>
          <cell r="C303">
            <v>122400</v>
          </cell>
        </row>
        <row r="304">
          <cell r="A304">
            <v>295548</v>
          </cell>
          <cell r="B304" t="str">
            <v>멕시카나 양념치킨세트(펼친북채 10.5Kg/BOX)</v>
          </cell>
          <cell r="C304">
            <v>122400</v>
          </cell>
        </row>
        <row r="305">
          <cell r="A305">
            <v>295550</v>
          </cell>
          <cell r="B305" t="str">
            <v>멕시카나 뿌리고치킨세트(순살 8.6Kg/BOX)</v>
          </cell>
          <cell r="C305">
            <v>117300</v>
          </cell>
        </row>
        <row r="306">
          <cell r="A306">
            <v>295551</v>
          </cell>
          <cell r="B306" t="str">
            <v>멕시카나 뿌리고치킨세트(펼친북채 8.6Kg/BOX)</v>
          </cell>
          <cell r="C306">
            <v>117300</v>
          </cell>
        </row>
        <row r="307">
          <cell r="A307">
            <v>344753</v>
          </cell>
          <cell r="B307" t="str">
            <v>멕시카나 간장치킨세트(순살 10Kg/BOX)</v>
          </cell>
          <cell r="C307">
            <v>122400</v>
          </cell>
        </row>
        <row r="308">
          <cell r="A308">
            <v>344754</v>
          </cell>
          <cell r="B308" t="str">
            <v>멕시카나 간장치킨세트(펼친북채 10Kg/BOX)</v>
          </cell>
          <cell r="C308">
            <v>122400</v>
          </cell>
        </row>
        <row r="309">
          <cell r="A309">
            <v>344757</v>
          </cell>
          <cell r="B309" t="str">
            <v>멕시카나 모두의마요치킨세트(순살 10Kg/BOX)</v>
          </cell>
          <cell r="C309">
            <v>122400</v>
          </cell>
        </row>
        <row r="310">
          <cell r="A310">
            <v>344758</v>
          </cell>
          <cell r="B310" t="str">
            <v>멕시카나 모두의마요치킨세트(펼친북채 10Kg/BOX)</v>
          </cell>
          <cell r="C310">
            <v>122400</v>
          </cell>
        </row>
        <row r="311">
          <cell r="A311">
            <v>344759</v>
          </cell>
          <cell r="B311" t="str">
            <v>멕시카나 눈꽃치즈치킨세트(순살 8.5Kg/BOX)</v>
          </cell>
          <cell r="C311">
            <v>117300</v>
          </cell>
        </row>
        <row r="312">
          <cell r="A312">
            <v>344760</v>
          </cell>
          <cell r="B312" t="str">
            <v>멕시카나 눈꽃치즈치킨세트(펼친북채 8.5Kg/BOX)</v>
          </cell>
          <cell r="C312">
            <v>117300</v>
          </cell>
        </row>
        <row r="313">
          <cell r="A313">
            <v>165269</v>
          </cell>
          <cell r="B313" t="str">
            <v>CJ제일제당 쁘띠첼(밀감 90g/EA)</v>
          </cell>
          <cell r="C313">
            <v>800</v>
          </cell>
        </row>
        <row r="314">
          <cell r="A314">
            <v>165267</v>
          </cell>
          <cell r="B314" t="str">
            <v>CJ제일제당 쁘띠첼(포도 90g/EA)</v>
          </cell>
          <cell r="C314">
            <v>800</v>
          </cell>
        </row>
        <row r="315">
          <cell r="A315">
            <v>165268</v>
          </cell>
          <cell r="B315" t="str">
            <v>CJ제일제당 쁘띠첼(복숭아 90g/EA)</v>
          </cell>
          <cell r="C315">
            <v>800</v>
          </cell>
        </row>
        <row r="316">
          <cell r="A316">
            <v>172012</v>
          </cell>
          <cell r="B316" t="str">
            <v>CJ제일제당 쁘띠첼(망고 90g/EA)</v>
          </cell>
          <cell r="C316"/>
        </row>
        <row r="317">
          <cell r="A317">
            <v>243018</v>
          </cell>
          <cell r="B317" t="str">
            <v>CJ제일제당 쁘띠첼(파인애플 90g/EA)</v>
          </cell>
          <cell r="C317">
            <v>800</v>
          </cell>
        </row>
        <row r="318">
          <cell r="A318">
            <v>165266</v>
          </cell>
          <cell r="B318" t="str">
            <v>CJ제일제당 쁘띠첼(코코포도 90g/EA)</v>
          </cell>
          <cell r="C318">
            <v>800</v>
          </cell>
        </row>
        <row r="319">
          <cell r="A319">
            <v>296061</v>
          </cell>
          <cell r="B319" t="str">
            <v>쁘띠첼 과일젤리(코코자몽 90g/EA)</v>
          </cell>
          <cell r="C319"/>
        </row>
        <row r="320">
          <cell r="A320">
            <v>296052</v>
          </cell>
          <cell r="B320" t="str">
            <v>쁘띠첼 과일젤리(코코체리 90g/EA)</v>
          </cell>
          <cell r="C320"/>
        </row>
        <row r="321">
          <cell r="A321">
            <v>301759</v>
          </cell>
          <cell r="B321" t="str">
            <v>쁘띠첼 과일젤리(코코그린애플 90g/EA)</v>
          </cell>
          <cell r="C321"/>
        </row>
        <row r="322">
          <cell r="A322">
            <v>261306</v>
          </cell>
          <cell r="B322" t="str">
            <v>쁘띠첼 워터젤리(130ml_복숭아 130g/EA)</v>
          </cell>
          <cell r="C322">
            <v>1150</v>
          </cell>
        </row>
        <row r="323">
          <cell r="A323">
            <v>261304</v>
          </cell>
          <cell r="B323" t="str">
            <v>쁘띠첼 워터젤리(130ml_사과 130g/EA)</v>
          </cell>
          <cell r="C323"/>
        </row>
        <row r="324">
          <cell r="A324">
            <v>261303</v>
          </cell>
          <cell r="B324" t="str">
            <v>쁘띠첼 워터젤리(130ml_포도 130g/EA)</v>
          </cell>
          <cell r="C324">
            <v>1150</v>
          </cell>
        </row>
        <row r="325">
          <cell r="A325">
            <v>261305</v>
          </cell>
          <cell r="B325" t="str">
            <v>쁘띠첼 워터젤리(130ml_오렌지 130g/EA)</v>
          </cell>
          <cell r="C325">
            <v>1150</v>
          </cell>
        </row>
        <row r="326">
          <cell r="A326">
            <v>322719</v>
          </cell>
          <cell r="B326" t="str">
            <v>쁘띠첼 워터젤리(130ml_파인애플달콤함듬뿍 130g/EA)</v>
          </cell>
          <cell r="C326"/>
        </row>
        <row r="327">
          <cell r="A327">
            <v>322720</v>
          </cell>
          <cell r="B327" t="str">
            <v>쁘띠첼 워터젤리(130ml_망고달달함듬뿍 130g/EA)</v>
          </cell>
          <cell r="C327"/>
        </row>
        <row r="328">
          <cell r="A328">
            <v>322721</v>
          </cell>
          <cell r="B328" t="str">
            <v>쁘띠첼 워터젤리(130ml_자몽상큼함듬뿍 130g/EA)</v>
          </cell>
          <cell r="C328"/>
        </row>
        <row r="329">
          <cell r="A329">
            <v>295013</v>
          </cell>
          <cell r="B329" t="str">
            <v>쁘띠첼 요거젤리(복숭아_NEW 90g/EA)</v>
          </cell>
          <cell r="C329">
            <v>1100</v>
          </cell>
        </row>
        <row r="330">
          <cell r="A330">
            <v>295011</v>
          </cell>
          <cell r="B330" t="str">
            <v>쁘띠첼 요거젤리(밀감_NEW 90g/EA)</v>
          </cell>
          <cell r="C330">
            <v>1100</v>
          </cell>
        </row>
        <row r="331">
          <cell r="A331">
            <v>295014</v>
          </cell>
          <cell r="B331" t="str">
            <v>쁘띠첼 요거젤리(화이트코코_NEW 90g/EA)</v>
          </cell>
          <cell r="C331">
            <v>1100</v>
          </cell>
        </row>
        <row r="332">
          <cell r="A332">
            <v>295010</v>
          </cell>
          <cell r="B332" t="str">
            <v>쁘띠첼 요거젤리(딸기_NEW 90g/EA)</v>
          </cell>
          <cell r="C332">
            <v>1100</v>
          </cell>
        </row>
        <row r="333">
          <cell r="A333">
            <v>251280</v>
          </cell>
          <cell r="B333" t="str">
            <v>[매입] 코쿤 망고푸딩708g(118gX6ea)</v>
          </cell>
          <cell r="C333">
            <v>4000</v>
          </cell>
        </row>
        <row r="334">
          <cell r="A334">
            <v>154721</v>
          </cell>
          <cell r="B334" t="str">
            <v>MDS 사과푸딩(젤리_절단_20조각 1Kg/EA)</v>
          </cell>
          <cell r="C334">
            <v>7200</v>
          </cell>
        </row>
        <row r="335">
          <cell r="A335">
            <v>154723</v>
          </cell>
          <cell r="B335" t="str">
            <v>MDS 요거트푸딩(젤리_절단_20조각 1Kg/EA)</v>
          </cell>
          <cell r="C335">
            <v>7700</v>
          </cell>
        </row>
        <row r="336">
          <cell r="A336">
            <v>164298</v>
          </cell>
          <cell r="B336" t="str">
            <v>MDS 망고푸딩(젤리_절단_20조각 1Kg/EA)</v>
          </cell>
          <cell r="C336">
            <v>7700</v>
          </cell>
        </row>
        <row r="337">
          <cell r="A337">
            <v>164300</v>
          </cell>
          <cell r="B337" t="str">
            <v>MDS 딸기푸딩(젤리_절단_20조각 1Kg/EA)</v>
          </cell>
          <cell r="C337">
            <v>7700</v>
          </cell>
        </row>
        <row r="338">
          <cell r="A338">
            <v>169987</v>
          </cell>
          <cell r="B338" t="str">
            <v>MDS 석류푸딩(젤리_절단_20조각 1Kg/EA)</v>
          </cell>
          <cell r="C338">
            <v>7700</v>
          </cell>
        </row>
        <row r="339">
          <cell r="A339">
            <v>290503</v>
          </cell>
          <cell r="B339" t="str">
            <v xml:space="preserve"> 이츠웰아이누리 짜먹는요거트 딸기240g(40g*6입)</v>
          </cell>
          <cell r="C339">
            <v>2300</v>
          </cell>
        </row>
        <row r="340">
          <cell r="A340">
            <v>290504</v>
          </cell>
          <cell r="B340" t="str">
            <v>이츠웰아이누리 짜먹는요거트 포도240g(40g*6입)</v>
          </cell>
          <cell r="C340">
            <v>2300</v>
          </cell>
        </row>
        <row r="341">
          <cell r="A341">
            <v>277542</v>
          </cell>
          <cell r="B341" t="str">
            <v>이츠웰아이누리 마시는상큼한하루(100ml_유기사과 100g/EA)</v>
          </cell>
          <cell r="C341">
            <v>570</v>
          </cell>
        </row>
        <row r="342">
          <cell r="A342">
            <v>277541</v>
          </cell>
          <cell r="B342" t="str">
            <v>이츠웰아이누리 마시는달콤한하루(100ml_감귤&amp;유기오렌지 100g/EA)</v>
          </cell>
          <cell r="C342">
            <v>590</v>
          </cell>
        </row>
        <row r="343">
          <cell r="A343">
            <v>281807</v>
          </cell>
          <cell r="B343" t="str">
            <v>흔들어먹는 아이젤(자몽맛)75g*50EA/BOX</v>
          </cell>
          <cell r="C343">
            <v>750</v>
          </cell>
        </row>
        <row r="344">
          <cell r="A344">
            <v>162659</v>
          </cell>
          <cell r="B344" t="str">
            <v>이츠웰 플리또주스(130ml_청포도 130g/EA)</v>
          </cell>
          <cell r="C344">
            <v>470</v>
          </cell>
        </row>
        <row r="345">
          <cell r="A345">
            <v>146337</v>
          </cell>
          <cell r="B345" t="str">
            <v>이츠웰 플리또주스(130ml_망고파인애플 130g/EA)</v>
          </cell>
          <cell r="C345">
            <v>470</v>
          </cell>
        </row>
        <row r="346">
          <cell r="A346">
            <v>172084</v>
          </cell>
          <cell r="B346" t="str">
            <v>이츠웰 플리또(골드키위배_130ML 130g/EA)</v>
          </cell>
          <cell r="C346">
            <v>470</v>
          </cell>
        </row>
        <row r="347">
          <cell r="A347">
            <v>241524</v>
          </cell>
          <cell r="B347" t="str">
            <v>이츠웰 플리또 오렌지자몽</v>
          </cell>
          <cell r="C347">
            <v>470</v>
          </cell>
        </row>
        <row r="348">
          <cell r="A348">
            <v>229287</v>
          </cell>
          <cell r="B348" t="str">
            <v>이츠웰 청귤에이드/100ML</v>
          </cell>
          <cell r="C348">
            <v>430</v>
          </cell>
        </row>
        <row r="349">
          <cell r="A349">
            <v>143362</v>
          </cell>
          <cell r="B349" t="str">
            <v>이츠웰 레몬에이드(100ml 100g/EA)</v>
          </cell>
          <cell r="C349">
            <v>410</v>
          </cell>
        </row>
        <row r="350">
          <cell r="A350">
            <v>164446</v>
          </cell>
          <cell r="B350" t="str">
            <v>이츠웰 자몽에이드(NEW_100ml 100g/EA)</v>
          </cell>
          <cell r="C350">
            <v>425</v>
          </cell>
        </row>
        <row r="351">
          <cell r="A351">
            <v>165840</v>
          </cell>
          <cell r="B351" t="str">
            <v>이츠웰 자일로스매실주스(컵_100ml 100g/EA)</v>
          </cell>
          <cell r="C351">
            <v>455</v>
          </cell>
        </row>
        <row r="352">
          <cell r="A352">
            <v>280432</v>
          </cell>
          <cell r="B352" t="str">
            <v>이츠웰아이누리 요구르트(튼튼플러스_요거얌얌_플레인 125g/EA)</v>
          </cell>
          <cell r="C352">
            <v>390</v>
          </cell>
        </row>
        <row r="353">
          <cell r="A353">
            <v>280433</v>
          </cell>
          <cell r="B353" t="str">
            <v>이츠웰아이누리 요구르트(튼튼플러스_요거얌얌_오렌지 125g/EA)</v>
          </cell>
          <cell r="C353">
            <v>390</v>
          </cell>
        </row>
        <row r="354">
          <cell r="A354">
            <v>173009</v>
          </cell>
          <cell r="B354" t="str">
            <v>내사랑 오렌지주스(팩_185ML 185g/EA)</v>
          </cell>
          <cell r="C354">
            <v>470</v>
          </cell>
        </row>
        <row r="355">
          <cell r="A355">
            <v>173010</v>
          </cell>
          <cell r="B355" t="str">
            <v>내사랑 포도주스(팩_185ML 185g/EA)</v>
          </cell>
          <cell r="C355">
            <v>470</v>
          </cell>
        </row>
        <row r="356">
          <cell r="A356">
            <v>173008</v>
          </cell>
          <cell r="B356" t="str">
            <v>내사랑 사과주스(팩_185ML 185g/EA)</v>
          </cell>
          <cell r="C356">
            <v>470</v>
          </cell>
        </row>
        <row r="357">
          <cell r="A357">
            <v>266349</v>
          </cell>
          <cell r="B357" t="str">
            <v>성보블루레몬에이드</v>
          </cell>
          <cell r="C357">
            <v>34700</v>
          </cell>
        </row>
        <row r="358">
          <cell r="A358">
            <v>273715</v>
          </cell>
          <cell r="B358" t="str">
            <v>마더구스 초코에빠진롤케익</v>
          </cell>
          <cell r="C358">
            <v>75000</v>
          </cell>
        </row>
        <row r="359">
          <cell r="A359">
            <v>273713</v>
          </cell>
          <cell r="B359" t="str">
            <v>사과에빠진롤케익(우리밀)/2KG(50G*40EA)/BOX</v>
          </cell>
          <cell r="C359">
            <v>1800</v>
          </cell>
        </row>
        <row r="360">
          <cell r="A360">
            <v>297611</v>
          </cell>
          <cell r="B360" t="str">
            <v>뚜레쥬르 롤케익(조각_개별포장_한라봉 55g/EA)</v>
          </cell>
          <cell r="C360">
            <v>1700</v>
          </cell>
        </row>
        <row r="361">
          <cell r="A361">
            <v>285950</v>
          </cell>
          <cell r="B361" t="str">
            <v>뚜레쥬르 롤케익(조각_개별포장_딸기크림 50g/EA)</v>
          </cell>
          <cell r="C361">
            <v>1600</v>
          </cell>
        </row>
        <row r="362">
          <cell r="A362">
            <v>285948</v>
          </cell>
          <cell r="B362" t="str">
            <v>뚜레쥬르 롤케익(조각_개별포장_녹차 50g/EA)</v>
          </cell>
          <cell r="C362">
            <v>1600</v>
          </cell>
        </row>
        <row r="363">
          <cell r="A363">
            <v>144131</v>
          </cell>
          <cell r="B363" t="str">
            <v>뚜레쥬르 롤케익(조각_딸기잼),월요일 발주불가</v>
          </cell>
          <cell r="C363">
            <v>1700</v>
          </cell>
        </row>
        <row r="364">
          <cell r="A364">
            <v>135440</v>
          </cell>
          <cell r="B364" t="str">
            <v>뚜레쥬르 부드러운케익(촉촉한고구마 75g/EA)</v>
          </cell>
          <cell r="C364">
            <v>1600</v>
          </cell>
        </row>
        <row r="365">
          <cell r="A365">
            <v>285968</v>
          </cell>
          <cell r="B365" t="str">
            <v>뚜레쥬르 부드러운케익(촉촉한치즈 70g/EA)</v>
          </cell>
          <cell r="C365">
            <v>1600</v>
          </cell>
        </row>
        <row r="366">
          <cell r="A366">
            <v>146367</v>
          </cell>
          <cell r="B366" t="str">
            <v>뚜레쥬르 머핀(고소한아몬드 55g/EA)</v>
          </cell>
          <cell r="C366">
            <v>1400</v>
          </cell>
        </row>
        <row r="367">
          <cell r="A367">
            <v>146368</v>
          </cell>
          <cell r="B367" t="str">
            <v>뚜레쥬르 머핀(달콤한초코칩 55g/EA)</v>
          </cell>
          <cell r="C367">
            <v>1400</v>
          </cell>
        </row>
        <row r="368">
          <cell r="A368">
            <v>146369</v>
          </cell>
          <cell r="B368" t="str">
            <v>뚜레쥬르 머핀(부드러운치즈 55g/EA)</v>
          </cell>
          <cell r="C368">
            <v>1400</v>
          </cell>
        </row>
        <row r="369">
          <cell r="A369">
            <v>146370</v>
          </cell>
          <cell r="B369" t="str">
            <v>뚜레쥬르 식빵(사각_겉장포함24쪽 토스트용 750g/EA)</v>
          </cell>
          <cell r="C369">
            <v>3600</v>
          </cell>
        </row>
        <row r="370">
          <cell r="A370">
            <v>255939</v>
          </cell>
          <cell r="B370" t="str">
            <v>벨리도넛 화이트프렌즈링(개별포장_20g*30입 600g/EA)</v>
          </cell>
          <cell r="C370">
            <v>13300</v>
          </cell>
        </row>
        <row r="371">
          <cell r="A371">
            <v>255940</v>
          </cell>
          <cell r="B371" t="str">
            <v>벨리도넛 다크프렌즈링(개별포장_20g*30입 600g/EA)</v>
          </cell>
          <cell r="C371">
            <v>13300</v>
          </cell>
        </row>
        <row r="372">
          <cell r="A372">
            <v>176598</v>
          </cell>
          <cell r="B372" t="str">
            <v>이츠웰 쫀득쫀득브라우니쿠키(자일로스함유_20g*20입 400g/EA)</v>
          </cell>
          <cell r="C372">
            <v>15300</v>
          </cell>
        </row>
        <row r="373">
          <cell r="A373">
            <v>176595</v>
          </cell>
          <cell r="B373" t="str">
            <v>이츠웰 우리밀우유만주(30g*20입 600g/EA)</v>
          </cell>
          <cell r="C373">
            <v>17400</v>
          </cell>
        </row>
        <row r="374">
          <cell r="A374">
            <v>145345</v>
          </cell>
          <cell r="B374" t="str">
            <v>이츠웰 우리밀촉촉마들렌(개별포장_15g*30입 450g/EA)</v>
          </cell>
          <cell r="C374">
            <v>15000</v>
          </cell>
        </row>
        <row r="375">
          <cell r="A375">
            <v>145344</v>
          </cell>
          <cell r="B375" t="str">
            <v>이츠웰 우리밀에그타르트(35g*16입 560g/EA)</v>
          </cell>
          <cell r="C375">
            <v>19600</v>
          </cell>
        </row>
        <row r="376">
          <cell r="A376">
            <v>145343</v>
          </cell>
          <cell r="B376" t="str">
            <v>이츠웰 우리밀쁘띠초코칩머핀(28g*30입 840g/EA)</v>
          </cell>
          <cell r="C376">
            <v>17400</v>
          </cell>
        </row>
        <row r="377">
          <cell r="A377">
            <v>158489</v>
          </cell>
          <cell r="B377" t="str">
            <v>마더구스 브라우니(개별포장_30g*30입 900g/EA)</v>
          </cell>
          <cell r="C377">
            <v>28100</v>
          </cell>
        </row>
        <row r="378">
          <cell r="A378">
            <v>135203</v>
          </cell>
          <cell r="B378" t="str">
            <v>마더구스 베이비슈(카스타드_20g*24입 480g/EA)</v>
          </cell>
          <cell r="C378">
            <v>11500</v>
          </cell>
        </row>
        <row r="379">
          <cell r="A379">
            <v>135204</v>
          </cell>
          <cell r="B379" t="str">
            <v>마더구스 베이비슈(초코_20g*24입 480g/EA)</v>
          </cell>
          <cell r="C379">
            <v>11700</v>
          </cell>
        </row>
        <row r="380">
          <cell r="A380">
            <v>194756</v>
          </cell>
          <cell r="B380" t="str">
            <v>벨리도넛 몽키바나나미니도넛(자일로스함유_25g*40개입 1Kg/BOX)</v>
          </cell>
          <cell r="C380">
            <v>16400</v>
          </cell>
        </row>
        <row r="381">
          <cell r="A381">
            <v>264781</v>
          </cell>
          <cell r="B381" t="str">
            <v>이츠웰 우리밀 미니딸기파운드900g(30g X 30ea)</v>
          </cell>
          <cell r="C381">
            <v>23500</v>
          </cell>
        </row>
        <row r="382">
          <cell r="A382">
            <v>321313</v>
          </cell>
          <cell r="B382" t="str">
            <v>이츠웰 고구마파운드케익(개별포장_30g*24입 720g/BOX)</v>
          </cell>
          <cell r="C382">
            <v>23600</v>
          </cell>
        </row>
        <row r="383">
          <cell r="A383">
            <v>263482</v>
          </cell>
          <cell r="B383" t="str">
            <v>이츠웰 무화과파이400g(약 29g X 14ea)</v>
          </cell>
          <cell r="C383">
            <v>16400</v>
          </cell>
        </row>
        <row r="384">
          <cell r="A384">
            <v>263481</v>
          </cell>
          <cell r="B384" t="str">
            <v>쿠앤크무스케익800g(약 33g X 24ea)</v>
          </cell>
          <cell r="C384">
            <v>27000</v>
          </cell>
        </row>
        <row r="385">
          <cell r="A385">
            <v>269671</v>
          </cell>
          <cell r="B385" t="str">
            <v>이츠웰 우리밀 허니버터카스테라1.05kg(35g X 30ea)</v>
          </cell>
          <cell r="C385">
            <v>24500</v>
          </cell>
        </row>
        <row r="386">
          <cell r="A386">
            <v>264785</v>
          </cell>
          <cell r="B386" t="str">
            <v>이츠웰 고구마치즈케익1.5kg(50g X 30ea)</v>
          </cell>
          <cell r="C386">
            <v>24500</v>
          </cell>
        </row>
        <row r="387">
          <cell r="A387">
            <v>116518</v>
          </cell>
          <cell r="B387" t="str">
            <v>미송엔터프라이즈 츄러스(플레인_55g*10입 550g/EA)</v>
          </cell>
          <cell r="C387">
            <v>14800</v>
          </cell>
        </row>
        <row r="388">
          <cell r="A388">
            <v>116519</v>
          </cell>
          <cell r="B388" t="str">
            <v>미송엔터프라이즈 프레즐필러(스위트_100g내외*8입 800g/EA)</v>
          </cell>
          <cell r="C388">
            <v>14300</v>
          </cell>
        </row>
        <row r="389">
          <cell r="A389">
            <v>373253</v>
          </cell>
          <cell r="B389" t="str">
            <v>사조대림 미니붕어빵(단팥_18개내외 400g/EA)</v>
          </cell>
          <cell r="C389">
            <v>9600</v>
          </cell>
        </row>
        <row r="390">
          <cell r="A390">
            <v>373252</v>
          </cell>
          <cell r="B390" t="str">
            <v>사조대림 미니붕어빵(슈크림_18개내외 400g/EA)</v>
          </cell>
          <cell r="C390">
            <v>9600</v>
          </cell>
        </row>
        <row r="391">
          <cell r="A391">
            <v>284037</v>
          </cell>
          <cell r="B391" t="str">
            <v>도라에몽의암기빵슈크림만쥬 1kg(60g*16개 내외)</v>
          </cell>
          <cell r="C391">
            <v>17900</v>
          </cell>
        </row>
        <row r="392">
          <cell r="A392">
            <v>274959</v>
          </cell>
          <cell r="B392" t="str">
            <v>파스키에 마카롱(12.8g*72입 921g/EA)</v>
          </cell>
          <cell r="C392">
            <v>81600</v>
          </cell>
        </row>
        <row r="393">
          <cell r="A393">
            <v>229869</v>
          </cell>
          <cell r="B393" t="str">
            <v>서울식품공업 치즈볼생지(25g*30입 750g/EA)</v>
          </cell>
          <cell r="C393">
            <v>17400</v>
          </cell>
        </row>
        <row r="394">
          <cell r="A394">
            <v>387012</v>
          </cell>
          <cell r="B394" t="str">
            <v>서울식품공업 미니갈릭파이생지(31.5g*50입내외 1.575Kg/EA)</v>
          </cell>
          <cell r="C394">
            <v>24000</v>
          </cell>
        </row>
        <row r="395">
          <cell r="A395">
            <v>164809</v>
          </cell>
          <cell r="B395" t="str">
            <v>서울식품공업 미니애플턴오버생지(40G*50입 2Kg/EA)</v>
          </cell>
          <cell r="C395">
            <v>35700</v>
          </cell>
        </row>
        <row r="396">
          <cell r="A396">
            <v>124976</v>
          </cell>
          <cell r="B396" t="str">
            <v>서울식품공업 미니고구마파이생지(23g*80입 1.84Kg/PAC)</v>
          </cell>
          <cell r="C396">
            <v>32000</v>
          </cell>
        </row>
        <row r="397">
          <cell r="A397">
            <v>124944</v>
          </cell>
          <cell r="B397" t="str">
            <v>서울식품공업 미니딸기파이생지(23g*80입 1.84Kg/PAC)</v>
          </cell>
          <cell r="C397">
            <v>33700</v>
          </cell>
        </row>
        <row r="398">
          <cell r="A398">
            <v>125962</v>
          </cell>
          <cell r="B398" t="str">
            <v>서울식품공업 미니크라상생지(가공버터_22g*80입 1.76Kg/PAC)</v>
          </cell>
          <cell r="C398">
            <v>28600</v>
          </cell>
        </row>
        <row r="399">
          <cell r="A399">
            <v>125269</v>
          </cell>
          <cell r="B399" t="str">
            <v>서울식품공업 미니초코칩쿠키(다크생지_18g*50입 900g/EA)</v>
          </cell>
          <cell r="C399">
            <v>19400</v>
          </cell>
        </row>
        <row r="400">
          <cell r="A400">
            <v>131154</v>
          </cell>
          <cell r="B400" t="str">
            <v>서울식품공업 미니NEW초코쿠키(황색생지_18g*50입 900g/EA)</v>
          </cell>
          <cell r="C400">
            <v>19500</v>
          </cell>
        </row>
        <row r="401">
          <cell r="A401">
            <v>124519</v>
          </cell>
          <cell r="B401" t="str">
            <v>뚜레쥬르 그때그도나쓰생지(27g_30개입 810g/EA)</v>
          </cell>
          <cell r="C401">
            <v>12300</v>
          </cell>
        </row>
        <row r="402">
          <cell r="A402">
            <v>142585</v>
          </cell>
          <cell r="B402" t="str">
            <v>뚜레쥬르 생지(깨찰빵_30개입 945g/EA)</v>
          </cell>
          <cell r="C402">
            <v>13800</v>
          </cell>
        </row>
        <row r="403">
          <cell r="A403">
            <v>142587</v>
          </cell>
          <cell r="B403" t="str">
            <v>뚜레쥬르 냉동생지(꼬마꽈배기_20개입 630g/EA)</v>
          </cell>
          <cell r="C403">
            <v>9200</v>
          </cell>
        </row>
        <row r="404">
          <cell r="A404">
            <v>350549</v>
          </cell>
          <cell r="B404" t="str">
            <v>한국마쯔다니 생지(깨찰호떡_40g*20입 800Kg/EA)</v>
          </cell>
          <cell r="C404">
            <v>9500</v>
          </cell>
        </row>
        <row r="405">
          <cell r="A405">
            <v>253315</v>
          </cell>
          <cell r="B405" t="str">
            <v>포켓팝콘 화이트블러썸750g(25gX30ea)</v>
          </cell>
          <cell r="C405">
            <v>510</v>
          </cell>
        </row>
        <row r="406">
          <cell r="A406">
            <v>230132</v>
          </cell>
          <cell r="B406" t="str">
            <v>딸기 품은 포켓팝콘/750g(25g*30ea)</v>
          </cell>
          <cell r="C406">
            <v>510</v>
          </cell>
        </row>
        <row r="407">
          <cell r="A407">
            <v>242829</v>
          </cell>
          <cell r="B407" t="str">
            <v>이츠웰 포켓팝콘 크리미카라멜</v>
          </cell>
          <cell r="C407">
            <v>510</v>
          </cell>
        </row>
        <row r="408">
          <cell r="A408">
            <v>288371</v>
          </cell>
          <cell r="B408" t="str">
            <v>허쉬 초콜릿칩쿠키(12g*30개입 CJ프레시웨이전용 360g/EA)</v>
          </cell>
          <cell r="C408">
            <v>9200</v>
          </cell>
        </row>
        <row r="409">
          <cell r="A409">
            <v>289410</v>
          </cell>
          <cell r="B409" t="str">
            <v>허쉬 초코크림샌드위치쿠키(25g*12개입 300g/EA)</v>
          </cell>
          <cell r="C409">
            <v>5600</v>
          </cell>
        </row>
        <row r="410">
          <cell r="A410">
            <v>293849</v>
          </cell>
          <cell r="B410" t="str">
            <v>오튀봉 나비오징어꼬치(70g*10입 700g/EA</v>
          </cell>
          <cell r="C410">
            <v>18900</v>
          </cell>
        </row>
        <row r="411">
          <cell r="A411">
            <v>337357</v>
          </cell>
          <cell r="B411" t="str">
            <v>야무진 나쵸치즈소스(1Kg/EA</v>
          </cell>
          <cell r="C411">
            <v>13300</v>
          </cell>
        </row>
        <row r="412">
          <cell r="A412">
            <v>337356</v>
          </cell>
          <cell r="B412" t="str">
            <v>야무진 플레인크림치즈소스(1Kg/EA)</v>
          </cell>
          <cell r="C412">
            <v>13300</v>
          </cell>
        </row>
        <row r="413">
          <cell r="A413">
            <v>283872</v>
          </cell>
          <cell r="B413" t="str">
            <v>댄케이크 버터쿠키싱글서브(36개입_NEW CJ프레시웨이전용 648g/EA)</v>
          </cell>
          <cell r="C413">
            <v>25500</v>
          </cell>
        </row>
        <row r="414">
          <cell r="A414">
            <v>304968</v>
          </cell>
          <cell r="B414" t="str">
            <v>댄케이크 초코쿠키싱글서브(CJ프레시웨이전용 36개입 720g/EA)</v>
          </cell>
          <cell r="C414">
            <v>25500</v>
          </cell>
        </row>
        <row r="415">
          <cell r="A415">
            <v>254995</v>
          </cell>
          <cell r="B415" t="str">
            <v>개미식품 튼튼칼슘롤(21곡_10g*30개입 300g/EA)</v>
          </cell>
          <cell r="C415">
            <v>10000</v>
          </cell>
        </row>
        <row r="416">
          <cell r="A416">
            <v>286266</v>
          </cell>
          <cell r="B416" t="str">
            <v>이츠웰아이누리 허니버터아몬드(10g*40입 400g/EA)</v>
          </cell>
          <cell r="C416">
            <v>15900</v>
          </cell>
        </row>
        <row r="417">
          <cell r="A417">
            <v>272417</v>
          </cell>
          <cell r="B417" t="str">
            <v>엉클팝 보리과자(길쭉이_32개입 400g/EA)</v>
          </cell>
          <cell r="C417">
            <v>6200</v>
          </cell>
        </row>
        <row r="418">
          <cell r="A418">
            <v>292917</v>
          </cell>
          <cell r="B418" t="str">
            <v>두부 와플 쿠키320g(16g X 20ea)</v>
          </cell>
          <cell r="C418">
            <v>13900</v>
          </cell>
        </row>
        <row r="419">
          <cell r="A419">
            <v>230116</v>
          </cell>
          <cell r="B419" t="str">
            <v>담양한과 찹쌀유과(찹쌀+백련초+단호박_각10입_개별포장 240g/EA)</v>
          </cell>
          <cell r="C419">
            <v>15300</v>
          </cell>
        </row>
        <row r="420">
          <cell r="A420">
            <v>128811</v>
          </cell>
          <cell r="B420" t="str">
            <v>켈로그 후르트링(530g/EA)</v>
          </cell>
          <cell r="C420">
            <v>12300</v>
          </cell>
        </row>
        <row r="421">
          <cell r="A421">
            <v>120769</v>
          </cell>
          <cell r="B421" t="str">
            <v>켈로그 오곡콘푸레이크(곡물이야기 1.2Kg/EA)</v>
          </cell>
          <cell r="C421">
            <v>19900</v>
          </cell>
        </row>
        <row r="422">
          <cell r="A422">
            <v>211556</v>
          </cell>
          <cell r="B422" t="str">
            <v>망고(2.5cm다이스 1Kg/EA)</v>
          </cell>
          <cell r="C422">
            <v>9200</v>
          </cell>
        </row>
        <row r="423">
          <cell r="A423">
            <v>219542</v>
          </cell>
          <cell r="B423" t="str">
            <v>프레시웨이 냉동블루베리(1Kg/EA), 칠레산</v>
          </cell>
          <cell r="C423">
            <v>13300</v>
          </cell>
        </row>
        <row r="424">
          <cell r="A424">
            <v>219708</v>
          </cell>
          <cell r="B424" t="str">
            <v>푸드야 3종 믹스후르츠
(망고,파파야,용과,베트남)</v>
          </cell>
          <cell r="C424">
            <v>9200</v>
          </cell>
        </row>
        <row r="425">
          <cell r="A425">
            <v>285068</v>
          </cell>
          <cell r="B425" t="str">
            <v>스위트웰 빙수용젤리(450g/EA)</v>
          </cell>
          <cell r="C425">
            <v>4600</v>
          </cell>
        </row>
        <row r="426">
          <cell r="A426">
            <v>274555</v>
          </cell>
          <cell r="B426" t="str">
            <v>라벨리 아이스크림(9L_딜리셔스_딸기 4Kg/EA)</v>
          </cell>
          <cell r="C426">
            <v>32700</v>
          </cell>
        </row>
        <row r="427">
          <cell r="A427">
            <v>105739</v>
          </cell>
          <cell r="B427" t="str">
            <v>라벨리 아이스크림(9L_바닐라 4.5Kg/EA)</v>
          </cell>
          <cell r="C427">
            <v>32700</v>
          </cell>
        </row>
        <row r="428">
          <cell r="A428">
            <v>274556</v>
          </cell>
          <cell r="B428" t="str">
            <v>라벨리 아이스크림(9L_딜리셔스_초코 4Kg/EA)</v>
          </cell>
          <cell r="C428">
            <v>32700</v>
          </cell>
        </row>
        <row r="429">
          <cell r="A429">
            <v>128312</v>
          </cell>
          <cell r="B429" t="str">
            <v>이츠웰 올방개묵(2Kg/EA)</v>
          </cell>
          <cell r="C429">
            <v>8600</v>
          </cell>
        </row>
        <row r="430">
          <cell r="A430">
            <v>128313</v>
          </cell>
          <cell r="B430" t="str">
            <v>이츠웰 검은깨올방개묵(2Kg/EA)</v>
          </cell>
          <cell r="C430">
            <v>8400</v>
          </cell>
        </row>
        <row r="431">
          <cell r="A431">
            <v>134068</v>
          </cell>
          <cell r="B431" t="str">
            <v>이츠웰 조미유부(6*6cm_60입 600g/EA)</v>
          </cell>
          <cell r="C431">
            <v>10700</v>
          </cell>
        </row>
        <row r="432">
          <cell r="A432">
            <v>136983</v>
          </cell>
          <cell r="B432" t="str">
            <v>이츠웰 통통유부(500g/EA)냉동</v>
          </cell>
          <cell r="C432">
            <v>8700</v>
          </cell>
        </row>
        <row r="433">
          <cell r="A433">
            <v>175772</v>
          </cell>
          <cell r="B433" t="str">
            <v>서울식품 스트링치즈어묵바(50g*10입 500g/EA)</v>
          </cell>
          <cell r="C433">
            <v>9200</v>
          </cell>
        </row>
        <row r="434">
          <cell r="A434">
            <v>170082</v>
          </cell>
          <cell r="B434" t="str">
            <v>서울식품 매콤오징어바(50g*10입 500g/EA)</v>
          </cell>
          <cell r="C434">
            <v>8200</v>
          </cell>
        </row>
        <row r="435">
          <cell r="A435">
            <v>170081</v>
          </cell>
          <cell r="B435" t="str">
            <v>서울식품 까망베르치즈어묵바(50g*10입 500g/EA)</v>
          </cell>
          <cell r="C435">
            <v>8200</v>
          </cell>
        </row>
        <row r="436">
          <cell r="A436">
            <v>283166</v>
          </cell>
          <cell r="B436" t="str">
            <v>삼진어묵 어묵바(야채맛)500g(50g*10ea)</v>
          </cell>
          <cell r="C436">
            <v>11300</v>
          </cell>
        </row>
        <row r="437">
          <cell r="A437">
            <v>140081</v>
          </cell>
          <cell r="B437" t="str">
            <v>행복한요리 꽃맛살(행복한요리 2Kg/EA)</v>
          </cell>
          <cell r="C437">
            <v>36800</v>
          </cell>
        </row>
        <row r="438">
          <cell r="A438">
            <v>281114</v>
          </cell>
          <cell r="B438" t="str">
            <v>이츠웰 고기유부주머니(20입 650g/EA)</v>
          </cell>
          <cell r="C438">
            <v>14300</v>
          </cell>
        </row>
        <row r="439">
          <cell r="A439">
            <v>281120</v>
          </cell>
          <cell r="B439" t="str">
            <v>이츠웰 해물유부주머니(20입 650g/EA)</v>
          </cell>
          <cell r="C439">
            <v>14300</v>
          </cell>
        </row>
        <row r="440">
          <cell r="A440">
            <v>287381</v>
          </cell>
          <cell r="B440" t="str">
            <v>DONO 카프레제 치즈(100매입)</v>
          </cell>
          <cell r="C440">
            <v>22600</v>
          </cell>
        </row>
        <row r="441">
          <cell r="A441">
            <v>296892</v>
          </cell>
          <cell r="B441" t="str">
            <v>도노 레드체다치즈(2Kg/EA)</v>
          </cell>
          <cell r="C441">
            <v>34700</v>
          </cell>
        </row>
        <row r="442">
          <cell r="A442">
            <v>281229</v>
          </cell>
          <cell r="B442" t="str">
            <v>이츠웰 로제떡볶이소스</v>
          </cell>
          <cell r="C442">
            <v>18400</v>
          </cell>
        </row>
        <row r="443">
          <cell r="A443">
            <v>281335</v>
          </cell>
          <cell r="B443" t="str">
            <v>이츠웰 상큼레몬소스</v>
          </cell>
          <cell r="C443">
            <v>15300</v>
          </cell>
        </row>
        <row r="444">
          <cell r="A444">
            <v>281079</v>
          </cell>
          <cell r="B444" t="str">
            <v>이츠웰 볼케이노소스</v>
          </cell>
          <cell r="C444">
            <v>15300</v>
          </cell>
        </row>
        <row r="445">
          <cell r="A445">
            <v>281056</v>
          </cell>
          <cell r="B445" t="str">
            <v>이츠웰 갈비치킨소스</v>
          </cell>
          <cell r="C445">
            <v>17400</v>
          </cell>
        </row>
        <row r="446">
          <cell r="A446">
            <v>281228</v>
          </cell>
          <cell r="B446" t="str">
            <v>이츠웰 까르보나라떡볶이소스</v>
          </cell>
          <cell r="C446">
            <v>17900</v>
          </cell>
        </row>
        <row r="447">
          <cell r="A447">
            <v>252840</v>
          </cell>
          <cell r="B447" t="str">
            <v>이츠웰 랜치드레싱</v>
          </cell>
          <cell r="C447">
            <v>13300</v>
          </cell>
        </row>
        <row r="448">
          <cell r="A448">
            <v>123017</v>
          </cell>
          <cell r="B448" t="str">
            <v>쉐프솔루션 오리엔탈드레싱(2Kg/EA)</v>
          </cell>
          <cell r="C448">
            <v>13300</v>
          </cell>
        </row>
        <row r="449">
          <cell r="A449">
            <v>122939</v>
          </cell>
          <cell r="B449" t="str">
            <v>쉐프솔루션 요거트드레싱(딸기 2Kg/EA)</v>
          </cell>
          <cell r="C449">
            <v>10200</v>
          </cell>
        </row>
        <row r="450">
          <cell r="A450">
            <v>123913</v>
          </cell>
          <cell r="B450" t="str">
            <v>쉐프솔루션 타르타르드레싱(2Kg/EA)</v>
          </cell>
          <cell r="C450">
            <v>9200</v>
          </cell>
        </row>
        <row r="451">
          <cell r="A451">
            <v>131132</v>
          </cell>
          <cell r="B451" t="str">
            <v>쉐프솔루션 크리미양파드레싱(2Kg/EA)</v>
          </cell>
          <cell r="C451">
            <v>12300</v>
          </cell>
        </row>
        <row r="452">
          <cell r="A452">
            <v>123125</v>
          </cell>
          <cell r="B452" t="str">
            <v>쉐프솔루션 키위드레싱(2Kg/EA)</v>
          </cell>
          <cell r="C452">
            <v>12800</v>
          </cell>
        </row>
        <row r="453">
          <cell r="A453">
            <v>123057</v>
          </cell>
          <cell r="B453" t="str">
            <v>쉐프솔루션 사우전드아일랜드드레싱(2Kg/EA)</v>
          </cell>
          <cell r="C453">
            <v>11800</v>
          </cell>
        </row>
        <row r="454">
          <cell r="A454">
            <v>120359</v>
          </cell>
          <cell r="B454" t="str">
            <v>이츠웰 허니머스타드드레싱(2Kg/EA)</v>
          </cell>
          <cell r="C454">
            <v>18900</v>
          </cell>
        </row>
        <row r="455">
          <cell r="A455">
            <v>117509</v>
          </cell>
          <cell r="B455" t="str">
            <v>이츠웰 키위드레싱(2Kg/EA)</v>
          </cell>
          <cell r="C455">
            <v>16400</v>
          </cell>
        </row>
        <row r="456">
          <cell r="A456">
            <v>241730</v>
          </cell>
          <cell r="B456" t="str">
            <v>이츠웰 요구르트드레싱(NEW 2Kg/EA)</v>
          </cell>
          <cell r="C456">
            <v>12800</v>
          </cell>
        </row>
        <row r="457">
          <cell r="A457">
            <v>241732</v>
          </cell>
          <cell r="B457" t="str">
            <v>이츠웰 케이준드레싱(NEW 2Kg/EA)</v>
          </cell>
          <cell r="C457">
            <v>10800</v>
          </cell>
        </row>
        <row r="458">
          <cell r="A458">
            <v>120361</v>
          </cell>
          <cell r="B458" t="str">
            <v>이츠웰 사우전드아일랜드드레싱(2Kg/EA)</v>
          </cell>
          <cell r="C458">
            <v>13800</v>
          </cell>
        </row>
        <row r="459">
          <cell r="A459">
            <v>203250</v>
          </cell>
          <cell r="B459" t="str">
            <v>평강 블루베리드레싱</v>
          </cell>
          <cell r="C459">
            <v>13300</v>
          </cell>
        </row>
        <row r="460">
          <cell r="A460">
            <v>229477</v>
          </cell>
          <cell r="B460" t="str">
            <v>옥수수드레싱/2KG</v>
          </cell>
          <cell r="C460">
            <v>13800</v>
          </cell>
        </row>
        <row r="461">
          <cell r="A461">
            <v>281394</v>
          </cell>
          <cell r="B461" t="str">
            <v>이츠웰 크림스파게티소스(1Kg/EA)</v>
          </cell>
          <cell r="C461">
            <v>10200</v>
          </cell>
        </row>
        <row r="462">
          <cell r="A462">
            <v>281393</v>
          </cell>
          <cell r="B462" t="str">
            <v>이츠웰 토마토스파게티소스(1Kg/EA)</v>
          </cell>
          <cell r="C462">
            <v>11300</v>
          </cell>
        </row>
        <row r="463">
          <cell r="A463">
            <v>252429</v>
          </cell>
          <cell r="B463" t="str">
            <v>이츠웰 광동식 탕수육소스</v>
          </cell>
          <cell r="C463">
            <v>10500</v>
          </cell>
        </row>
        <row r="464">
          <cell r="A464">
            <v>252430</v>
          </cell>
          <cell r="B464" t="str">
            <v>이츠웰 오리엔탈소스</v>
          </cell>
          <cell r="C464">
            <v>10800</v>
          </cell>
        </row>
        <row r="465">
          <cell r="A465">
            <v>241736</v>
          </cell>
          <cell r="B465" t="str">
            <v>이츠웰 망고소스(2017년리뉴얼_무지방 2Kg/EA)</v>
          </cell>
          <cell r="C465">
            <v>13300</v>
          </cell>
        </row>
        <row r="466">
          <cell r="A466">
            <v>241737</v>
          </cell>
          <cell r="B466" t="str">
            <v>이츠웰 무지방키위소스(2Kg/EA)</v>
          </cell>
          <cell r="C466">
            <v>13300</v>
          </cell>
        </row>
        <row r="467">
          <cell r="A467">
            <v>241743</v>
          </cell>
          <cell r="B467" t="str">
            <v>이츠웰 무지방키위소스(2Kg/EA)</v>
          </cell>
          <cell r="C467">
            <v>13300</v>
          </cell>
        </row>
        <row r="468">
          <cell r="A468">
            <v>239198</v>
          </cell>
          <cell r="B468" t="str">
            <v>이츠웰 스위트칠리소스(NEW_파우치_2017년리뉴얼2Kg/EA)</v>
          </cell>
          <cell r="C468">
            <v>11800</v>
          </cell>
        </row>
        <row r="469">
          <cell r="A469">
            <v>137762</v>
          </cell>
          <cell r="B469" t="str">
            <v>이츠웰 마늘데리야끼소스(NEW 2Kg/EA)</v>
          </cell>
          <cell r="C469">
            <v>13300</v>
          </cell>
        </row>
        <row r="470">
          <cell r="A470">
            <v>233436</v>
          </cell>
          <cell r="B470" t="str">
            <v>이츠웰 튀김엔레몬파닭소스(리뉴얼)2kg</v>
          </cell>
          <cell r="C470">
            <v>12300</v>
          </cell>
        </row>
        <row r="471">
          <cell r="A471">
            <v>233438</v>
          </cell>
          <cell r="B471" t="str">
            <v>이츠웰 볶음엔굴소스(리뉴얼 2Kg/EA)</v>
          </cell>
          <cell r="C471">
            <v>18400</v>
          </cell>
        </row>
        <row r="472">
          <cell r="A472">
            <v>143832</v>
          </cell>
          <cell r="B472" t="str">
            <v>이츠웰 중화풍신신소스(2Kg/EA)</v>
          </cell>
          <cell r="C472">
            <v>16400</v>
          </cell>
        </row>
        <row r="473">
          <cell r="A473">
            <v>239201</v>
          </cell>
          <cell r="B473" t="str">
            <v>이츠웰 돈까스소스(NEW_2017년리뉴얼 일식용 2Kg/EA)</v>
          </cell>
          <cell r="C473">
            <v>10800</v>
          </cell>
        </row>
        <row r="474">
          <cell r="A474">
            <v>239199</v>
          </cell>
          <cell r="B474" t="str">
            <v>이츠웰 양념치킨소스(NEW_2017년리뉴얼 2Kg/EA)</v>
          </cell>
          <cell r="C474">
            <v>9700</v>
          </cell>
        </row>
        <row r="475">
          <cell r="A475">
            <v>233439</v>
          </cell>
          <cell r="B475" t="str">
            <v>이츠웰 치킨엔매콤양념소스(2Kg/EA)</v>
          </cell>
          <cell r="C475">
            <v>12800</v>
          </cell>
        </row>
        <row r="476">
          <cell r="A476">
            <v>241734</v>
          </cell>
          <cell r="B476" t="str">
            <v>이츠웰 새콤톡톡유자소스(2Kg/EA)</v>
          </cell>
          <cell r="C476">
            <v>12800</v>
          </cell>
        </row>
        <row r="477">
          <cell r="A477">
            <v>241735</v>
          </cell>
          <cell r="B477" t="str">
            <v>이츠웰 상큼팡팡파인소스(2Kg/EA)</v>
          </cell>
          <cell r="C477">
            <v>13300</v>
          </cell>
        </row>
        <row r="478">
          <cell r="A478">
            <v>233437</v>
          </cell>
          <cell r="B478" t="str">
            <v>이츠웰 떡볶이소스(17년리뉴얼 2Kg/EA)</v>
          </cell>
          <cell r="C478">
            <v>9200</v>
          </cell>
        </row>
        <row r="479">
          <cell r="A479">
            <v>137760</v>
          </cell>
          <cell r="B479" t="str">
            <v>이츠웰 미트스파게티소스(NEW 1Kg/EA)</v>
          </cell>
          <cell r="C479">
            <v>10200</v>
          </cell>
        </row>
        <row r="480">
          <cell r="A480">
            <v>127065</v>
          </cell>
          <cell r="B480" t="str">
            <v>갈릭올리브화이트소스(2Kg/EA)</v>
          </cell>
          <cell r="C480">
            <v>23500</v>
          </cell>
        </row>
        <row r="481">
          <cell r="A481">
            <v>282107</v>
          </cell>
          <cell r="B481" t="str">
            <v>이츠웰 사골엑기스(리뉴얼 1Kg/EA)</v>
          </cell>
          <cell r="C481">
            <v>10200</v>
          </cell>
        </row>
        <row r="482">
          <cell r="A482">
            <v>227255</v>
          </cell>
          <cell r="B482" t="str">
            <v>동방푸드마스타 고메데미그라스소스(2Kg/EA)</v>
          </cell>
          <cell r="C482">
            <v>28600</v>
          </cell>
        </row>
        <row r="483">
          <cell r="A483">
            <v>263424</v>
          </cell>
          <cell r="B483" t="str">
            <v>이츠웰 맛있는 갈릭딥핑소스1kg</v>
          </cell>
          <cell r="C483">
            <v>14900</v>
          </cell>
        </row>
        <row r="484">
          <cell r="A484">
            <v>263382</v>
          </cell>
          <cell r="B484" t="str">
            <v>이츠웰 나가사끼짬뽕소스2kg</v>
          </cell>
          <cell r="C484">
            <v>17400</v>
          </cell>
        </row>
        <row r="485">
          <cell r="A485">
            <v>272217</v>
          </cell>
          <cell r="B485" t="str">
            <v>이츠웰닭강정소스</v>
          </cell>
          <cell r="C485">
            <v>10800</v>
          </cell>
        </row>
        <row r="486">
          <cell r="A486">
            <v>291994</v>
          </cell>
          <cell r="B486" t="str">
            <v>이츠웰 크림마요소스(2Kg/EA)</v>
          </cell>
          <cell r="C486">
            <v>18400</v>
          </cell>
        </row>
        <row r="487">
          <cell r="A487">
            <v>291304</v>
          </cell>
          <cell r="B487" t="str">
            <v>이츠웰 봉골레스파게티소스(1Kg/EA)</v>
          </cell>
          <cell r="C487">
            <v>11000</v>
          </cell>
        </row>
        <row r="488">
          <cell r="A488">
            <v>290646</v>
          </cell>
          <cell r="B488" t="str">
            <v>이츠웰 달콤고소 시즈닝1kg</v>
          </cell>
          <cell r="C488">
            <v>14000</v>
          </cell>
        </row>
        <row r="489">
          <cell r="A489">
            <v>324188</v>
          </cell>
          <cell r="B489" t="str">
            <v>송림푸드 중화풍만능양념</v>
          </cell>
          <cell r="C489">
            <v>11300</v>
          </cell>
        </row>
        <row r="490">
          <cell r="A490">
            <v>276242</v>
          </cell>
          <cell r="B490" t="str">
            <v>차이웰 마라상궈소스1kg</v>
          </cell>
          <cell r="C490">
            <v>21500</v>
          </cell>
        </row>
        <row r="491">
          <cell r="A491">
            <v>276244</v>
          </cell>
          <cell r="B491" t="str">
            <v>차이웰 마라탕소스1kg</v>
          </cell>
          <cell r="C491">
            <v>24000</v>
          </cell>
        </row>
        <row r="492">
          <cell r="A492">
            <v>272176</v>
          </cell>
          <cell r="B492" t="str">
            <v>이츠웰 불떡볶이분말(1Kg/EA)</v>
          </cell>
          <cell r="C492">
            <v>12800</v>
          </cell>
        </row>
        <row r="493">
          <cell r="A493">
            <v>177840</v>
          </cell>
          <cell r="B493" t="str">
            <v>이츠웰 고구마샐러드(16년리뉴얼 1Kg/EA)</v>
          </cell>
          <cell r="C493">
            <v>9000</v>
          </cell>
        </row>
        <row r="494">
          <cell r="A494">
            <v>177839</v>
          </cell>
          <cell r="B494" t="str">
            <v>이츠웰 단호박샐러드(16년리뉴얼 1Kg/EA)</v>
          </cell>
          <cell r="C494">
            <v>9200</v>
          </cell>
        </row>
        <row r="495">
          <cell r="A495">
            <v>177842</v>
          </cell>
          <cell r="B495" t="str">
            <v>이츠웰 감자샐러드(16년리뉴얼 1Kg/EA)</v>
          </cell>
          <cell r="C495">
            <v>11500</v>
          </cell>
        </row>
        <row r="496">
          <cell r="A496">
            <v>262397</v>
          </cell>
          <cell r="B496" t="str">
            <v>이츠웰 콘 샐러드1kg</v>
          </cell>
          <cell r="C496">
            <v>9200</v>
          </cell>
        </row>
        <row r="497">
          <cell r="A497">
            <v>262398</v>
          </cell>
          <cell r="B497" t="str">
            <v>이츠웰 살사푸실리 샐러드1kg</v>
          </cell>
          <cell r="C497">
            <v>7700</v>
          </cell>
        </row>
        <row r="498">
          <cell r="A498">
            <v>384249</v>
          </cell>
          <cell r="B498" t="str">
            <v>이츠웰 아삭아삭야채피클(리뉴얼 3Kg/EA)</v>
          </cell>
          <cell r="C498">
            <v>21000</v>
          </cell>
        </row>
        <row r="499">
          <cell r="A499">
            <v>384248</v>
          </cell>
          <cell r="B499" t="str">
            <v>이츠웰 아삭아삭오이피클(리뉴얼 3Kg/EA)</v>
          </cell>
          <cell r="C499">
            <v>22500</v>
          </cell>
        </row>
        <row r="500">
          <cell r="A500">
            <v>386822</v>
          </cell>
          <cell r="B500" t="str">
            <v>이츠웰아이누리 오가닉미니도시락김(new_트레이없음_3g_8매_10봉입 30g/EA)</v>
          </cell>
          <cell r="C500">
            <v>3100</v>
          </cell>
        </row>
        <row r="501">
          <cell r="A501">
            <v>321334</v>
          </cell>
          <cell r="B501" t="str">
            <v>이츠웰 유기농교실배식김(40인분_320매 108g/EA)</v>
          </cell>
          <cell r="C501">
            <v>13300</v>
          </cell>
        </row>
        <row r="502">
          <cell r="A502">
            <v>321332</v>
          </cell>
          <cell r="B502" t="str">
            <v>이츠웰 유기농교실배식김(35인분_94.5g_280매 94g/EA)</v>
          </cell>
          <cell r="C502">
            <v>10800</v>
          </cell>
        </row>
        <row r="503">
          <cell r="A503">
            <v>321330</v>
          </cell>
          <cell r="B503" t="str">
            <v>이츠웰 유기농교실배식김(30인분_240매 81g/EA)</v>
          </cell>
          <cell r="C503">
            <v>9500</v>
          </cell>
        </row>
        <row r="504">
          <cell r="A504">
            <v>139121</v>
          </cell>
          <cell r="B504" t="str">
            <v>이츠웰 딸기잼(딸기45% 1Kg/EA)</v>
          </cell>
          <cell r="C504">
            <v>9500</v>
          </cell>
        </row>
        <row r="505">
          <cell r="A505">
            <v>145336</v>
          </cell>
          <cell r="B505" t="str">
            <v>태원식품 양념감자시즈닝(치즈맛 1Kg/EA)</v>
          </cell>
          <cell r="C505">
            <v>16400</v>
          </cell>
        </row>
        <row r="506">
          <cell r="A506">
            <v>175987</v>
          </cell>
          <cell r="B506" t="str">
            <v>태원식품 허니버터시즈닝(1Kg/EA)</v>
          </cell>
          <cell r="C506">
            <v>18400</v>
          </cell>
        </row>
        <row r="507">
          <cell r="A507">
            <v>212355</v>
          </cell>
          <cell r="B507" t="str">
            <v>냉동딸기(홀_무가당 1Kg/EA)</v>
          </cell>
          <cell r="C507">
            <v>7200</v>
          </cell>
        </row>
        <row r="508">
          <cell r="A508">
            <v>335153</v>
          </cell>
          <cell r="B508" t="str">
            <v>크레잇 김치왕교자(1.05Kg/EA)</v>
          </cell>
          <cell r="C508">
            <v>9200</v>
          </cell>
        </row>
        <row r="509">
          <cell r="A509">
            <v>335155</v>
          </cell>
          <cell r="B509" t="str">
            <v>크레잇 수제추억의치즈돈까스(100g*10입 1Kg/EA)</v>
          </cell>
          <cell r="C509">
            <v>21000</v>
          </cell>
        </row>
        <row r="510">
          <cell r="A510">
            <v>334817</v>
          </cell>
          <cell r="B510" t="str">
            <v>크레잇 허니리코타치즈볼(25g*20입 500g/EA)</v>
          </cell>
          <cell r="C510">
            <v>11500</v>
          </cell>
        </row>
        <row r="511">
          <cell r="A511">
            <v>332014</v>
          </cell>
          <cell r="B511" t="str">
            <v>지푸드 매쉬드포테이토롤까스(80g*10입 CJ프레시웨이전용 800g/EA)</v>
          </cell>
          <cell r="C511">
            <v>17400</v>
          </cell>
        </row>
        <row r="512">
          <cell r="A512">
            <v>329495</v>
          </cell>
          <cell r="B512" t="str">
            <v>지푸드 콘크림롤까스(80g*10입 CJ프레시웨이전용 800g/EA)</v>
          </cell>
          <cell r="C512">
            <v>16900</v>
          </cell>
        </row>
        <row r="513">
          <cell r="A513">
            <v>328995</v>
          </cell>
          <cell r="B513" t="str">
            <v>이츠웰 우리콩두부그릴스테이크(60g*20입 1.2Kg/EA)</v>
          </cell>
          <cell r="C513">
            <v>20400</v>
          </cell>
        </row>
        <row r="514">
          <cell r="A514">
            <v>328993</v>
          </cell>
          <cell r="B514" t="str">
            <v>이츠웰 우리밀무항생제교자만두(13.5g*100입 1.35Kg/EA)</v>
          </cell>
          <cell r="C514">
            <v>15300</v>
          </cell>
        </row>
        <row r="515">
          <cell r="A515">
            <v>329364</v>
          </cell>
          <cell r="B515" t="str">
            <v>삼진어묵 어묵바(오징어맛_50g*10개입 500g/EA)</v>
          </cell>
          <cell r="C515">
            <v>10800</v>
          </cell>
        </row>
        <row r="516">
          <cell r="A516">
            <v>330151</v>
          </cell>
          <cell r="B516" t="str">
            <v>허쉬 초콜릿칩모찌쿠키(20g*12입 240g/EA)</v>
          </cell>
          <cell r="C516">
            <v>4600</v>
          </cell>
        </row>
        <row r="517">
          <cell r="A517">
            <v>270843</v>
          </cell>
          <cell r="B517" t="str">
            <v>농심켈로그 크런치넛트에너지바(30g*12개입 360g/EA)</v>
          </cell>
          <cell r="C517">
            <v>13800</v>
          </cell>
        </row>
        <row r="518">
          <cell r="A518">
            <v>270845</v>
          </cell>
          <cell r="B518" t="str">
            <v>농심켈로그 레드베리에너지바(25g*12개입 300g/EA)</v>
          </cell>
          <cell r="C518">
            <v>13800</v>
          </cell>
        </row>
        <row r="519">
          <cell r="A519">
            <v>257837</v>
          </cell>
          <cell r="B519" t="str">
            <v>켈로그 콘푸로스트(컵시리얼 30g/EA)</v>
          </cell>
          <cell r="C519">
            <v>1700</v>
          </cell>
        </row>
        <row r="520">
          <cell r="A520">
            <v>260069</v>
          </cell>
          <cell r="B520" t="str">
            <v>켈로그 첵스초코(컵시리얼 30g/EA)</v>
          </cell>
          <cell r="C520">
            <v>1700</v>
          </cell>
        </row>
        <row r="521">
          <cell r="A521">
            <v>276439</v>
          </cell>
          <cell r="B521" t="str">
            <v>켈로그 후르트링(컵시리얼 30g/EA)</v>
          </cell>
          <cell r="C521">
            <v>1600</v>
          </cell>
        </row>
        <row r="522">
          <cell r="A522">
            <v>291657</v>
          </cell>
          <cell r="B522" t="str">
            <v>켈로그 아몬드후레이크(컵시리얼 30g/EA)</v>
          </cell>
          <cell r="C522">
            <v>1600</v>
          </cell>
        </row>
        <row r="523">
          <cell r="A523">
            <v>322740</v>
          </cell>
          <cell r="B523" t="str">
            <v>돈시몬 착즙사과주스(125ml_빨대포함 125g/EA)</v>
          </cell>
          <cell r="C523">
            <v>800</v>
          </cell>
        </row>
        <row r="524">
          <cell r="A524">
            <v>322739</v>
          </cell>
          <cell r="B524" t="str">
            <v>돈시몬 착즙파인애플포도주스(125ml_빨대포함 125g/EA)</v>
          </cell>
          <cell r="C524">
            <v>800</v>
          </cell>
        </row>
        <row r="525">
          <cell r="A525">
            <v>344019</v>
          </cell>
          <cell r="B525" t="str">
            <v>오튀봉 통살오징어튀김 세트</v>
          </cell>
          <cell r="C525">
            <v>15500</v>
          </cell>
        </row>
        <row r="526">
          <cell r="A526">
            <v>332853</v>
          </cell>
          <cell r="B526" t="str">
            <v>고메 바르셀로나칠리감바스피자(한판 350g/EA)</v>
          </cell>
          <cell r="C526">
            <v>8200</v>
          </cell>
        </row>
        <row r="527">
          <cell r="A527">
            <v>337631</v>
          </cell>
          <cell r="B527" t="str">
            <v xml:space="preserve">생야채돼지고기물만두 1kg </v>
          </cell>
          <cell r="C527">
            <v>9700</v>
          </cell>
        </row>
        <row r="528">
          <cell r="A528">
            <v>335676</v>
          </cell>
          <cell r="B528" t="str">
            <v>아이누리마시는귤귤이한라봉 (기존코드)</v>
          </cell>
          <cell r="C528">
            <v>600</v>
          </cell>
        </row>
        <row r="529">
          <cell r="A529">
            <v>335690</v>
          </cell>
          <cell r="B529" t="str">
            <v>아이누리샤이한청사과</v>
          </cell>
          <cell r="C529">
            <v>610</v>
          </cell>
        </row>
        <row r="530">
          <cell r="A530">
            <v>335822</v>
          </cell>
          <cell r="B530" t="str">
            <v>아이누리 마시는 모여라야채친구들</v>
          </cell>
          <cell r="C530">
            <v>610</v>
          </cell>
        </row>
        <row r="531">
          <cell r="A531">
            <v>369170</v>
          </cell>
          <cell r="B531" t="str">
            <v>크레잇 으라차차버거패티(50g*20입 1Kg/EA)</v>
          </cell>
          <cell r="C531">
            <v>8400</v>
          </cell>
        </row>
        <row r="532">
          <cell r="A532">
            <v>336414</v>
          </cell>
          <cell r="B532" t="str">
            <v>고메 콤비네이션피자(405g/EA)_리뉴얼</v>
          </cell>
          <cell r="C532">
            <v>6800</v>
          </cell>
        </row>
        <row r="533">
          <cell r="A533">
            <v>336404</v>
          </cell>
          <cell r="B533" t="str">
            <v>고메 불고기피자(405g/EA)_리뉴얼</v>
          </cell>
          <cell r="C533">
            <v>6800</v>
          </cell>
        </row>
        <row r="534">
          <cell r="A534">
            <v>293739</v>
          </cell>
          <cell r="B534" t="str">
            <v>도노 무염버터(직수입 454g/EA)</v>
          </cell>
          <cell r="C534">
            <v>10200</v>
          </cell>
        </row>
        <row r="535">
          <cell r="A535">
            <v>295558</v>
          </cell>
          <cell r="B535" t="str">
            <v>냉동홍시(컵 40g/EA)</v>
          </cell>
          <cell r="C535">
            <v>1000</v>
          </cell>
        </row>
        <row r="536">
          <cell r="A536">
            <v>335056</v>
          </cell>
          <cell r="B536" t="str">
            <v>설성푸드 한우함박스테이크(100g*10입 1Kg/EA)</v>
          </cell>
          <cell r="C536">
            <v>40800</v>
          </cell>
        </row>
        <row r="537">
          <cell r="A537">
            <v>255493</v>
          </cell>
          <cell r="B537" t="str">
            <v>이츠웰 맛있는평양냉면(200g*10입 2Kg/EA)</v>
          </cell>
          <cell r="C537">
            <v>6200</v>
          </cell>
        </row>
        <row r="538">
          <cell r="A538">
            <v>116140</v>
          </cell>
          <cell r="B538" t="str">
            <v>이츠웰 냉면육수(300g/EA)</v>
          </cell>
          <cell r="C538">
            <v>600</v>
          </cell>
        </row>
        <row r="539">
          <cell r="A539">
            <v>161034</v>
          </cell>
          <cell r="B539" t="str">
            <v>CJ제일제당 동치미냉면육수(300g/EA)</v>
          </cell>
          <cell r="C539">
            <v>1400</v>
          </cell>
        </row>
        <row r="540">
          <cell r="A540">
            <v>291890</v>
          </cell>
          <cell r="B540" t="str">
            <v>더블스윗 수제마카롱(CJ프레시웨이전용 초코 18g/EA)</v>
          </cell>
          <cell r="C540">
            <v>950</v>
          </cell>
        </row>
        <row r="541">
          <cell r="A541">
            <v>291893</v>
          </cell>
          <cell r="B541" t="str">
            <v>더블스윗 수제마카롱(CJ프레시웨이전용 바닐라 18g/EA)</v>
          </cell>
          <cell r="C541">
            <v>950</v>
          </cell>
        </row>
        <row r="542">
          <cell r="A542">
            <v>291895</v>
          </cell>
          <cell r="B542" t="str">
            <v>더블스윗 수제마카롱(CJ프레시웨이전용 솔티카라멜 18g/EA)</v>
          </cell>
          <cell r="C542">
            <v>950</v>
          </cell>
        </row>
        <row r="543">
          <cell r="A543">
            <v>291899</v>
          </cell>
          <cell r="B543" t="str">
            <v>더블스윗 수제마카롱(CJ프레시웨이전용 오레오 18g/EA)</v>
          </cell>
          <cell r="C543">
            <v>950</v>
          </cell>
        </row>
        <row r="544">
          <cell r="A544">
            <v>291901</v>
          </cell>
          <cell r="B544" t="str">
            <v>더블스윗 수제마카롱(CJ프레시웨이전용 딸기 18g/EA)</v>
          </cell>
          <cell r="C544">
            <v>950</v>
          </cell>
        </row>
        <row r="545">
          <cell r="A545">
            <v>291906</v>
          </cell>
          <cell r="B545" t="str">
            <v>더블스윗 수제마카롱(CJ프레시웨이전용 블루베리크림치즈 18g/EA)</v>
          </cell>
          <cell r="C545">
            <v>950</v>
          </cell>
        </row>
        <row r="546">
          <cell r="A546">
            <v>321899</v>
          </cell>
          <cell r="B546" t="str">
            <v>더블스윗 수제마카롱(크림브륄레_빅사이즈_30g 30g/EA)</v>
          </cell>
          <cell r="C546">
            <v>1500</v>
          </cell>
        </row>
        <row r="547">
          <cell r="A547">
            <v>368888</v>
          </cell>
          <cell r="B547" t="str">
            <v>더블스윗 수제마카롱(초코가나슈_빅사이즈_30g 30g/EA)</v>
          </cell>
          <cell r="C547">
            <v>1500</v>
          </cell>
        </row>
        <row r="548">
          <cell r="A548">
            <v>331567</v>
          </cell>
          <cell r="B548" t="str">
            <v>더블스윗 수제마카롱(초코_빅사이즈_30g 30g/EA)</v>
          </cell>
          <cell r="C548">
            <v>1500</v>
          </cell>
        </row>
        <row r="549">
          <cell r="A549">
            <v>331568</v>
          </cell>
          <cell r="B549" t="str">
            <v>더블스윗 수제마카롱(바닐라_빅사이즈_30g 30g/EA)</v>
          </cell>
          <cell r="C549">
            <v>1500</v>
          </cell>
        </row>
        <row r="550">
          <cell r="A550">
            <v>368890</v>
          </cell>
          <cell r="B550" t="str">
            <v>더블스윗 수제마카롱(얼그레이_빅사이즈_30g 30g/EA)</v>
          </cell>
          <cell r="C550">
            <v>1500</v>
          </cell>
        </row>
        <row r="551">
          <cell r="A551">
            <v>331571</v>
          </cell>
          <cell r="B551" t="str">
            <v>더블스윗 수제마카롱(솔티카라멜_빅사이즈_30g 30g/EA)</v>
          </cell>
          <cell r="C551">
            <v>1500</v>
          </cell>
        </row>
        <row r="552">
          <cell r="A552">
            <v>331572</v>
          </cell>
          <cell r="B552" t="str">
            <v>더블스윗 수제마카롱(레드벨벳_빅사이즈_30g 30g/EA)</v>
          </cell>
          <cell r="C552">
            <v>1500</v>
          </cell>
        </row>
        <row r="553">
          <cell r="A553">
            <v>331573</v>
          </cell>
          <cell r="B553" t="str">
            <v>더블스윗 수제마카롱(녹차_빅사이즈_30g 30g/EA)</v>
          </cell>
          <cell r="C553">
            <v>1500</v>
          </cell>
        </row>
        <row r="554">
          <cell r="A554">
            <v>331574</v>
          </cell>
          <cell r="B554" t="str">
            <v>더블스윗 수제마카롱(오레오_빅사이즈_30g 30g/EA)</v>
          </cell>
          <cell r="C554">
            <v>1500</v>
          </cell>
        </row>
        <row r="555">
          <cell r="A555">
            <v>331575</v>
          </cell>
          <cell r="B555" t="str">
            <v>더블스윗 수제마카롱(요거트_빅사이즈_30g 30g/EA)</v>
          </cell>
          <cell r="C555">
            <v>1500</v>
          </cell>
        </row>
        <row r="556">
          <cell r="A556">
            <v>331577</v>
          </cell>
          <cell r="B556" t="str">
            <v>더블스윗 수제마카롱(딸기_빅사이즈_30g 30g/EA)</v>
          </cell>
          <cell r="C556">
            <v>1500</v>
          </cell>
        </row>
        <row r="557">
          <cell r="A557">
            <v>331578</v>
          </cell>
          <cell r="B557" t="str">
            <v>더블스윗 수제마카롱(황치즈_빅사이즈_30g 30g/EA)</v>
          </cell>
          <cell r="C557">
            <v>1500</v>
          </cell>
        </row>
        <row r="558">
          <cell r="A558">
            <v>331579</v>
          </cell>
          <cell r="B558" t="str">
            <v>더블스윗 수제마카롱(인절미_빅사이즈_30g 30g/EA)</v>
          </cell>
          <cell r="C558">
            <v>1500</v>
          </cell>
        </row>
        <row r="559">
          <cell r="A559">
            <v>331580</v>
          </cell>
          <cell r="B559" t="str">
            <v>더블스윗 수제마카롱(블루베리크림치즈_빅사이즈_30g 30g/EA)</v>
          </cell>
          <cell r="C559">
            <v>1500</v>
          </cell>
        </row>
        <row r="560">
          <cell r="A560">
            <v>336318</v>
          </cell>
          <cell r="B560" t="str">
            <v>오튀봉 튀겨나온통오징어바이트(1Kg/EA)</v>
          </cell>
          <cell r="C560">
            <v>24000</v>
          </cell>
        </row>
        <row r="561">
          <cell r="A561">
            <v>337837</v>
          </cell>
          <cell r="B561" t="str">
            <v>헬씨누리 카스테라크림샌드케익(개별포장_40g*36입 1.44kg/box)</v>
          </cell>
          <cell r="C561">
            <v>55700</v>
          </cell>
        </row>
        <row r="562">
          <cell r="A562">
            <v>337836</v>
          </cell>
          <cell r="B562" t="str">
            <v>헬씨누리 우리쌀파운드케익(개별포장_30g*24입 720g/box)</v>
          </cell>
          <cell r="C562">
            <v>26600</v>
          </cell>
        </row>
        <row r="563">
          <cell r="A563">
            <v>337825</v>
          </cell>
          <cell r="B563" t="str">
            <v>헬씨누리 살구잼팬케익(개별포장_41g*30입 1.23kg/box)</v>
          </cell>
          <cell r="C563">
            <v>28500</v>
          </cell>
        </row>
        <row r="564">
          <cell r="A564">
            <v>337737</v>
          </cell>
          <cell r="B564" t="str">
            <v>베지가든 비건패티(80g*15입 1.2Kg/EA)</v>
          </cell>
          <cell r="C564">
            <v>23500</v>
          </cell>
        </row>
        <row r="565">
          <cell r="A565">
            <v>336388</v>
          </cell>
          <cell r="B565" t="str">
            <v>병천식순대국세트(70인분_토종&amp;찰순대+국밥고기+농축육수 9Kg/BOX)</v>
          </cell>
          <cell r="C565">
            <v>122100</v>
          </cell>
        </row>
        <row r="566">
          <cell r="A566">
            <v>124620</v>
          </cell>
          <cell r="B566" t="str">
            <v>흥국F&amp;B 자몽에이드농축액(1.5L 1.5Kg/EA)</v>
          </cell>
          <cell r="C566">
            <v>55000</v>
          </cell>
        </row>
        <row r="567">
          <cell r="A567">
            <v>144773</v>
          </cell>
          <cell r="B567" t="str">
            <v>성보 자몽에이드농축액(2L 2Kg/EA)</v>
          </cell>
          <cell r="C567">
            <v>47000</v>
          </cell>
        </row>
        <row r="568">
          <cell r="A568">
            <v>108444</v>
          </cell>
          <cell r="B568" t="str">
            <v>성보 애플망고에이드농축액(2L 2Kg/EA</v>
          </cell>
          <cell r="C568">
            <v>44900</v>
          </cell>
        </row>
        <row r="569">
          <cell r="A569">
            <v>146126</v>
          </cell>
          <cell r="B569" t="str">
            <v>성보 레몬에이드농축액(2L 2Kg/EA)</v>
          </cell>
          <cell r="C569">
            <v>25500</v>
          </cell>
        </row>
        <row r="570">
          <cell r="A570">
            <v>159507</v>
          </cell>
          <cell r="B570" t="str">
            <v>흥국F&amp;B 오렌지에이드농축액(1.5L 1.5Kg/EA)</v>
          </cell>
          <cell r="C570">
            <v>53100</v>
          </cell>
        </row>
        <row r="571">
          <cell r="A571">
            <v>328883</v>
          </cell>
          <cell r="B571" t="str">
            <v>단미 레인보우큐브치즈(MIX 1Kg/EA)</v>
          </cell>
          <cell r="C571">
            <v>66300</v>
          </cell>
        </row>
        <row r="572">
          <cell r="A572">
            <v>328892</v>
          </cell>
          <cell r="B572" t="str">
            <v xml:space="preserve">단미 레인보우큐브치즈(MIX 500g/EA) </v>
          </cell>
          <cell r="C572">
            <v>35700</v>
          </cell>
        </row>
        <row r="573">
          <cell r="A573">
            <v>342462</v>
          </cell>
          <cell r="B573" t="str">
            <v>홍대쌀국수 쇠고기쌀국수베이스(급식용 2Kg/EA)</v>
          </cell>
          <cell r="C573">
            <v>17500</v>
          </cell>
        </row>
        <row r="574">
          <cell r="A574">
            <v>341579</v>
          </cell>
          <cell r="B574" t="str">
            <v>송사부 찹쌀도넛생지(55g*50입 2.75Kg/EA)</v>
          </cell>
          <cell r="C574">
            <v>25000</v>
          </cell>
        </row>
        <row r="575">
          <cell r="A575">
            <v>341596</v>
          </cell>
          <cell r="B575" t="str">
            <v>송사부 고구마도넛생지(50g*50입 2.5Kg/EA)</v>
          </cell>
          <cell r="C575">
            <v>25000</v>
          </cell>
        </row>
        <row r="576">
          <cell r="A576">
            <v>356702</v>
          </cell>
          <cell r="B576" t="str">
            <v xml:space="preserve">송사부 초당옥수수도넛생지(체인전용 35g*30입 1.05Kg/EA) </v>
          </cell>
          <cell r="C576">
            <v>12500</v>
          </cell>
        </row>
        <row r="577">
          <cell r="A577">
            <v>337481</v>
          </cell>
          <cell r="B577" t="str">
            <v>아이누리 맘쏙핫도그(50g*10입_무항생제소세지 500g/EA)</v>
          </cell>
          <cell r="C577">
            <v>8700</v>
          </cell>
        </row>
        <row r="578">
          <cell r="A578">
            <v>339126</v>
          </cell>
          <cell r="B578" t="str">
            <v>헬씨누리_과채농장 사과당근주스(100g/EA)</v>
          </cell>
          <cell r="C578">
            <v>650</v>
          </cell>
        </row>
        <row r="579">
          <cell r="A579">
            <v>339125</v>
          </cell>
          <cell r="B579" t="str">
            <v>헬씨누리_과채농장 배도라지주스(100g/EA)</v>
          </cell>
          <cell r="C579">
            <v>650</v>
          </cell>
        </row>
        <row r="580">
          <cell r="A580">
            <v>335060</v>
          </cell>
          <cell r="B580" t="str">
            <v>설성푸드 한우김치왕만두(70g*6입 420g/EA)</v>
          </cell>
          <cell r="C580">
            <v>6500</v>
          </cell>
        </row>
        <row r="581">
          <cell r="A581">
            <v>335058</v>
          </cell>
          <cell r="B581" t="str">
            <v>설성푸드 한우왕만두(70g*6입 420g/EA)</v>
          </cell>
          <cell r="C581">
            <v>6100</v>
          </cell>
        </row>
        <row r="582">
          <cell r="A582">
            <v>335064</v>
          </cell>
          <cell r="B582" t="str">
            <v xml:space="preserve">설성푸드 무항생제한우어린이육포(4~5입 25g/EA) </v>
          </cell>
          <cell r="C582">
            <v>5100</v>
          </cell>
        </row>
        <row r="583">
          <cell r="A583">
            <v>335065</v>
          </cell>
          <cell r="B583" t="str">
            <v xml:space="preserve">설성푸드 무항생제한돈어린이육포(4~5입 25g/EA) </v>
          </cell>
          <cell r="C583">
            <v>3100</v>
          </cell>
        </row>
        <row r="584">
          <cell r="A584">
            <v>335061</v>
          </cell>
          <cell r="B584" t="str">
            <v xml:space="preserve">설성푸드 한우사골곰탕(1Kg/EA) </v>
          </cell>
          <cell r="C584">
            <v>11300</v>
          </cell>
        </row>
        <row r="585">
          <cell r="A585">
            <v>344456</v>
          </cell>
          <cell r="B585" t="str">
            <v>명랑시대 프리미엄꼬마쌀핫도그(50g*10ea 500g/EA)</v>
          </cell>
          <cell r="C585">
            <v>11200</v>
          </cell>
        </row>
        <row r="586">
          <cell r="A586">
            <v>344349</v>
          </cell>
          <cell r="B586" t="str">
            <v>명랑시대 쌀핫도그(85g*10ea 850g/EA)</v>
          </cell>
          <cell r="C586">
            <v>13700</v>
          </cell>
        </row>
        <row r="587">
          <cell r="A587">
            <v>337741</v>
          </cell>
          <cell r="B587" t="str">
            <v>베지가든 비건갈릭마요소스(1Kg/EA)</v>
          </cell>
          <cell r="C587">
            <v>17000</v>
          </cell>
        </row>
        <row r="588">
          <cell r="A588">
            <v>337752</v>
          </cell>
          <cell r="B588" t="str">
            <v>베지가든 비건궁중너비아니(1Kg/EA)</v>
          </cell>
          <cell r="C588">
            <v>20400</v>
          </cell>
        </row>
        <row r="589">
          <cell r="A589">
            <v>337739</v>
          </cell>
          <cell r="B589" t="str">
            <v>베지가든 비건마요소스(1Kg/EA)</v>
          </cell>
          <cell r="C589">
            <v>17000</v>
          </cell>
        </row>
        <row r="590">
          <cell r="A590">
            <v>337743</v>
          </cell>
          <cell r="B590" t="str">
            <v>베지가든 비건사우전드아일랜드드레싱(1Kg/EA)</v>
          </cell>
          <cell r="C590">
            <v>17000</v>
          </cell>
        </row>
        <row r="591">
          <cell r="A591">
            <v>337748</v>
          </cell>
          <cell r="B591" t="str">
            <v>베지가든 비건숯불향떡갈비(960g/EA)</v>
          </cell>
          <cell r="C591">
            <v>25500</v>
          </cell>
        </row>
        <row r="592">
          <cell r="A592">
            <v>337744</v>
          </cell>
          <cell r="B592" t="str">
            <v>베지가든 비건스윗머스타드소스(1Kg/EA)</v>
          </cell>
          <cell r="C592">
            <v>17000</v>
          </cell>
        </row>
        <row r="593">
          <cell r="A593">
            <v>337745</v>
          </cell>
          <cell r="B593" t="str">
            <v>베지가든 비건체다치즈향소스(1Kg/EA)</v>
          </cell>
          <cell r="C593">
            <v>23500</v>
          </cell>
        </row>
        <row r="594">
          <cell r="A594">
            <v>337754</v>
          </cell>
          <cell r="B594" t="str">
            <v>베지가든 비건탕수육(1Kg/EA)</v>
          </cell>
          <cell r="C594">
            <v>20400</v>
          </cell>
        </row>
        <row r="595">
          <cell r="A595">
            <v>337750</v>
          </cell>
          <cell r="B595" t="str">
            <v>베지가든 비건한입완자(1Kg/EA)</v>
          </cell>
          <cell r="C595">
            <v>24500</v>
          </cell>
        </row>
        <row r="596">
          <cell r="A596">
            <v>360127</v>
          </cell>
          <cell r="B596" t="str">
            <v>크레잇 직화구이두툼너비아니(New1.08Kg/EA) 스페인</v>
          </cell>
          <cell r="C596">
            <v>14800</v>
          </cell>
        </row>
        <row r="597">
          <cell r="A597">
            <v>296132</v>
          </cell>
          <cell r="B597" t="str">
            <v>뚜레쥬르 치즈방앗간생지(49.5g내외*24입 1.188Kg/EA)</v>
          </cell>
          <cell r="C597">
            <v>18400</v>
          </cell>
        </row>
        <row r="598">
          <cell r="A598">
            <v>338947</v>
          </cell>
          <cell r="B598" t="str">
            <v>뚜레쥬르 미니애플파이생지(33g*30입 990g/EA)</v>
          </cell>
          <cell r="C598">
            <v>19000</v>
          </cell>
        </row>
        <row r="599">
          <cell r="A599">
            <v>344511</v>
          </cell>
          <cell r="B599" t="str">
            <v>쏘이마루 식물성원형햄(1Kg/EA)</v>
          </cell>
          <cell r="C599">
            <v>16900</v>
          </cell>
        </row>
        <row r="600">
          <cell r="A600">
            <v>344513</v>
          </cell>
          <cell r="B600" t="str">
            <v>쏘이마루 비건원형햄(500g/EA)</v>
          </cell>
          <cell r="C600">
            <v>9200</v>
          </cell>
        </row>
        <row r="601">
          <cell r="A601">
            <v>345986</v>
          </cell>
          <cell r="B601" t="str">
            <v>동해기정떡 (30g*30입 900g/BOX)</v>
          </cell>
          <cell r="C601">
            <v>16900</v>
          </cell>
        </row>
        <row r="602">
          <cell r="A602">
            <v>256855</v>
          </cell>
          <cell r="B602" t="str">
            <v>미송엔터프라이즈 츄러스(초코_55g*10입 550g/EA)</v>
          </cell>
          <cell r="C602">
            <v>16400</v>
          </cell>
        </row>
        <row r="603">
          <cell r="A603">
            <v>343655</v>
          </cell>
          <cell r="B603" t="str">
            <v>크레잇 큐브스테이크돈육(1.25Kg/EA)</v>
          </cell>
          <cell r="C603">
            <v>19900</v>
          </cell>
        </row>
        <row r="604">
          <cell r="A604">
            <v>343888</v>
          </cell>
          <cell r="B604" t="str">
            <v>냉동홍시(컵_컷팅 60g/EA)</v>
          </cell>
          <cell r="C604">
            <v>1100</v>
          </cell>
        </row>
        <row r="605">
          <cell r="A605">
            <v>343665</v>
          </cell>
          <cell r="B605" t="str">
            <v>CJ제일제당 맥앤치즈with스팸(1Kg/EA)</v>
          </cell>
          <cell r="C605">
            <v>12300</v>
          </cell>
        </row>
        <row r="606">
          <cell r="A606">
            <v>282086</v>
          </cell>
          <cell r="B606" t="str">
            <v>신진식품 바바리안필링(3Kg/EA)</v>
          </cell>
          <cell r="C606">
            <v>14300</v>
          </cell>
        </row>
        <row r="607">
          <cell r="A607">
            <v>162240</v>
          </cell>
          <cell r="B607" t="str">
            <v>온탑 휘핑크림(식물성 340g/EA)</v>
          </cell>
          <cell r="C607">
            <v>7700</v>
          </cell>
        </row>
        <row r="608">
          <cell r="A608">
            <v>253323</v>
          </cell>
          <cell r="B608" t="str">
            <v>선인 데코화이트(1Kg/EA)</v>
          </cell>
          <cell r="C608">
            <v>9700</v>
          </cell>
        </row>
        <row r="609">
          <cell r="A609">
            <v>348774</v>
          </cell>
          <cell r="B609" t="str">
            <v>통살오징어튀김(신전떡볶이용 32±3입 1Kg/EA)</v>
          </cell>
          <cell r="C609">
            <v>26200</v>
          </cell>
        </row>
        <row r="610">
          <cell r="A610">
            <v>349348</v>
          </cell>
          <cell r="B610" t="str">
            <v>미니어묵바(신전떡볶이용 1Kg/EA)</v>
          </cell>
          <cell r="C610">
            <v>17000</v>
          </cell>
        </row>
        <row r="611">
          <cell r="A611">
            <v>348775</v>
          </cell>
          <cell r="B611" t="str">
            <v>밀떡볶이떡(신전떡볶이용 1.7Kg/EA)</v>
          </cell>
          <cell r="C611">
            <v>6500</v>
          </cell>
        </row>
        <row r="612">
          <cell r="A612">
            <v>348776</v>
          </cell>
          <cell r="B612" t="str">
            <v xml:space="preserve">떡볶이분말소스(신전떡볶이용 순한맛 3.8Kg/EA) </v>
          </cell>
          <cell r="C612">
            <v>93000</v>
          </cell>
        </row>
        <row r="613">
          <cell r="A613">
            <v>348786</v>
          </cell>
          <cell r="B613" t="str">
            <v>튀김오뎅(신전떡볶이용 1Kg/EA)</v>
          </cell>
          <cell r="C613">
            <v>7800</v>
          </cell>
        </row>
        <row r="614">
          <cell r="A614">
            <v>343797</v>
          </cell>
          <cell r="B614" t="str">
            <v>크레잇 한판치킨까스(145g*10입 1.45Kg/EA)</v>
          </cell>
          <cell r="C614">
            <v>17500</v>
          </cell>
        </row>
        <row r="615">
          <cell r="A615">
            <v>344250</v>
          </cell>
          <cell r="B615" t="str">
            <v>이츠웰 55.5코코넛흰다리새우까스(리뉴얼_80g*15입 1.2Kg/EA)</v>
          </cell>
          <cell r="C615">
            <v>26600</v>
          </cell>
        </row>
        <row r="616">
          <cell r="A616">
            <v>344249</v>
          </cell>
          <cell r="B616" t="str">
            <v>이츠웰 55.5코코넛흰다리새우까스(리뉴얼_60g*20입 1.2Kg/EA)</v>
          </cell>
          <cell r="C616">
            <v>26600</v>
          </cell>
        </row>
        <row r="617">
          <cell r="A617">
            <v>351241</v>
          </cell>
          <cell r="B617" t="str">
            <v>이츠웰 콘시리얼함께해바(견과바_20g*12개 240g/EA)</v>
          </cell>
          <cell r="C617">
            <v>8600</v>
          </cell>
        </row>
        <row r="618">
          <cell r="A618">
            <v>343527</v>
          </cell>
          <cell r="B618" t="str">
            <v>이츠웰 12곡탕수육(해조칼슘이들어간 1kg(11~14g*70~90입)/EA)</v>
          </cell>
          <cell r="C618">
            <v>16400</v>
          </cell>
        </row>
        <row r="619">
          <cell r="A619">
            <v>351966</v>
          </cell>
          <cell r="B619" t="str">
            <v>크레잇 맛밤송송 함박스테이크1kg(100gx10ea)</v>
          </cell>
          <cell r="C619">
            <v>13500</v>
          </cell>
        </row>
        <row r="620">
          <cell r="A620">
            <v>351965</v>
          </cell>
          <cell r="B620" t="str">
            <v>크레잇 맛밤송송 떡갈비1kg(100gx10ea)</v>
          </cell>
          <cell r="C620">
            <v>15300</v>
          </cell>
        </row>
        <row r="621">
          <cell r="A621">
            <v>346731</v>
          </cell>
          <cell r="B621" t="str">
            <v>이츠웰 자두에이드100ML *45EA/BOX</v>
          </cell>
          <cell r="C621">
            <v>450</v>
          </cell>
        </row>
        <row r="622">
          <cell r="A622">
            <v>351594</v>
          </cell>
          <cell r="B622" t="str">
            <v>더블스윗 뻥이요마카롱(30g*10입 300g/EA)</v>
          </cell>
          <cell r="C622">
            <v>1640</v>
          </cell>
        </row>
        <row r="623">
          <cell r="A623">
            <v>392314</v>
          </cell>
          <cell r="B623" t="str">
            <v>하나푸드 건두부(포두부 1kg/ea) / 미국산</v>
          </cell>
          <cell r="C623">
            <v>13300</v>
          </cell>
        </row>
        <row r="624">
          <cell r="A624">
            <v>293515</v>
          </cell>
          <cell r="B624" t="str">
            <v>다원식품 분모자</v>
          </cell>
          <cell r="C624">
            <v>2900</v>
          </cell>
        </row>
        <row r="625">
          <cell r="A625">
            <v>341366</v>
          </cell>
          <cell r="B625" t="str">
            <v>에쓰푸드 에비뉴소시지(뉴욕핫도그 급식용 300g/EA</v>
          </cell>
          <cell r="C625">
            <v>5200</v>
          </cell>
        </row>
        <row r="626">
          <cell r="A626">
            <v>272925</v>
          </cell>
          <cell r="B626" t="str">
            <v>신영에프에스 튀긴마늘(슬라이스 500g/EA)</v>
          </cell>
          <cell r="C626">
            <v>12500</v>
          </cell>
        </row>
        <row r="627">
          <cell r="A627">
            <v>341742</v>
          </cell>
          <cell r="B627" t="str">
            <v>뉴욕핫도그 뉴욕체다치즈소스(급식용 2Kg/EA)</v>
          </cell>
          <cell r="C627">
            <v>27000</v>
          </cell>
        </row>
        <row r="628">
          <cell r="A628">
            <v>341741</v>
          </cell>
          <cell r="B628" t="str">
            <v>뉴욕핫도그 허니머스터드(급식용 2Kg/EA)</v>
          </cell>
          <cell r="C628">
            <v>16500</v>
          </cell>
        </row>
        <row r="629">
          <cell r="A629">
            <v>341744</v>
          </cell>
          <cell r="B629" t="str">
            <v>뉴욕핫도그 뉴욕칠리소스(급식용 2Kg/EA)</v>
          </cell>
          <cell r="C629">
            <v>22000</v>
          </cell>
        </row>
        <row r="630">
          <cell r="A630">
            <v>341743</v>
          </cell>
          <cell r="B630" t="str">
            <v>뉴욕핫도그 화이트어니언소스(급식용 1Kg/EA)</v>
          </cell>
          <cell r="C630">
            <v>11000</v>
          </cell>
        </row>
        <row r="631">
          <cell r="A631">
            <v>348418</v>
          </cell>
          <cell r="B631" t="str">
            <v>베지가든 비건수제교자만두(김치맛 1.02Kg/EA)</v>
          </cell>
          <cell r="C631">
            <v>13800</v>
          </cell>
        </row>
        <row r="632">
          <cell r="A632">
            <v>348416</v>
          </cell>
          <cell r="B632" t="str">
            <v>베지가든 비건수제교자만두(부추맛 1.02Kg/EA)</v>
          </cell>
          <cell r="C632">
            <v>13800</v>
          </cell>
        </row>
        <row r="633">
          <cell r="A633">
            <v>348483</v>
          </cell>
          <cell r="B633" t="str">
            <v>이츠웰 비건브라우니(개별포장_30g*24입 720g/BOX)</v>
          </cell>
          <cell r="C633">
            <v>29400</v>
          </cell>
        </row>
        <row r="634">
          <cell r="A634">
            <v>289404</v>
          </cell>
          <cell r="B634" t="str">
            <v>허쉬 초코칩싱글쿠키(50g*10입 500g/EA)</v>
          </cell>
          <cell r="C634">
            <v>15300</v>
          </cell>
        </row>
        <row r="635">
          <cell r="A635">
            <v>346799</v>
          </cell>
          <cell r="B635" t="str">
            <v>튼튼스쿨 우리돼지한돈칼슘돈까스(60g*10입 600g/EA)</v>
          </cell>
          <cell r="C635">
            <v>12300</v>
          </cell>
        </row>
        <row r="636">
          <cell r="A636">
            <v>351297</v>
          </cell>
          <cell r="B636" t="str">
            <v xml:space="preserve"> 빠나마 미니다크도넛(30g*80개입 2.4Kg/EA)</v>
          </cell>
          <cell r="C636">
            <v>66400</v>
          </cell>
        </row>
        <row r="637">
          <cell r="A637">
            <v>351298</v>
          </cell>
          <cell r="B637" t="str">
            <v>빠나마 미니핑크도넛(34g*60개입 2.04Kg/EA)</v>
          </cell>
          <cell r="C637">
            <v>57200</v>
          </cell>
        </row>
        <row r="638">
          <cell r="A638">
            <v>351296</v>
          </cell>
          <cell r="B638" t="str">
            <v>빠나마 미니글레이즈드도넛(30g*80개입 2.4Kg/EA)</v>
          </cell>
          <cell r="C638">
            <v>61200</v>
          </cell>
        </row>
        <row r="639">
          <cell r="A639">
            <v>356081</v>
          </cell>
          <cell r="B639" t="str">
            <v>란트만넨 미니메이플피칸생지(41.5g*24입내외 996g/EA)</v>
          </cell>
          <cell r="C639">
            <v>18700</v>
          </cell>
        </row>
        <row r="640">
          <cell r="A640">
            <v>161287</v>
          </cell>
          <cell r="B640" t="str">
            <v>란트만넨 미니바닐라크라운생지(43g*24입내외 1.032Kg/EA</v>
          </cell>
          <cell r="C640">
            <v>14300</v>
          </cell>
        </row>
        <row r="641">
          <cell r="A641">
            <v>142605</v>
          </cell>
          <cell r="B641" t="str">
            <v>란트만넨 미니시나몬스월생지(43g*24개입내외 1.032Kg/EA)</v>
          </cell>
          <cell r="C641">
            <v>13500</v>
          </cell>
        </row>
        <row r="642">
          <cell r="A642">
            <v>255734</v>
          </cell>
          <cell r="B642" t="str">
            <v>란트만넨 미니애플코로넷생지(43g*24입내외 1.032Kg/EA</v>
          </cell>
          <cell r="C642">
            <v>18900</v>
          </cell>
        </row>
        <row r="643">
          <cell r="A643">
            <v>167160</v>
          </cell>
          <cell r="B643" t="str">
            <v>란트만넨 메이플피칸생지(97g*12입내외 1.165Kg/EA)</v>
          </cell>
          <cell r="C643">
            <v>17400</v>
          </cell>
        </row>
        <row r="644">
          <cell r="A644">
            <v>336412</v>
          </cell>
          <cell r="B644" t="str">
            <v>란트만넨 미니스트로베리스퀘어생지(42g*20입 840g/EA)</v>
          </cell>
          <cell r="C644">
            <v>16900</v>
          </cell>
        </row>
        <row r="645">
          <cell r="A645">
            <v>381704</v>
          </cell>
          <cell r="B645" t="str">
            <v>란트만넨 미니애플스퀘어생지(42g*20입 840g/EA)</v>
          </cell>
          <cell r="C645">
            <v>14700</v>
          </cell>
        </row>
        <row r="646">
          <cell r="A646">
            <v>351401</v>
          </cell>
          <cell r="B646" t="str">
            <v>명랑시대 모짜렐라인더핫도그(85g*10ea 850g/EA)</v>
          </cell>
          <cell r="C646">
            <v>15700</v>
          </cell>
        </row>
        <row r="647">
          <cell r="A647">
            <v>351960</v>
          </cell>
          <cell r="B647" t="str">
            <v>크레잇 다이닝미트볼1kg</v>
          </cell>
          <cell r="C647">
            <v>12500</v>
          </cell>
        </row>
        <row r="648">
          <cell r="A648">
            <v>349129</v>
          </cell>
          <cell r="B648" t="str">
            <v xml:space="preserve"> 이츠웰 한입쏙오징어바이트(1Kg/EA)</v>
          </cell>
          <cell r="C648">
            <v>21500</v>
          </cell>
        </row>
        <row r="649">
          <cell r="A649">
            <v>348486</v>
          </cell>
          <cell r="B649" t="str">
            <v>이츠웰 쌀우유앙금쿠키(개별포장_20g*30입 600g/EA)</v>
          </cell>
          <cell r="C649">
            <v>23500</v>
          </cell>
        </row>
        <row r="650">
          <cell r="A650">
            <v>348487</v>
          </cell>
          <cell r="B650" t="str">
            <v>이츠웰 브루키(개별포장_45g*21입 945g/EA)</v>
          </cell>
          <cell r="C650">
            <v>27900</v>
          </cell>
        </row>
        <row r="651">
          <cell r="A651">
            <v>351961</v>
          </cell>
          <cell r="B651" t="str">
            <v>크레잇 소보로순살치킨1kg</v>
          </cell>
          <cell r="C651">
            <v>16000</v>
          </cell>
        </row>
        <row r="652">
          <cell r="A652">
            <v>352537</v>
          </cell>
          <cell r="B652" t="str">
            <v>비비고 플랜테이블김치왕교자(1.05Kg/EA)</v>
          </cell>
          <cell r="C652">
            <v>9900</v>
          </cell>
        </row>
        <row r="653">
          <cell r="A653">
            <v>352536</v>
          </cell>
          <cell r="B653" t="str">
            <v>비비고 플랜테이블왕교자(1.05Kg/EA)</v>
          </cell>
          <cell r="C653">
            <v>9900</v>
          </cell>
        </row>
        <row r="654">
          <cell r="A654">
            <v>344902</v>
          </cell>
          <cell r="B654" t="str">
            <v>불파네 수제화덕고르곤베리피자(벌크_컷팅_4조각_273g*5입 1.365Kg/BOX)</v>
          </cell>
          <cell r="C654">
            <v>39800</v>
          </cell>
        </row>
        <row r="655">
          <cell r="A655">
            <v>344904</v>
          </cell>
          <cell r="B655" t="str">
            <v>불파네 수제화덕맛있는치즈피자(벌크_컷팅_4조각_293g*5입 1.465Kg/BOX)</v>
          </cell>
          <cell r="C655">
            <v>43400</v>
          </cell>
        </row>
        <row r="656">
          <cell r="A656">
            <v>344906</v>
          </cell>
          <cell r="B656" t="str">
            <v>불파네 수제화덕바베큐불고기피자(벌크_컷팅_4조각_312g*5입 1.56Kg/BOX)</v>
          </cell>
          <cell r="C656">
            <v>45400</v>
          </cell>
        </row>
        <row r="657">
          <cell r="A657">
            <v>301660</v>
          </cell>
          <cell r="B657" t="str">
            <v>홍천사과즙(120g/EA)</v>
          </cell>
          <cell r="C657">
            <v>900</v>
          </cell>
        </row>
        <row r="658">
          <cell r="A658">
            <v>376331</v>
          </cell>
          <cell r="B658" t="str">
            <v>봉추 찜닭세트1(리뉴얼_소스1.5kg+당면0.6kg+건고추0.08kg 2.18Kg/BOX)</v>
          </cell>
          <cell r="C658">
            <v>41400</v>
          </cell>
        </row>
        <row r="659">
          <cell r="A659">
            <v>353249</v>
          </cell>
          <cell r="B659" t="str">
            <v>봉추 찜닭세트2(닭도리 1등급 30±5g/조각_껍질있음 5kg/BOX)</v>
          </cell>
          <cell r="C659">
            <v>53100</v>
          </cell>
        </row>
        <row r="660">
          <cell r="A660">
            <v>349652</v>
          </cell>
          <cell r="B660" t="str">
            <v>햇반 라이스크림(백미 140g/EA)</v>
          </cell>
          <cell r="C660">
            <v>1600</v>
          </cell>
        </row>
        <row r="661">
          <cell r="A661">
            <v>349653</v>
          </cell>
          <cell r="B661" t="str">
            <v>햇반 라이스크림(흑미 140g/EA)</v>
          </cell>
          <cell r="C661">
            <v>1600</v>
          </cell>
        </row>
        <row r="662">
          <cell r="A662">
            <v>352326</v>
          </cell>
          <cell r="B662" t="str">
            <v>정나눔 정선수리취송편(개별포장_40g*15입_강원도지사인증 600g/EA)</v>
          </cell>
          <cell r="C662">
            <v>15300</v>
          </cell>
        </row>
        <row r="663">
          <cell r="A663">
            <v>355673</v>
          </cell>
          <cell r="B663" t="str">
            <v>매일봄 치즈쏙옹심이(1Kg/EA)</v>
          </cell>
          <cell r="C663">
            <v>15300</v>
          </cell>
        </row>
        <row r="664">
          <cell r="A664">
            <v>356176</v>
          </cell>
          <cell r="B664" t="str">
            <v>평창팜한끼곤드레200g</v>
          </cell>
          <cell r="C664">
            <v>43900</v>
          </cell>
        </row>
        <row r="665">
          <cell r="A665">
            <v>356177</v>
          </cell>
          <cell r="B665" t="str">
            <v>평창팜한끼시래기200g</v>
          </cell>
          <cell r="C665">
            <v>43900</v>
          </cell>
        </row>
        <row r="666">
          <cell r="A666">
            <v>356179</v>
          </cell>
          <cell r="B666" t="str">
            <v>평창팜한끼새송이버섯200g</v>
          </cell>
          <cell r="C666">
            <v>43900</v>
          </cell>
        </row>
        <row r="667">
          <cell r="A667">
            <v>342444</v>
          </cell>
          <cell r="B667" t="str">
            <v>홍대쌀국수 쌀국수면(1mm 급식용 400g/EA)</v>
          </cell>
          <cell r="C667">
            <v>2600</v>
          </cell>
        </row>
        <row r="668">
          <cell r="A668">
            <v>342474</v>
          </cell>
          <cell r="B668" t="str">
            <v>MJ푸드 스프링롤(학교급식용 500g/EA)</v>
          </cell>
          <cell r="C668">
            <v>12300</v>
          </cell>
        </row>
        <row r="669">
          <cell r="A669">
            <v>342357</v>
          </cell>
          <cell r="B669" t="str">
            <v>새우고로케(40g*24입 급식용 960g/EA)</v>
          </cell>
          <cell r="C669">
            <v>27600</v>
          </cell>
        </row>
        <row r="670">
          <cell r="A670">
            <v>342506</v>
          </cell>
          <cell r="B670" t="str">
            <v>홍대쌀국수 종이컵(로고형_480입 쌀국수용_급식용 EA)</v>
          </cell>
          <cell r="C670">
            <v>204000</v>
          </cell>
        </row>
        <row r="671">
          <cell r="A671">
            <v>342346</v>
          </cell>
          <cell r="B671" t="str">
            <v>비프스파이시믹스(급식용 456g/EA)</v>
          </cell>
          <cell r="C671">
            <v>38800</v>
          </cell>
        </row>
        <row r="672">
          <cell r="A672">
            <v>330459</v>
          </cell>
          <cell r="B672" t="str">
            <v>복있는사람에프앤비 베트남고기짜조(리뉴얼_넴_50g*24입 1.2Kg/EA)</v>
          </cell>
          <cell r="C672">
            <v>25500</v>
          </cell>
        </row>
        <row r="673">
          <cell r="A673">
            <v>198341</v>
          </cell>
          <cell r="B673" t="str">
            <v>골든피트 고구마롤(20g*20입 400g/EA)</v>
          </cell>
          <cell r="C673">
            <v>8400</v>
          </cell>
        </row>
        <row r="674">
          <cell r="A674">
            <v>354777</v>
          </cell>
          <cell r="B674" t="str">
            <v>CJ 꼬마돈까스 400G</v>
          </cell>
          <cell r="C674">
            <v>4900</v>
          </cell>
        </row>
        <row r="675">
          <cell r="A675">
            <v>354780</v>
          </cell>
          <cell r="B675" t="str">
            <v>CJ 꼬마새우까스 250G</v>
          </cell>
          <cell r="C675">
            <v>4900</v>
          </cell>
        </row>
        <row r="676">
          <cell r="A676">
            <v>287012</v>
          </cell>
          <cell r="B676" t="str">
            <v>이츠웰 해물모둠(주꾸미+농조개살+갑오징어+한치+새우살 500g/EA)</v>
          </cell>
          <cell r="C676">
            <v>11300</v>
          </cell>
        </row>
        <row r="677">
          <cell r="A677">
            <v>296125</v>
          </cell>
          <cell r="B677" t="str">
            <v>뚜레쥬르 브리오쉬햄버거번(미컷팅_48g*5입 240g/EA)</v>
          </cell>
          <cell r="C677">
            <v>3900</v>
          </cell>
        </row>
        <row r="678">
          <cell r="A678">
            <v>355073</v>
          </cell>
          <cell r="B678" t="str">
            <v>크레잇 두꺼운베이컨(5mm 780g/EA</v>
          </cell>
          <cell r="C678">
            <v>16400</v>
          </cell>
        </row>
        <row r="679">
          <cell r="A679">
            <v>293715</v>
          </cell>
          <cell r="B679" t="str">
            <v>오튀봉 오징어스테이크튀김(60g*10입 600g/EA)</v>
          </cell>
          <cell r="C679">
            <v>8700</v>
          </cell>
        </row>
        <row r="680">
          <cell r="A680">
            <v>293716</v>
          </cell>
          <cell r="B680" t="str">
            <v>오튀봉 오징어스테이크튀김(80g*10입 800g/EA)</v>
          </cell>
          <cell r="C680">
            <v>11800</v>
          </cell>
        </row>
        <row r="681">
          <cell r="A681">
            <v>326114</v>
          </cell>
          <cell r="B681" t="str">
            <v>매일봄 감자옹심이(1Kg/EA</v>
          </cell>
          <cell r="C681">
            <v>11800</v>
          </cell>
        </row>
        <row r="682">
          <cell r="A682">
            <v>333205</v>
          </cell>
          <cell r="B682" t="str">
            <v>칼집오징어(IQF_6미 1Kg/EA)</v>
          </cell>
          <cell r="C682">
            <v>26000</v>
          </cell>
        </row>
        <row r="683">
          <cell r="A683">
            <v>353164</v>
          </cell>
          <cell r="B683" t="str">
            <v>아이누리 요거퐁당견과믹스(10g*40입 400g/EA)</v>
          </cell>
          <cell r="C683">
            <v>16400</v>
          </cell>
        </row>
        <row r="684">
          <cell r="A684">
            <v>353163</v>
          </cell>
          <cell r="B684" t="str">
            <v>아이누리 딸기퐁당아몬드(10g*40입 400g/EA</v>
          </cell>
          <cell r="C684">
            <v>16400</v>
          </cell>
        </row>
        <row r="685">
          <cell r="A685">
            <v>344017</v>
          </cell>
          <cell r="B685" t="str">
            <v>오튀봉 오징어튀김봉(50g*10입 500g/EA)</v>
          </cell>
          <cell r="C685">
            <v>10800</v>
          </cell>
        </row>
        <row r="686">
          <cell r="A686">
            <v>353620</v>
          </cell>
          <cell r="B686" t="str">
            <v>허쉬 초코마시멜로타르트(38g*10입 380g/EA</v>
          </cell>
          <cell r="C686">
            <v>11300</v>
          </cell>
        </row>
        <row r="687">
          <cell r="A687">
            <v>353571</v>
          </cell>
          <cell r="B687" t="str">
            <v>이츠웰 모짜렐라가득_찹쌀_치즈볼(생지_30g*34개입 1.02Kg/EA)</v>
          </cell>
          <cell r="C687">
            <v>18000</v>
          </cell>
        </row>
        <row r="688">
          <cell r="A688">
            <v>357227</v>
          </cell>
          <cell r="B688" t="str">
            <v>깨비깨비 감자핫도그(80g*8입 640g/EA)</v>
          </cell>
          <cell r="C688">
            <v>14800</v>
          </cell>
        </row>
        <row r="689">
          <cell r="A689">
            <v>356521</v>
          </cell>
          <cell r="B689" t="str">
            <v>깨비깨비 미니감자핫도그(50g*10입 500g/EA)</v>
          </cell>
          <cell r="C689">
            <v>12800</v>
          </cell>
        </row>
        <row r="690">
          <cell r="A690">
            <v>355846</v>
          </cell>
          <cell r="B690" t="str">
            <v>고메 미니치킨너겟(36~37개, 400g/EA)</v>
          </cell>
          <cell r="C690">
            <v>6700</v>
          </cell>
        </row>
        <row r="691">
          <cell r="A691">
            <v>355847</v>
          </cell>
          <cell r="B691" t="str">
            <v>고메 미니치즈카츠(37~38개 450g/EA)</v>
          </cell>
          <cell r="C691">
            <v>6700</v>
          </cell>
        </row>
        <row r="692">
          <cell r="A692">
            <v>352860</v>
          </cell>
          <cell r="B692" t="str">
            <v>남가네 설악추어탕(15~20인분 6Kg/EA)</v>
          </cell>
          <cell r="C692">
            <v>57200</v>
          </cell>
        </row>
        <row r="693">
          <cell r="A693">
            <v>370498</v>
          </cell>
          <cell r="B693" t="str">
            <v>크레잇 그릴드버거스테이크(96g*10개 960g/EA)</v>
          </cell>
          <cell r="C693">
            <v>14500</v>
          </cell>
        </row>
        <row r="694">
          <cell r="A694">
            <v>370517</v>
          </cell>
          <cell r="B694" t="str">
            <v>크레잇 고깃집맛소금구이(75g*14±1개입 1.05Kg/EA)</v>
          </cell>
          <cell r="C694">
            <v>16000</v>
          </cell>
        </row>
        <row r="695">
          <cell r="A695">
            <v>370497</v>
          </cell>
          <cell r="B695" t="str">
            <v>크레잇 바비큐풀드포크(1Kg/EA)</v>
          </cell>
          <cell r="C695">
            <v>25500</v>
          </cell>
        </row>
        <row r="696">
          <cell r="A696">
            <v>370513</v>
          </cell>
          <cell r="B696" t="str">
            <v>크레잇 맥앤치즈럭키버킷볼(19g*50±5개입 950g/EA)</v>
          </cell>
          <cell r="C696">
            <v>15000</v>
          </cell>
        </row>
        <row r="697">
          <cell r="A697">
            <v>370514</v>
          </cell>
          <cell r="B697" t="str">
            <v>크레잇 감자칩바삭카츠(100g*15ea 1.5Kg/EA)</v>
          </cell>
          <cell r="C697">
            <v>24000</v>
          </cell>
        </row>
        <row r="698">
          <cell r="A698">
            <v>389971</v>
          </cell>
          <cell r="B698" t="str">
            <v>크레잇 플랜테이블미트볼(100±5개입 1Kg/EA)</v>
          </cell>
          <cell r="C698">
            <v>14800</v>
          </cell>
        </row>
        <row r="699">
          <cell r="A699">
            <v>387306</v>
          </cell>
          <cell r="B699" t="str">
            <v>크레잇 플랜테이블함박스테이크(12±1개입 960g/EA)</v>
          </cell>
          <cell r="C699">
            <v>13300</v>
          </cell>
        </row>
        <row r="700">
          <cell r="A700">
            <v>382552</v>
          </cell>
          <cell r="B700" t="str">
            <v>크레잇 플랜테이블떡갈비(14±1개입 1.05Kg/EA)</v>
          </cell>
          <cell r="C700">
            <v>16900</v>
          </cell>
        </row>
        <row r="701">
          <cell r="A701">
            <v>359688</v>
          </cell>
          <cell r="B701" t="str">
            <v>튼튼스쿨 바삭튀겨낸 통등심까스1kg(100gX10ea)</v>
          </cell>
          <cell r="C701">
            <v>17400</v>
          </cell>
        </row>
        <row r="702">
          <cell r="A702">
            <v>357288</v>
          </cell>
          <cell r="B702" t="str">
            <v>이츠웰 복숭아에이드(컵_100ml_빨대없음 100g/EA)</v>
          </cell>
          <cell r="C702">
            <v>500</v>
          </cell>
        </row>
        <row r="703">
          <cell r="A703">
            <v>368894</v>
          </cell>
          <cell r="B703" t="str">
            <v>풍산푸드 떡갈비반죽(3Kg/EA)</v>
          </cell>
          <cell r="C703">
            <v>36800</v>
          </cell>
        </row>
        <row r="704">
          <cell r="A704">
            <v>359936</v>
          </cell>
          <cell r="B704" t="str">
            <v>로제치즈쏙옹볶이세트(로제소스2kg+치즈쏙옹심이2kg+문어모양비엔나1kg 5Kg/BOX)</v>
          </cell>
          <cell r="C704">
            <v>59000</v>
          </cell>
        </row>
        <row r="705">
          <cell r="A705">
            <v>362903</v>
          </cell>
          <cell r="B705" t="str">
            <v>유빛 쇼콜라크레이프케익(28g내외*16조각 450g/EA)</v>
          </cell>
          <cell r="C705">
            <v>21500</v>
          </cell>
        </row>
        <row r="706">
          <cell r="A706">
            <v>329472</v>
          </cell>
          <cell r="B706" t="str">
            <v>유빛 크레이프케익(600g/EA)</v>
          </cell>
          <cell r="C706">
            <v>24500</v>
          </cell>
        </row>
        <row r="707">
          <cell r="A707">
            <v>363135</v>
          </cell>
          <cell r="B707" t="str">
            <v>뚜레쥬르 미니도넛생지(CJ프레시웨이용 31.5g내외*30입 945g/EA)</v>
          </cell>
          <cell r="C707">
            <v>12000</v>
          </cell>
        </row>
        <row r="708">
          <cell r="A708">
            <v>139892</v>
          </cell>
          <cell r="B708" t="str">
            <v>크레잇 생활반찬한입너비아니(NEW_63±3개입 1Kg/EA)</v>
          </cell>
          <cell r="C708">
            <v>11300</v>
          </cell>
        </row>
        <row r="709">
          <cell r="A709">
            <v>144200</v>
          </cell>
          <cell r="B709" t="str">
            <v>크레잇 생활반찬넓적너비아니(1.5Kg/EA)</v>
          </cell>
          <cell r="C709">
            <v>18400</v>
          </cell>
        </row>
        <row r="710">
          <cell r="A710">
            <v>346110</v>
          </cell>
          <cell r="B710" t="str">
            <v>뚜레쥬르 촉촉한미니케익(딸기 35g/EA)</v>
          </cell>
          <cell r="C710">
            <v>800</v>
          </cell>
        </row>
        <row r="711">
          <cell r="A711">
            <v>346111</v>
          </cell>
          <cell r="B711" t="str">
            <v>뚜레쥬르 촉촉한미니케익(바나나 35g/EA)</v>
          </cell>
          <cell r="C711">
            <v>800</v>
          </cell>
        </row>
        <row r="712">
          <cell r="A712">
            <v>346112</v>
          </cell>
          <cell r="B712" t="str">
            <v>뚜레쥬르 촉촉한미니케익(초코 35g/EA)</v>
          </cell>
          <cell r="C712">
            <v>800</v>
          </cell>
        </row>
        <row r="713">
          <cell r="A713">
            <v>356857</v>
          </cell>
          <cell r="B713" t="str">
            <v>뚜레쥬르 촉촉한미니케익(치즈 35g/EA)</v>
          </cell>
          <cell r="C713">
            <v>1000</v>
          </cell>
        </row>
        <row r="714">
          <cell r="A714">
            <v>371995</v>
          </cell>
          <cell r="B714" t="str">
            <v>크레잇 크리스피스팸튀김(130±10개입 1Kg/EA)</v>
          </cell>
          <cell r="C714">
            <v>22500</v>
          </cell>
        </row>
        <row r="715">
          <cell r="A715">
            <v>370804</v>
          </cell>
          <cell r="B715" t="str">
            <v>크레잇 맛밤고구마인스틱(1.056Kg/EA)</v>
          </cell>
          <cell r="C715">
            <v>17900</v>
          </cell>
        </row>
        <row r="716">
          <cell r="A716">
            <v>163404</v>
          </cell>
          <cell r="B716" t="str">
            <v>평강 올리브발사믹드레싱(2Kg/EA)</v>
          </cell>
          <cell r="C716">
            <v>15300</v>
          </cell>
        </row>
        <row r="717">
          <cell r="A717">
            <v>327543</v>
          </cell>
          <cell r="B717" t="str">
            <v>CJ제일제당 맛밤(80g/EA)</v>
          </cell>
          <cell r="C717">
            <v>2600</v>
          </cell>
        </row>
        <row r="718">
          <cell r="A718">
            <v>369890</v>
          </cell>
          <cell r="B718" t="str">
            <v>프룻스타 민트초코파우더(500g/EA)</v>
          </cell>
          <cell r="C718">
            <v>13800</v>
          </cell>
        </row>
        <row r="719">
          <cell r="A719">
            <v>370276</v>
          </cell>
          <cell r="B719" t="str">
            <v>프룻스타 메이플라떼파우더(500g/EA)</v>
          </cell>
          <cell r="C719">
            <v>15900</v>
          </cell>
        </row>
        <row r="720">
          <cell r="A720">
            <v>370353</v>
          </cell>
          <cell r="B720" t="str">
            <v>에이치푸드서플라이 빵가루새우너겟꼬치(60g*10입 600g/EA)</v>
          </cell>
          <cell r="C720">
            <v>18400</v>
          </cell>
        </row>
        <row r="721">
          <cell r="A721">
            <v>370531</v>
          </cell>
          <cell r="B721" t="str">
            <v>에이치푸드서플라이 빵가루씨푸드꼬치(70g*15입 1.05Kg/EA)</v>
          </cell>
          <cell r="C721">
            <v>22500</v>
          </cell>
        </row>
        <row r="722">
          <cell r="A722">
            <v>369410</v>
          </cell>
          <cell r="B722" t="str">
            <v>맘스터치 모짜렐라치즈스틱(1Kg/EA)</v>
          </cell>
          <cell r="C722">
            <v>11000</v>
          </cell>
        </row>
        <row r="723">
          <cell r="A723">
            <v>369412</v>
          </cell>
          <cell r="B723" t="str">
            <v>맘스터치 모짜렐라치즈볼(350g/EA)</v>
          </cell>
          <cell r="C723">
            <v>5000</v>
          </cell>
        </row>
        <row r="724">
          <cell r="A724">
            <v>358143</v>
          </cell>
          <cell r="B724" t="str">
            <v>이츠웰 오곡초코크런키바(30g*12개 360g/EA)</v>
          </cell>
          <cell r="C724">
            <v>9200</v>
          </cell>
        </row>
        <row r="725">
          <cell r="A725">
            <v>156300</v>
          </cell>
          <cell r="B725" t="str">
            <v>서울식품공업 미니애플파이생지(35g*50입 1.75Kg/EA)</v>
          </cell>
          <cell r="C725">
            <v>28100</v>
          </cell>
        </row>
        <row r="726">
          <cell r="A726">
            <v>114592</v>
          </cell>
          <cell r="B726" t="str">
            <v>포모나 초콜릿소스(음료용 2Kg/EA)</v>
          </cell>
          <cell r="C726">
            <v>26600</v>
          </cell>
        </row>
        <row r="727">
          <cell r="A727">
            <v>258159</v>
          </cell>
          <cell r="B727" t="str">
            <v>베오베 초코파우더(클래식 800g/EA)</v>
          </cell>
          <cell r="C727">
            <v>11800</v>
          </cell>
        </row>
        <row r="728">
          <cell r="A728">
            <v>370505</v>
          </cell>
          <cell r="B728" t="str">
            <v xml:space="preserve"> 델리프랑스 크로넛생지(40g내외*30입 1.2Kg/EA)</v>
          </cell>
          <cell r="C728">
            <v>28000</v>
          </cell>
        </row>
        <row r="729">
          <cell r="A729">
            <v>371715</v>
          </cell>
          <cell r="B729" t="str">
            <v>남다른감자탕 뼈감자탕세트1(에모리돈뼈 13.5Kg/BOX)</v>
          </cell>
          <cell r="C729">
            <v>125500</v>
          </cell>
        </row>
        <row r="730">
          <cell r="A730">
            <v>371716</v>
          </cell>
          <cell r="B730" t="str">
            <v>남다른감자탕 뼈감자탕세트2(뉴통합스프 890g/EA)</v>
          </cell>
          <cell r="C730">
            <v>25500</v>
          </cell>
        </row>
        <row r="731">
          <cell r="A731">
            <v>371717</v>
          </cell>
          <cell r="B731" t="str">
            <v>남다른감자탕 순살감자탕세트1(순살돼지등뼈 1Kg/EA)*3ea</v>
          </cell>
          <cell r="C731">
            <v>39500</v>
          </cell>
        </row>
        <row r="732">
          <cell r="A732">
            <v>371719</v>
          </cell>
          <cell r="B732" t="str">
            <v>남다른감자탕 순살감자탕세트2(해장국베이스분말 1Kg/EA)</v>
          </cell>
          <cell r="C732">
            <v>34000</v>
          </cell>
        </row>
        <row r="733">
          <cell r="A733">
            <v>372050</v>
          </cell>
          <cell r="B733" t="str">
            <v>바질크림츄볶이세트(바질크림소스3kg+츄러스쌀떡3kg+베이컨1kg 7Kg/BOX)</v>
          </cell>
          <cell r="C733">
            <v>82500</v>
          </cell>
        </row>
        <row r="734">
          <cell r="A734">
            <v>369175</v>
          </cell>
          <cell r="B734" t="str">
            <v>엘리트푸드 고품격담백돈육카츠(100g*10입 1Kg/EA)</v>
          </cell>
          <cell r="C734">
            <v>13600</v>
          </cell>
        </row>
        <row r="735">
          <cell r="A735">
            <v>369176</v>
          </cell>
          <cell r="B735" t="str">
            <v>엘리트푸드 고품격임실치즈카츠(100g*10입 1Kg/EA)</v>
          </cell>
          <cell r="C735">
            <v>21000</v>
          </cell>
        </row>
        <row r="736">
          <cell r="A736">
            <v>369521</v>
          </cell>
          <cell r="B736" t="str">
            <v>아이누리 딸기쏙쏙파운드케익(개별포장_30g*24입 뱀파이어소녀달자 720g/BOX)</v>
          </cell>
          <cell r="C736">
            <v>26100</v>
          </cell>
        </row>
        <row r="737">
          <cell r="A737">
            <v>369518</v>
          </cell>
          <cell r="B737" t="str">
            <v>아이누리 딸기카스테라(개별포장_35g*30입 뱀파이어소녀달자 1.05Kg/BOX)</v>
          </cell>
          <cell r="C737">
            <v>29600</v>
          </cell>
        </row>
        <row r="738">
          <cell r="A738">
            <v>366018</v>
          </cell>
          <cell r="B738" t="str">
            <v>아이누리 딸기퐁당호두(10g*40입_뱀파이어소녀달자 400g/EA)</v>
          </cell>
          <cell r="C738">
            <v>16400</v>
          </cell>
        </row>
        <row r="739">
          <cell r="A739">
            <v>177830</v>
          </cell>
          <cell r="B739" t="str">
            <v>가토코 오징어링(1Kg/EA)</v>
          </cell>
          <cell r="C739">
            <v>15300</v>
          </cell>
        </row>
        <row r="740">
          <cell r="A740">
            <v>146810</v>
          </cell>
          <cell r="B740" t="str">
            <v>MDS 고구마토핑(1Kg/EA)</v>
          </cell>
          <cell r="C740">
            <v>9300</v>
          </cell>
        </row>
        <row r="741">
          <cell r="A741">
            <v>370097</v>
          </cell>
          <cell r="B741" t="str">
            <v>크레잇 생활반찬도톰해물완자(1.2Kg/EA)</v>
          </cell>
          <cell r="C741">
            <v>12800</v>
          </cell>
        </row>
        <row r="742">
          <cell r="A742">
            <v>368367</v>
          </cell>
          <cell r="B742" t="str">
            <v>더블스윗 꿀돼지마카롱(딸기잼포함 30g/EA)</v>
          </cell>
          <cell r="C742">
            <v>1530</v>
          </cell>
        </row>
        <row r="743">
          <cell r="A743">
            <v>270092</v>
          </cell>
          <cell r="B743" t="str">
            <v>풍산푸드시스템 간장불고기(3Kg/EA)</v>
          </cell>
          <cell r="C743">
            <v>36800</v>
          </cell>
        </row>
        <row r="744">
          <cell r="A744">
            <v>373307</v>
          </cell>
          <cell r="B744" t="str">
            <v>붕붕 미니붕어빵(타피오카팥앙금 20개입내외 500g)</v>
          </cell>
          <cell r="C744">
            <v>8600</v>
          </cell>
        </row>
        <row r="745">
          <cell r="A745">
            <v>373308</v>
          </cell>
          <cell r="B745" t="str">
            <v>붕붕 미니붕어빵(타피오카슈크림 20개입내외 500g)</v>
          </cell>
          <cell r="C745">
            <v>8600</v>
          </cell>
        </row>
        <row r="746">
          <cell r="A746">
            <v>373309</v>
          </cell>
          <cell r="B746" t="str">
            <v>붕붕 미니붕어빵(카스테라고구마 23개입내외 500g)</v>
          </cell>
          <cell r="C746">
            <v>9200</v>
          </cell>
        </row>
        <row r="747">
          <cell r="A747">
            <v>372690</v>
          </cell>
          <cell r="B747" t="str">
            <v>한입쏙바삭볼카츠(30g*30입 900g/EA)</v>
          </cell>
          <cell r="C747">
            <v>19900</v>
          </cell>
        </row>
        <row r="748">
          <cell r="A748">
            <v>371859</v>
          </cell>
          <cell r="B748" t="str">
            <v>이츠웰 동글동글모짜렐라아란치니(30g*30입 900g/EA)</v>
          </cell>
          <cell r="C748">
            <v>19900</v>
          </cell>
        </row>
        <row r="749">
          <cell r="A749">
            <v>372562</v>
          </cell>
          <cell r="B749" t="str">
            <v>맛밤 맛밤파이(50g*20입 1Kg/EA)</v>
          </cell>
          <cell r="C749">
            <v>45900</v>
          </cell>
        </row>
        <row r="750">
          <cell r="A750">
            <v>352407</v>
          </cell>
          <cell r="B750" t="str">
            <v>썬리 쌀국수(1mm_직수입 400g/EA)</v>
          </cell>
          <cell r="C750">
            <v>2900</v>
          </cell>
        </row>
        <row r="751">
          <cell r="A751">
            <v>352409</v>
          </cell>
          <cell r="B751" t="str">
            <v>썬리 쌀국수(3mm_직수입 400g/EA)</v>
          </cell>
          <cell r="C751">
            <v>2900</v>
          </cell>
        </row>
        <row r="752">
          <cell r="A752">
            <v>352411</v>
          </cell>
          <cell r="B752" t="str">
            <v>썬리 쌀국수(5mm_직수입 400g/EA)</v>
          </cell>
          <cell r="C752">
            <v>2900</v>
          </cell>
        </row>
        <row r="753">
          <cell r="A753">
            <v>142591</v>
          </cell>
          <cell r="B753" t="str">
            <v>푸드야 튀긴마늘(200g/EA)</v>
          </cell>
          <cell r="C753">
            <v>9200</v>
          </cell>
        </row>
        <row r="754">
          <cell r="A754">
            <v>373311</v>
          </cell>
          <cell r="B754" t="str">
            <v>딜라잇가든 크리스마스믹스(스프링클_크리스마스 100g/EA)</v>
          </cell>
          <cell r="C754">
            <v>7500</v>
          </cell>
        </row>
        <row r="755">
          <cell r="A755">
            <v>372664</v>
          </cell>
          <cell r="B755" t="str">
            <v>제주면장 고기국수세트(돈사태수육1.5kg+소면6kg+사골농축액1kg 8.5Kg/BOX)</v>
          </cell>
          <cell r="C755">
            <v>97000</v>
          </cell>
        </row>
        <row r="756">
          <cell r="A756">
            <v>374223</v>
          </cell>
          <cell r="B756" t="str">
            <v>빕스 자이언트바비큐폭립(CJ프레시웨이용 1Kg/EA)</v>
          </cell>
          <cell r="C756">
            <v>29600</v>
          </cell>
        </row>
        <row r="757">
          <cell r="A757">
            <v>372661</v>
          </cell>
          <cell r="B757" t="str">
            <v>크레잇 으라차차두부너비아니(20g*50개 1Kg/EA)</v>
          </cell>
          <cell r="C757">
            <v>8000</v>
          </cell>
        </row>
        <row r="758">
          <cell r="A758">
            <v>372575</v>
          </cell>
          <cell r="B758" t="str">
            <v>인제명품 프리미엄오미자차(오미장군_강원도지사인증_30입 100g/EA)</v>
          </cell>
          <cell r="C758">
            <v>1400</v>
          </cell>
        </row>
        <row r="759">
          <cell r="A759">
            <v>326112</v>
          </cell>
          <cell r="B759" t="str">
            <v xml:space="preserve"> 매일봄 삼색감자옹심이(1Kg/EA)</v>
          </cell>
          <cell r="C759">
            <v>14300</v>
          </cell>
        </row>
        <row r="760">
          <cell r="A760">
            <v>371999</v>
          </cell>
          <cell r="B760" t="str">
            <v>갯푸름 통새우(버터플라이_헤드온 700g/EA)</v>
          </cell>
          <cell r="C760">
            <v>28600</v>
          </cell>
        </row>
        <row r="761">
          <cell r="A761">
            <v>381027</v>
          </cell>
          <cell r="B761" t="str">
            <v>비비고 수제진한고기만두 980g/EA</v>
          </cell>
          <cell r="C761">
            <v>9900</v>
          </cell>
        </row>
        <row r="762">
          <cell r="A762">
            <v>381028</v>
          </cell>
          <cell r="B762" t="str">
            <v>비비고 수제깻잎고기만두 980g/EA</v>
          </cell>
          <cell r="C762">
            <v>10500</v>
          </cell>
        </row>
        <row r="763">
          <cell r="A763">
            <v>381029</v>
          </cell>
          <cell r="B763" t="str">
            <v>튼튼스쿨 84.7우리돼지구이(1Kg/EA)</v>
          </cell>
          <cell r="C763">
            <v>17000</v>
          </cell>
        </row>
        <row r="764">
          <cell r="A764">
            <v>381222</v>
          </cell>
          <cell r="B764" t="str">
            <v>크레잇 중화정통 치킨꿔바로우</v>
          </cell>
          <cell r="C764">
            <v>25000</v>
          </cell>
        </row>
        <row r="765">
          <cell r="A765">
            <v>379099</v>
          </cell>
          <cell r="B765" t="str">
            <v>이츠웰 초코듬뿍미니츄러스생지(30g*40입 1.2Kg/EA)</v>
          </cell>
          <cell r="C765">
            <v>22500</v>
          </cell>
        </row>
        <row r="766">
          <cell r="A766">
            <v>375789</v>
          </cell>
          <cell r="B766" t="str">
            <v>케익드라마 오리지날치즈케익(20조각 700g/EA)</v>
          </cell>
          <cell r="C766">
            <v>29600</v>
          </cell>
        </row>
        <row r="767">
          <cell r="A767">
            <v>379886</v>
          </cell>
          <cell r="B767" t="str">
            <v>아이누리 무화과잼팬케익(캐리와친구들_개별포장_41g*30입 1.23Kg/BOX)</v>
          </cell>
          <cell r="C767">
            <v>29600</v>
          </cell>
        </row>
        <row r="768">
          <cell r="A768">
            <v>375791</v>
          </cell>
          <cell r="B768" t="str">
            <v>케익드라마 초코통쉘케익(51조각_삼각형 750g/EA)</v>
          </cell>
          <cell r="C768">
            <v>39800</v>
          </cell>
        </row>
        <row r="769">
          <cell r="A769">
            <v>381641</v>
          </cell>
          <cell r="B769" t="str">
            <v>갈릭크림치즈바게트볼(60g*8ea 480g/EA)</v>
          </cell>
          <cell r="C769">
            <v>13300</v>
          </cell>
        </row>
        <row r="770">
          <cell r="A770">
            <v>379093</v>
          </cell>
          <cell r="B770" t="str">
            <v>이츠웰 우리밀단팥듬뿍미니도너츠(완제 40g*20입 800g/EA)</v>
          </cell>
          <cell r="C770">
            <v>12800</v>
          </cell>
        </row>
        <row r="771">
          <cell r="A771">
            <v>377849</v>
          </cell>
          <cell r="B771" t="str">
            <v>이츠웰 츄러스쌀떡(진공_건조_구멍떡 1Kg/EA)</v>
          </cell>
          <cell r="C771">
            <v>4500</v>
          </cell>
        </row>
        <row r="772">
          <cell r="A772">
            <v>377852</v>
          </cell>
          <cell r="B772" t="str">
            <v>이츠웰 누들쌀떡(1Kg/EA)</v>
          </cell>
          <cell r="C772">
            <v>4600</v>
          </cell>
        </row>
        <row r="773">
          <cell r="A773">
            <v>372137</v>
          </cell>
          <cell r="B773" t="str">
            <v>크래프톤 전투소떡소떡(80g*12입 960g/EA)</v>
          </cell>
          <cell r="C773">
            <v>12000</v>
          </cell>
        </row>
        <row r="774">
          <cell r="A774">
            <v>372109</v>
          </cell>
          <cell r="B774" t="str">
            <v>한강 충진식염지순살(60계용_급식용 690g*10입 6.9Kg/BOX)</v>
          </cell>
          <cell r="C774">
            <v>107100</v>
          </cell>
        </row>
        <row r="775">
          <cell r="A775">
            <v>197095</v>
          </cell>
          <cell r="B775" t="str">
            <v xml:space="preserve">백설 프리믹스파우더(60계용 17년리뉴얼 1Kg/EA) </v>
          </cell>
          <cell r="C775">
            <v>5000</v>
          </cell>
        </row>
        <row r="776">
          <cell r="A776">
            <v>372503</v>
          </cell>
          <cell r="B776" t="str">
            <v>호랑이치킨시즈닝(60계용_급식용 1.6Kg/EA)</v>
          </cell>
          <cell r="C776">
            <v>30600</v>
          </cell>
        </row>
        <row r="777">
          <cell r="A777">
            <v>372501</v>
          </cell>
          <cell r="B777" t="str">
            <v>호랑이치킨소스(60계용_급식용 2Kg/EA)</v>
          </cell>
          <cell r="C777">
            <v>10800</v>
          </cell>
        </row>
        <row r="778">
          <cell r="A778">
            <v>372900</v>
          </cell>
          <cell r="B778" t="str">
            <v>간지치킨용소스(60계용_급식용 NEW 2Kg/EA)</v>
          </cell>
          <cell r="C778">
            <v>16400</v>
          </cell>
        </row>
        <row r="779">
          <cell r="A779">
            <v>373322</v>
          </cell>
          <cell r="B779" t="str">
            <v>누룽지가루(60계용_급식용 1Kg/EA)</v>
          </cell>
          <cell r="C779">
            <v>9700</v>
          </cell>
        </row>
        <row r="780">
          <cell r="A780">
            <v>372305</v>
          </cell>
          <cell r="B780" t="str">
            <v>이츠웰 그때그시절옛날통닭(2마리_4조각 760g/EA)</v>
          </cell>
          <cell r="C780">
            <v>15900</v>
          </cell>
        </row>
        <row r="781">
          <cell r="A781">
            <v>375581</v>
          </cell>
          <cell r="B781" t="str">
            <v>참맛새우 멘보샤(25g*20개입 500g/EA)(단량변경)</v>
          </cell>
          <cell r="C781">
            <v>16400</v>
          </cell>
        </row>
        <row r="782">
          <cell r="A782">
            <v>376311</v>
          </cell>
          <cell r="B782" t="str">
            <v>랜시푸드 오리쌈피(10g*60장 600g/EA)</v>
          </cell>
          <cell r="C782">
            <v>9200</v>
          </cell>
        </row>
        <row r="783">
          <cell r="A783">
            <v>377921</v>
          </cell>
          <cell r="B783" t="str">
            <v>마라크림파스탕세트(소스3kg+피쉬볼1kg+스파게티면4.25kg 8.25Kg/BOX)</v>
          </cell>
          <cell r="C783">
            <v>80000</v>
          </cell>
        </row>
        <row r="784">
          <cell r="A784">
            <v>377899</v>
          </cell>
          <cell r="B784" t="str">
            <v>마라탕세트(소스+피쉬볼+떡+비엔나+새우살+중국당면 5.2Kg/BOX)</v>
          </cell>
          <cell r="C784">
            <v>57000</v>
          </cell>
        </row>
        <row r="785">
          <cell r="A785">
            <v>377652</v>
          </cell>
          <cell r="B785" t="str">
            <v>새우나시고랭세트(리뉴얼_매콤소스0.9kg+새우살0.9kg+야채0.9kg 2.7Kg/BOX)</v>
          </cell>
          <cell r="C785">
            <v>44900</v>
          </cell>
        </row>
        <row r="786">
          <cell r="A786">
            <v>376081</v>
          </cell>
          <cell r="B786" t="str">
            <v>던킨 레드쿠키링도넛(CJ프레시웨이전용 56g*30입_박스발주 56g/EA)</v>
          </cell>
          <cell r="C786">
            <v>1600</v>
          </cell>
        </row>
        <row r="787">
          <cell r="A787">
            <v>370520</v>
          </cell>
          <cell r="B787" t="str">
            <v>이츠웰 버팔로윙오리지널</v>
          </cell>
          <cell r="C787">
            <v>21000</v>
          </cell>
        </row>
        <row r="788">
          <cell r="A788">
            <v>370523</v>
          </cell>
          <cell r="B788" t="str">
            <v>이츠웰 버팔로봉오리지널</v>
          </cell>
          <cell r="C788">
            <v>17900</v>
          </cell>
        </row>
        <row r="789">
          <cell r="A789">
            <v>370590</v>
          </cell>
          <cell r="B789" t="str">
            <v>이츠웰 버팔로윙봉믹스오리지널</v>
          </cell>
          <cell r="C789">
            <v>18400</v>
          </cell>
        </row>
        <row r="790">
          <cell r="A790">
            <v>375357</v>
          </cell>
          <cell r="B790" t="str">
            <v>댄케이크 오렌지향컵케익(개별포장_40g*18입 720g/EA) </v>
          </cell>
          <cell r="C790">
            <v>14500</v>
          </cell>
        </row>
        <row r="791">
          <cell r="A791">
            <v>128182</v>
          </cell>
          <cell r="B791" t="str">
            <v>128182 담양한과 찹쌀약과(사각_30g*10입 300g/EA) </v>
          </cell>
          <cell r="C791">
            <v>5700</v>
          </cell>
        </row>
        <row r="792">
          <cell r="A792">
            <v>377848</v>
          </cell>
          <cell r="B792" t="str">
            <v>두리담 영광모시송편(가루동부_40g*50입 찜용 2Kg/EA)</v>
          </cell>
          <cell r="C792">
            <v>17400</v>
          </cell>
        </row>
        <row r="793">
          <cell r="A793">
            <v>377858</v>
          </cell>
          <cell r="B793" t="str">
            <v>두리담 영광모시송편(참깨_40g*50입 찜용 2Kg/EA)</v>
          </cell>
          <cell r="C793">
            <v>18400</v>
          </cell>
        </row>
        <row r="794">
          <cell r="A794">
            <v>377859</v>
          </cell>
          <cell r="B794" t="str">
            <v>두리담 영광모시송편(가루동부_20g*50입 찜용 1Kg/EA)</v>
          </cell>
          <cell r="C794">
            <v>9200</v>
          </cell>
        </row>
        <row r="795">
          <cell r="A795">
            <v>377860</v>
          </cell>
          <cell r="B795" t="str">
            <v>두리담 영광모시송편(참깨_20g*50입 찜용 1Kg/EA)</v>
          </cell>
          <cell r="C795">
            <v>9700</v>
          </cell>
        </row>
        <row r="796">
          <cell r="A796">
            <v>377864</v>
          </cell>
          <cell r="B796" t="str">
            <v>두리담 영광모시송편(가루동부_40g*10입 쩌서얼림 400g/EA)</v>
          </cell>
          <cell r="C796">
            <v>5100</v>
          </cell>
        </row>
        <row r="797">
          <cell r="A797">
            <v>377865</v>
          </cell>
          <cell r="B797" t="str">
            <v>두리담 영광모시송편(참깨_40g*10입 쩌서얼림 400g/EA)</v>
          </cell>
          <cell r="C797">
            <v>5100</v>
          </cell>
        </row>
        <row r="798">
          <cell r="A798">
            <v>377870</v>
          </cell>
          <cell r="B798" t="str">
            <v>두리담 영광모싯잎찹쌀떡(55g*6입 330g/EA)</v>
          </cell>
          <cell r="C798">
            <v>5700</v>
          </cell>
        </row>
        <row r="799">
          <cell r="A799">
            <v>377871</v>
          </cell>
          <cell r="B799" t="str">
            <v>두리담 영광모싯잎흑임자떡(55g*6입 330g/EA)</v>
          </cell>
          <cell r="C799">
            <v>5700</v>
          </cell>
        </row>
        <row r="800">
          <cell r="A800">
            <v>371230</v>
          </cell>
          <cell r="B800" t="str">
            <v>이츠웰 THE간편한감바스(350g/EA)</v>
          </cell>
          <cell r="C800">
            <v>12300</v>
          </cell>
        </row>
        <row r="801">
          <cell r="A801">
            <v>379688</v>
          </cell>
          <cell r="B801" t="str">
            <v>비건콜라(제로슈가_250ml 250g/EA)</v>
          </cell>
          <cell r="C801">
            <v>1600</v>
          </cell>
        </row>
        <row r="802">
          <cell r="A802">
            <v>374776</v>
          </cell>
          <cell r="B802" t="str">
            <v>베지가든 식물성치즈슬라이스(18g*10매입 180g/EA)</v>
          </cell>
          <cell r="C802">
            <v>7700</v>
          </cell>
        </row>
        <row r="803">
          <cell r="A803">
            <v>327427</v>
          </cell>
          <cell r="B803" t="str">
            <v>이츠그린 식물성감자치즈까스(100g*20입 2Kg/EA)</v>
          </cell>
          <cell r="C803">
            <v>30000</v>
          </cell>
        </row>
        <row r="804">
          <cell r="A804">
            <v>374148</v>
          </cell>
          <cell r="B804" t="str">
            <v>이츠웰 요거트(플레인_우유팩 1Kg/EA)</v>
          </cell>
          <cell r="C804">
            <v>4400</v>
          </cell>
        </row>
        <row r="805">
          <cell r="A805">
            <v>379495</v>
          </cell>
          <cell r="B805" t="str">
            <v>솜인터내셔널 미니마우스(스프링클 100g/EA)</v>
          </cell>
          <cell r="C805">
            <v>7000</v>
          </cell>
        </row>
        <row r="806">
          <cell r="A806">
            <v>379496</v>
          </cell>
          <cell r="B806" t="str">
            <v>솜인터내셔널 슈가막대믹스파스텔(스프링클 100g/EA)</v>
          </cell>
          <cell r="C806">
            <v>5600</v>
          </cell>
        </row>
        <row r="807">
          <cell r="A807">
            <v>379497</v>
          </cell>
          <cell r="B807" t="str">
            <v>솜인터내셔널 넌파일렌스레인보우(스프링클 100g/EA)</v>
          </cell>
          <cell r="C807">
            <v>4800</v>
          </cell>
        </row>
        <row r="808">
          <cell r="A808">
            <v>372724</v>
          </cell>
          <cell r="B808" t="str">
            <v>크레잇 트리플치즈스크럼블에그(1Kg/EA)</v>
          </cell>
          <cell r="C808">
            <v>18400</v>
          </cell>
        </row>
        <row r="809">
          <cell r="A809">
            <v>348677</v>
          </cell>
          <cell r="B809" t="str">
            <v>이탈페스토 바질페스토(1Kg/EA)</v>
          </cell>
          <cell r="C809">
            <v>33700</v>
          </cell>
        </row>
        <row r="810">
          <cell r="A810">
            <v>346918</v>
          </cell>
          <cell r="B810" t="str">
            <v>정나눔 정선수리취떡(찹쌀떡_개별포장_40g*15입_강원도지사인증 600g/EA)</v>
          </cell>
          <cell r="C810">
            <v>16400</v>
          </cell>
        </row>
        <row r="811">
          <cell r="A811">
            <v>373780</v>
          </cell>
          <cell r="B811" t="str">
            <v>미쓰족발X이츠웰 순살족발(슬라이스 1Kg/EA)</v>
          </cell>
          <cell r="C811">
            <v>24800</v>
          </cell>
        </row>
        <row r="812">
          <cell r="A812">
            <v>373784</v>
          </cell>
          <cell r="B812" t="str">
            <v>미쓰족발X이츠웰 훈제족발(슬라이스 1Kg/EA)</v>
          </cell>
          <cell r="C812">
            <v>24000</v>
          </cell>
        </row>
        <row r="813">
          <cell r="A813">
            <v>373806</v>
          </cell>
          <cell r="B813" t="str">
            <v>미쓰족발X이츠웰 매콤양념곱창(1Kg/EA) </v>
          </cell>
          <cell r="C813">
            <v>22500</v>
          </cell>
        </row>
        <row r="814">
          <cell r="A814">
            <v>381495</v>
          </cell>
          <cell r="B814" t="str">
            <v>크레잇 으라차차불고기맛함박(NEW_65g*20입 1.3Kg/EA)</v>
          </cell>
          <cell r="C814">
            <v>12300</v>
          </cell>
        </row>
        <row r="815">
          <cell r="A815">
            <v>382560</v>
          </cell>
          <cell r="B815" t="str">
            <v>이츠웰 전문점물만두(1Kg/EA)</v>
          </cell>
          <cell r="C815">
            <v>8200</v>
          </cell>
        </row>
        <row r="816">
          <cell r="A816">
            <v>377690</v>
          </cell>
          <cell r="B816" t="str">
            <v>크레잇 전문점고기왕만두(1.4Kg/EA) (크레잇 왕만두_2.1kg-&gt;리뉴얼)</v>
          </cell>
          <cell r="C816">
            <v>11800</v>
          </cell>
        </row>
        <row r="817">
          <cell r="A817">
            <v>322090</v>
          </cell>
          <cell r="B817" t="str">
            <v>미주라 통밀도너츠(약38g*6개입 230g/EA)</v>
          </cell>
          <cell r="C817">
            <v>5000</v>
          </cell>
        </row>
        <row r="818">
          <cell r="A818">
            <v>274991</v>
          </cell>
          <cell r="B818" t="str">
            <v>벨지움슈가와플(55g*10입 550g/EA)</v>
          </cell>
          <cell r="C818">
            <v>11300</v>
          </cell>
        </row>
        <row r="819">
          <cell r="A819">
            <v>274958</v>
          </cell>
          <cell r="B819" t="str">
            <v>파스키에 버터크로와상(40g*6입 240g/EA)</v>
          </cell>
          <cell r="C819">
            <v>8200</v>
          </cell>
        </row>
        <row r="820">
          <cell r="A820">
            <v>274978</v>
          </cell>
          <cell r="B820" t="str">
            <v>파스키에 에끌레어(초코_45g*16입 720g/EA)</v>
          </cell>
          <cell r="C820">
            <v>18400</v>
          </cell>
        </row>
        <row r="821">
          <cell r="A821">
            <v>290547</v>
          </cell>
          <cell r="B821" t="str">
            <v>파스키에 브리오슈식빵(트레쎄_11쪽내외 500g/EA)</v>
          </cell>
          <cell r="C821">
            <v>10900</v>
          </cell>
        </row>
        <row r="822">
          <cell r="A822">
            <v>390373</v>
          </cell>
          <cell r="B822" t="str">
            <v>파스키에 그릴드애플타르트(72g*10입 720g/EA)</v>
          </cell>
          <cell r="C822">
            <v>14800</v>
          </cell>
        </row>
        <row r="823">
          <cell r="A823">
            <v>390372</v>
          </cell>
          <cell r="B823" t="str">
            <v>파스키에 에그타르트플란(72g*10입 720g/EA)</v>
          </cell>
          <cell r="C823">
            <v>14300</v>
          </cell>
        </row>
        <row r="824">
          <cell r="A824">
            <v>390552</v>
          </cell>
          <cell r="B824" t="str">
            <v>파스키에 딸기필링빵(37.5g*6입 225g/EA)  / 리뉴얼</v>
          </cell>
          <cell r="C824">
            <v>7200</v>
          </cell>
        </row>
        <row r="825">
          <cell r="A825">
            <v>274982</v>
          </cell>
          <cell r="B825" t="str">
            <v>파스키에 애플타르트(120g*10입 1.2Kg/EA)</v>
          </cell>
          <cell r="C825">
            <v>39500</v>
          </cell>
        </row>
        <row r="826">
          <cell r="A826">
            <v>287953</v>
          </cell>
          <cell r="B826" t="str">
            <v>파스키에 피치초코칩빵(38.7g*6입 225g/EA)</v>
          </cell>
          <cell r="C826">
            <v>7700</v>
          </cell>
        </row>
        <row r="827">
          <cell r="A827">
            <v>274984</v>
          </cell>
          <cell r="B827" t="str">
            <v>파스키에 오페라(795g/EA)</v>
          </cell>
          <cell r="C827">
            <v>39800</v>
          </cell>
        </row>
        <row r="828">
          <cell r="A828">
            <v>274956</v>
          </cell>
          <cell r="B828" t="str">
            <v>파스키에 팡올레(35g*8입 280g/EA)</v>
          </cell>
          <cell r="C828">
            <v>7200</v>
          </cell>
        </row>
        <row r="829">
          <cell r="A829">
            <v>370729</v>
          </cell>
          <cell r="B829" t="str">
            <v>파스키에 팡오쇼콜라(45g*6입 270g/EA)</v>
          </cell>
          <cell r="C829">
            <v>7200</v>
          </cell>
        </row>
        <row r="830">
          <cell r="A830">
            <v>290549</v>
          </cell>
          <cell r="B830" t="str">
            <v>파스키에 초코타르트(80g*10입 800g/EA)</v>
          </cell>
          <cell r="C830">
            <v>42900</v>
          </cell>
        </row>
        <row r="831">
          <cell r="A831">
            <v>274983</v>
          </cell>
          <cell r="B831" t="str">
            <v>파스키에 라즈베리타르트(110g*5입 550g/EA)</v>
          </cell>
          <cell r="C831">
            <v>34200</v>
          </cell>
        </row>
        <row r="832">
          <cell r="A832">
            <v>274986</v>
          </cell>
          <cell r="B832" t="str">
            <v>파스키에 바닐라라즈베리케익(755g/EA)</v>
          </cell>
          <cell r="C832">
            <v>39800</v>
          </cell>
        </row>
        <row r="833">
          <cell r="A833">
            <v>383043</v>
          </cell>
          <cell r="B833" t="str">
            <v>파스키에 다크초크디저트(805g/EA)</v>
          </cell>
          <cell r="C833">
            <v>41900</v>
          </cell>
        </row>
        <row r="834">
          <cell r="A834">
            <v>383044</v>
          </cell>
          <cell r="B834" t="str">
            <v>파스키에 프랄린케익(800g/EA)</v>
          </cell>
          <cell r="C834">
            <v>42500</v>
          </cell>
        </row>
        <row r="835">
          <cell r="A835">
            <v>390374</v>
          </cell>
          <cell r="B835" t="str">
            <v>파스키에 노르망디타르트(72g*10입 720g/EA)</v>
          </cell>
          <cell r="C835">
            <v>14300</v>
          </cell>
        </row>
        <row r="836">
          <cell r="A836">
            <v>383077</v>
          </cell>
          <cell r="B836" t="str">
            <v>파스키에 마카롱(라즈베리 13g*20개입 개별포장 260g/EA)</v>
          </cell>
          <cell r="C836">
            <v>30500</v>
          </cell>
        </row>
        <row r="837">
          <cell r="A837">
            <v>383078</v>
          </cell>
          <cell r="B837" t="str">
            <v>파스키에 마카롱 1입(라즈베리 필링) *24입 / 
구)파스키에 마카롱(초콜릿13g*20입 개별포장 260g/EA)</v>
          </cell>
          <cell r="C837">
            <v>32200</v>
          </cell>
        </row>
        <row r="838">
          <cell r="A838">
            <v>383080</v>
          </cell>
          <cell r="B838" t="str">
            <v>파스키에 에끌레어(바닐라_45g*16입 720g/EA)</v>
          </cell>
          <cell r="C838">
            <v>18400</v>
          </cell>
        </row>
        <row r="839">
          <cell r="A839">
            <v>382994</v>
          </cell>
          <cell r="B839" t="str">
            <v>햇반쿡반 소고기버섯주먹밥(500g/EA)</v>
          </cell>
          <cell r="C839">
            <v>8500</v>
          </cell>
        </row>
        <row r="840">
          <cell r="A840">
            <v>382995</v>
          </cell>
          <cell r="B840" t="str">
            <v>햇반쿡반 스팸김치주먹밥(500g/EA)</v>
          </cell>
          <cell r="C840">
            <v>8500</v>
          </cell>
        </row>
        <row r="841">
          <cell r="A841">
            <v>382996</v>
          </cell>
          <cell r="B841" t="str">
            <v>햇반쿡반 참치마요주먹밥(500g/EA)</v>
          </cell>
          <cell r="C841">
            <v>8500</v>
          </cell>
        </row>
        <row r="842">
          <cell r="A842">
            <v>382997</v>
          </cell>
          <cell r="B842" t="str">
            <v>햇반쿡반 불닭마요주먹밥(500g/EA)</v>
          </cell>
          <cell r="C842">
            <v>8500</v>
          </cell>
        </row>
        <row r="843">
          <cell r="A843">
            <v>382998</v>
          </cell>
          <cell r="B843" t="str">
            <v>햇반쿡반 치킨갈릭마요주먹밥(500g/EA)</v>
          </cell>
          <cell r="C843">
            <v>8500</v>
          </cell>
        </row>
        <row r="844">
          <cell r="A844">
            <v>383860</v>
          </cell>
          <cell r="B844" t="str">
            <v>크레잇 오리지날바비큐폭립(1Kg/EA) (12±1)</v>
          </cell>
          <cell r="C844">
            <v>25000</v>
          </cell>
        </row>
        <row r="845">
          <cell r="A845">
            <v>385044</v>
          </cell>
          <cell r="B845" t="str">
            <v>엠즈베이커스 생크림도넛(슈크림_개별포장 95g/EA)</v>
          </cell>
          <cell r="C845">
            <v>2960</v>
          </cell>
        </row>
        <row r="846">
          <cell r="A846">
            <v>385045</v>
          </cell>
          <cell r="B846" t="str">
            <v>엠즈베이커스 생크림도넛(솔티밀크_개별포장 95g/EA)</v>
          </cell>
          <cell r="C846">
            <v>2960</v>
          </cell>
        </row>
        <row r="847">
          <cell r="A847">
            <v>382006</v>
          </cell>
          <cell r="B847" t="str">
            <v>엄지식품 간장버터치즈구운주먹밥(100g*50입 5Kg/BOX)</v>
          </cell>
          <cell r="C847">
            <v>81600</v>
          </cell>
        </row>
        <row r="848">
          <cell r="A848">
            <v>382007</v>
          </cell>
          <cell r="B848" t="str">
            <v>엄지식품 김치치즈구운주먹밥(100g*50입 5Kg/BOX)</v>
          </cell>
          <cell r="C848">
            <v>81600</v>
          </cell>
        </row>
        <row r="849">
          <cell r="A849">
            <v>382009</v>
          </cell>
          <cell r="B849" t="str">
            <v>엄지식품 묵은지삼겹구운주먹밥(100g*50입 5Kg/BOX)</v>
          </cell>
          <cell r="C849">
            <v>72000</v>
          </cell>
        </row>
        <row r="850">
          <cell r="A850">
            <v>382010</v>
          </cell>
          <cell r="B850" t="str">
            <v>엄지식품 소불고기구운주먹밥(100g*50입 5Kg/BOX)</v>
          </cell>
          <cell r="C850">
            <v>80000</v>
          </cell>
        </row>
        <row r="851">
          <cell r="A851">
            <v>382011</v>
          </cell>
          <cell r="B851" t="str">
            <v>엄지식품 참치마요구운주먹밥(100g*50입 5Kg/BOX)</v>
          </cell>
          <cell r="C851">
            <v>73000</v>
          </cell>
        </row>
        <row r="852">
          <cell r="A852">
            <v>381086</v>
          </cell>
          <cell r="B852" t="str">
            <v>빚은 옥수수술떡(480g*8입_박스단위발주 480g/EA)</v>
          </cell>
          <cell r="C852">
            <v>9200</v>
          </cell>
        </row>
        <row r="853">
          <cell r="A853">
            <v>381118</v>
          </cell>
          <cell r="B853" t="str">
            <v>빚은 우리쑥술떡(480g*8입_박스단위발주 480g/EA)</v>
          </cell>
          <cell r="C853">
            <v>9200</v>
          </cell>
        </row>
        <row r="854">
          <cell r="A854">
            <v>381329</v>
          </cell>
          <cell r="B854" t="str">
            <v>튼튼스쿨 치즈듬뿍담은돈까스(100g*10입 1Kg/EA)</v>
          </cell>
          <cell r="C854">
            <v>21000</v>
          </cell>
        </row>
        <row r="855">
          <cell r="A855">
            <v>383355</v>
          </cell>
          <cell r="B855" t="str">
            <v>반미핫도그세트(연탄불고기1kg+핫도그번1.5kg+칠리마요소스0.6kg 3.1Kg/BOX)</v>
          </cell>
          <cell r="C855">
            <v>64000</v>
          </cell>
        </row>
        <row r="856">
          <cell r="A856">
            <v>382102</v>
          </cell>
          <cell r="B856" t="str">
            <v>백설 매운볶음양념(1.5Kg/EA)</v>
          </cell>
          <cell r="C856">
            <v>12800</v>
          </cell>
        </row>
        <row r="857">
          <cell r="A857">
            <v>382103</v>
          </cell>
          <cell r="B857" t="str">
            <v>백설 매운갈비양념(1.5Kg/EA)</v>
          </cell>
          <cell r="C857">
            <v>12800</v>
          </cell>
        </row>
        <row r="858">
          <cell r="A858">
            <v>382104</v>
          </cell>
          <cell r="B858" t="str">
            <v>백설 토마토스파게티소스(1.5Kg/EA)</v>
          </cell>
          <cell r="C858">
            <v>12800</v>
          </cell>
        </row>
        <row r="859">
          <cell r="A859">
            <v>382105</v>
          </cell>
          <cell r="B859" t="str">
            <v>백설 로제스파게티소스(1.5Kg/EA)</v>
          </cell>
          <cell r="C859">
            <v>12800</v>
          </cell>
        </row>
        <row r="860">
          <cell r="A860">
            <v>382106</v>
          </cell>
          <cell r="B860" t="str">
            <v>백설 매콤토마토스파게티소스(1.5Kg/EA)</v>
          </cell>
          <cell r="C860">
            <v>12800</v>
          </cell>
        </row>
        <row r="861">
          <cell r="A861">
            <v>329829</v>
          </cell>
          <cell r="B861" t="str">
            <v xml:space="preserve"> 송림푸드 갈비탕용육수(2Kg/EA)</v>
          </cell>
          <cell r="C861">
            <v>15300</v>
          </cell>
        </row>
        <row r="862">
          <cell r="A862">
            <v>263561</v>
          </cell>
          <cell r="B862" t="str">
            <v>이츠웰 새우볼(17g*47개입 800g/EA)</v>
          </cell>
          <cell r="C862">
            <v>12300</v>
          </cell>
        </row>
        <row r="863">
          <cell r="A863">
            <v>384900</v>
          </cell>
          <cell r="B863" t="str">
            <v>회오리감자 / 스프링감자 700g(70g*10ea)*6</v>
          </cell>
          <cell r="C863">
            <v>1513</v>
          </cell>
        </row>
        <row r="864">
          <cell r="A864">
            <v>164768</v>
          </cell>
          <cell r="B864" t="str">
            <v>동방푸드마스타 치즈시즈닝(500g/EA)</v>
          </cell>
          <cell r="C864">
            <v>9700</v>
          </cell>
        </row>
        <row r="865">
          <cell r="A865">
            <v>250839</v>
          </cell>
          <cell r="B865" t="str">
            <v>삼조쎌텍 허니버터맛시즈닝(500g/EA)</v>
          </cell>
          <cell r="C865">
            <v>9200</v>
          </cell>
        </row>
        <row r="866">
          <cell r="A866">
            <v>381036</v>
          </cell>
          <cell r="B866" t="str">
            <v>이츠웰 동글동글목화솜탕수육(해조칼슘이들어간 18±2g*55±5입 1Kg/EA)</v>
          </cell>
          <cell r="C866">
            <v>12300</v>
          </cell>
        </row>
        <row r="867">
          <cell r="A867">
            <v>182021</v>
          </cell>
          <cell r="B867" t="str">
            <v>가토코 돈부리소스(2Kg/EA)</v>
          </cell>
          <cell r="C867">
            <v>26600</v>
          </cell>
        </row>
        <row r="868">
          <cell r="A868">
            <v>382767</v>
          </cell>
          <cell r="B868" t="str">
            <v>미성패밀리 리치허니쌀과자(약120~130개입 900g/EA)</v>
          </cell>
          <cell r="C868">
            <v>17400</v>
          </cell>
        </row>
        <row r="869">
          <cell r="A869">
            <v>382763</v>
          </cell>
          <cell r="B869" t="str">
            <v>허쉬 쿠키앤크림타르트(38g*10입 380g/EA)</v>
          </cell>
          <cell r="C869">
            <v>11300</v>
          </cell>
        </row>
        <row r="870">
          <cell r="A870">
            <v>382774</v>
          </cell>
          <cell r="B870" t="str">
            <v>미성패밀리 소프트누가(약30개입 390g/EA)</v>
          </cell>
          <cell r="C870">
            <v>8200</v>
          </cell>
        </row>
        <row r="871">
          <cell r="A871">
            <v>333078</v>
          </cell>
          <cell r="B871" t="str">
            <v>사옹원 알찬감자전(30g_34개입 1Kg/EA)</v>
          </cell>
          <cell r="C871">
            <v>13800</v>
          </cell>
        </row>
        <row r="872">
          <cell r="A872">
            <v>380424</v>
          </cell>
          <cell r="B872" t="str">
            <v>헬씨누리 껍질이얇아부드러운찰순대(3無_통 1Kg/EA)</v>
          </cell>
          <cell r="C872">
            <v>6600</v>
          </cell>
        </row>
        <row r="873">
          <cell r="A873">
            <v>380425</v>
          </cell>
          <cell r="B873" t="str">
            <v>헬씨누리 껍질이얇아부드러운찰순대(3無_슬라이스_60±5입 1Kg/EA)</v>
          </cell>
          <cell r="C873">
            <v>6700</v>
          </cell>
        </row>
        <row r="874">
          <cell r="A874">
            <v>353877</v>
          </cell>
          <cell r="B874" t="str">
            <v>오분전 미니감자전(20g*50±4입 1Kg/EA)</v>
          </cell>
          <cell r="C874">
            <v>11800</v>
          </cell>
        </row>
        <row r="875">
          <cell r="A875">
            <v>355700</v>
          </cell>
          <cell r="B875" t="str">
            <v>행복한콩 폭신폭신두부볼(30g*25개 750g/EA)</v>
          </cell>
          <cell r="C875">
            <v>12300</v>
          </cell>
        </row>
        <row r="876">
          <cell r="A876">
            <v>282109</v>
          </cell>
          <cell r="B876" t="str">
            <v>이츠웰 메밀소바소스(PET 2.22Kg/EA)</v>
          </cell>
          <cell r="C876">
            <v>11300</v>
          </cell>
        </row>
        <row r="877">
          <cell r="A877">
            <v>387766</v>
          </cell>
          <cell r="B877" t="str">
            <v>산채가 구워먹는 감자볼(감자뇨끼, 10g*약100±5ea, 1kg)</v>
          </cell>
          <cell r="C877">
            <v>13000</v>
          </cell>
        </row>
        <row r="878">
          <cell r="A878">
            <v>387774</v>
          </cell>
          <cell r="B878" t="str">
            <v>산채가 감자만 치즈볼(리뉴얼 약 33g*약17±1ea  600g)</v>
          </cell>
          <cell r="C878">
            <v>13000</v>
          </cell>
        </row>
        <row r="879">
          <cell r="A879">
            <v>387297</v>
          </cell>
          <cell r="B879" t="str">
            <v>달광도넛 오븐에구운도넛(아몬드_박스발주45g*30입 45g/EA)</v>
          </cell>
          <cell r="C879">
            <v>850</v>
          </cell>
        </row>
        <row r="880">
          <cell r="A880">
            <v>387301</v>
          </cell>
          <cell r="B880" t="str">
            <v>달광도넛 오븐에구운도넛(바나나_박스발주45g*30입 45g/EA)</v>
          </cell>
          <cell r="C880">
            <v>850</v>
          </cell>
        </row>
        <row r="881">
          <cell r="A881">
            <v>387302</v>
          </cell>
          <cell r="B881" t="str">
            <v>달광도넛 오븐에구운도넛(골드치즈_박스발주45g*30입 45g/EA)</v>
          </cell>
          <cell r="C881">
            <v>850</v>
          </cell>
        </row>
        <row r="882">
          <cell r="A882">
            <v>387303</v>
          </cell>
          <cell r="B882" t="str">
            <v>달광도넛 오븐에구운도넛(초코_박스발주45g*30입 45g/EA)</v>
          </cell>
          <cell r="C882">
            <v>850</v>
          </cell>
        </row>
        <row r="883">
          <cell r="A883">
            <v>387304</v>
          </cell>
          <cell r="B883" t="str">
            <v>달광도넛 오븐에구운도넛(딸기_박스발주45g*30입 45g/EA)</v>
          </cell>
          <cell r="C883">
            <v>850</v>
          </cell>
        </row>
        <row r="884">
          <cell r="A884">
            <v>386005</v>
          </cell>
          <cell r="B884" t="str">
            <v>서울에프엔비 뽀로로튼튼우유(140ml*24입_박스발주 140g/EA)</v>
          </cell>
          <cell r="C884">
            <v>800</v>
          </cell>
        </row>
        <row r="885">
          <cell r="A885">
            <v>386006</v>
          </cell>
          <cell r="B885" t="str">
            <v>서울에프엔비 뽀로로딸기우유(140ml*24입_박스발주 140g/EA)</v>
          </cell>
          <cell r="C885">
            <v>800</v>
          </cell>
        </row>
        <row r="886">
          <cell r="A886">
            <v>386007</v>
          </cell>
          <cell r="B886" t="str">
            <v>서울에프엔비 뽀로로바나나우유(140ml*24입_박스발주 140g/EA)</v>
          </cell>
          <cell r="C886">
            <v>800</v>
          </cell>
        </row>
        <row r="887">
          <cell r="A887">
            <v>386008</v>
          </cell>
          <cell r="B887" t="str">
            <v>서울에프엔비 뽀로로초코우유(140ml*24입_박스발주 140g/EA)</v>
          </cell>
          <cell r="C887">
            <v>800</v>
          </cell>
        </row>
        <row r="888">
          <cell r="A888">
            <v>385068</v>
          </cell>
          <cell r="B888" t="str">
            <v>파운데이 수제파운드케익(플레인_28g*36입 1.008Kg/BOX)</v>
          </cell>
          <cell r="C888">
            <v>32400</v>
          </cell>
        </row>
        <row r="889">
          <cell r="A889">
            <v>385070</v>
          </cell>
          <cell r="B889" t="str">
            <v>파운데이 수제파운드케익(딸기크럼블_33g*36입 1.188Kg/BOX)</v>
          </cell>
          <cell r="C889">
            <v>32400</v>
          </cell>
        </row>
        <row r="890">
          <cell r="A890">
            <v>385072</v>
          </cell>
          <cell r="B890" t="str">
            <v>파운데이 수제파운드케익(솔트카라멜_33g*36입 1.188Kg/BOX)</v>
          </cell>
          <cell r="C890">
            <v>32400</v>
          </cell>
        </row>
        <row r="891">
          <cell r="A891">
            <v>385074</v>
          </cell>
          <cell r="B891" t="str">
            <v>파운데이 수제파운드케익(초콜릿_33g*36입 1.188Kg/BOX)</v>
          </cell>
          <cell r="C891">
            <v>32400</v>
          </cell>
        </row>
        <row r="892">
          <cell r="A892">
            <v>385076</v>
          </cell>
          <cell r="B892" t="str">
            <v>파운데이 수제스콘(플레인_35g*30입 1.05Kg/BOX)</v>
          </cell>
          <cell r="C892">
            <v>21000</v>
          </cell>
        </row>
        <row r="893">
          <cell r="A893">
            <v>385080</v>
          </cell>
          <cell r="B893" t="str">
            <v>파운데이 수제스콘(초코칩_35g*30입 1.05Kg/BOX)</v>
          </cell>
          <cell r="C893">
            <v>21000</v>
          </cell>
        </row>
        <row r="894">
          <cell r="A894">
            <v>385082</v>
          </cell>
          <cell r="B894" t="str">
            <v>파운데이 수제스콘(다크초코칩_35g*30입 1.05Kg/BOX)</v>
          </cell>
          <cell r="C894">
            <v>21000</v>
          </cell>
        </row>
        <row r="895">
          <cell r="A895">
            <v>386071</v>
          </cell>
          <cell r="B895" t="str">
            <v>더블스윗 축하해사랑해마카롱(딸기_30g*10입 300g/BOX)</v>
          </cell>
          <cell r="C895">
            <v>15000</v>
          </cell>
        </row>
        <row r="896">
          <cell r="A896">
            <v>357529</v>
          </cell>
          <cell r="B896" t="str">
            <v> 더블스윗 수제태극기마카롱(딸기_빅사이즈_30g 30g/EA)</v>
          </cell>
          <cell r="C896">
            <v>1400</v>
          </cell>
        </row>
        <row r="897">
          <cell r="A897">
            <v>323477</v>
          </cell>
          <cell r="B897" t="str">
            <v>뚜레쥬르 먹물번(50g*6입 300g/EA)</v>
          </cell>
          <cell r="C897">
            <v>14500</v>
          </cell>
        </row>
        <row r="898">
          <cell r="A898">
            <v>292022</v>
          </cell>
          <cell r="B898" t="str">
            <v>랜시푸드 오징어피쉬볼(오리지널_10±1g*100±1 1Kg/EA)</v>
          </cell>
          <cell r="C898">
            <v>11000</v>
          </cell>
        </row>
        <row r="899">
          <cell r="A899">
            <v>373472</v>
          </cell>
          <cell r="B899" t="str">
            <v>백설 비건다시다(콩으로만든 1Kg/EA)</v>
          </cell>
          <cell r="C899">
            <v>20000</v>
          </cell>
        </row>
        <row r="900">
          <cell r="A900">
            <v>384565</v>
          </cell>
          <cell r="B900" t="str">
            <v>제주산방식당 비빔밀냉면세트(돈사태수육0.75kg+밀면2.8kg+비빔장1kg 4.55Kg/BOX)</v>
          </cell>
          <cell r="C900">
            <v>67050</v>
          </cell>
        </row>
        <row r="901">
          <cell r="A901">
            <v>239889</v>
          </cell>
          <cell r="B901" t="str">
            <v>이든 시나몬설탕(500g/EA)</v>
          </cell>
          <cell r="C901">
            <v>7500</v>
          </cell>
        </row>
        <row r="902">
          <cell r="A902">
            <v>387782</v>
          </cell>
          <cell r="B902" t="str">
            <v>프리미엄돈마호크(180g*10EA 1.8Kg/EA)</v>
          </cell>
          <cell r="C902">
            <v>40000</v>
          </cell>
        </row>
        <row r="903">
          <cell r="A903">
            <v>387783</v>
          </cell>
          <cell r="B903" t="str">
            <v>생등심도끼돈마카츠(150g*10EA 1.5Kg/EA)</v>
          </cell>
          <cell r="C903">
            <v>46000</v>
          </cell>
        </row>
        <row r="904">
          <cell r="A904">
            <v>387784</v>
          </cell>
          <cell r="B904" t="str">
            <v>생등심도끼돈마카츠(180g*10EA 1.8Kg/EA)</v>
          </cell>
          <cell r="C904">
            <v>38671</v>
          </cell>
        </row>
        <row r="905">
          <cell r="A905" t="str">
            <v>코드미공유</v>
          </cell>
          <cell r="B905" t="str">
            <v>아이누리 마시는 귤귤이한라봉(리패키징)</v>
          </cell>
          <cell r="C905">
            <v>474</v>
          </cell>
        </row>
        <row r="906">
          <cell r="A906">
            <v>392632</v>
          </cell>
          <cell r="B906" t="str">
            <v>낙지잠발라야세트
(소스1kg+자숙낙지0.5kg+소시지1kg+
야채0.9kg 3.4Kg/BOX) / (35인분)</v>
          </cell>
          <cell r="C906">
            <v>49500</v>
          </cell>
        </row>
        <row r="907">
          <cell r="A907">
            <v>386850</v>
          </cell>
          <cell r="B907" t="str">
            <v>유빛 호국영웅케익(우리밀_30g*40조각 1.2Kg/EA)</v>
          </cell>
          <cell r="C907">
            <v>50000</v>
          </cell>
        </row>
        <row r="908">
          <cell r="A908">
            <v>386851</v>
          </cell>
          <cell r="B908" t="str">
            <v>유빛 충성토끼쿠키(14g*50입 700g/EA)</v>
          </cell>
          <cell r="C908">
            <v>47500</v>
          </cell>
        </row>
        <row r="909">
          <cell r="A909">
            <v>381812</v>
          </cell>
          <cell r="B909" t="str">
            <v>엠즈베이커스 우유크림롤케이크(소화가잘되는_60g*9조각 540g/EA)</v>
          </cell>
          <cell r="C909">
            <v>27900</v>
          </cell>
        </row>
        <row r="910">
          <cell r="A910">
            <v>381813</v>
          </cell>
          <cell r="B910" t="str">
            <v>엠즈베이커스 초코크림롤케이크(소화가잘되는_60g*9조각 540g/EA)</v>
          </cell>
          <cell r="C910">
            <v>27900</v>
          </cell>
        </row>
        <row r="911">
          <cell r="A911">
            <v>390366</v>
          </cell>
          <cell r="B911" t="str">
            <v>제주신효귤향과즐(CJ프레시웨이용 14g*100ea 1.4Kg/BOX)</v>
          </cell>
          <cell r="C911">
            <v>58000</v>
          </cell>
        </row>
        <row r="912">
          <cell r="A912">
            <v>383746</v>
          </cell>
          <cell r="B912" t="str">
            <v>놀부 베이키드빈스(425g/EA)</v>
          </cell>
          <cell r="C912">
            <v>2500</v>
          </cell>
        </row>
        <row r="913">
          <cell r="A913">
            <v>382697</v>
          </cell>
          <cell r="B913" t="str">
            <v>놀부 생라면사리(115g/EA)</v>
          </cell>
          <cell r="C913">
            <v>18500</v>
          </cell>
        </row>
        <row r="914">
          <cell r="A914">
            <v>386401</v>
          </cell>
          <cell r="B914" t="str">
            <v>위드식품 어니언시즈닝 500g_이벤트전용</v>
          </cell>
          <cell r="C914">
            <v>12800</v>
          </cell>
        </row>
        <row r="915">
          <cell r="A915">
            <v>379235</v>
          </cell>
          <cell r="B915" t="str">
            <v>이츠웰 헤드온왕새우튀김(50g*6미 300g/EA)</v>
          </cell>
          <cell r="C915">
            <v>5100</v>
          </cell>
        </row>
        <row r="916">
          <cell r="A916">
            <v>379361</v>
          </cell>
          <cell r="B916" t="str">
            <v>하림 골든치킨지파이(96±15g*11±2입 1.05Kg/EA)</v>
          </cell>
          <cell r="C916">
            <v>22000</v>
          </cell>
        </row>
        <row r="917">
          <cell r="A917">
            <v>386602</v>
          </cell>
          <cell r="B917" t="str">
            <v>고피자 크레이지콘피자세트(도우3.8kg+옥수수소스0.8kg+피자치즈1kg 5.6Kg/BOX)</v>
          </cell>
          <cell r="C917">
            <v>77000</v>
          </cell>
        </row>
        <row r="918">
          <cell r="A918">
            <v>391043</v>
          </cell>
          <cell r="B918" t="str">
            <v>고피자 크레이지옥수수피자세트(도우3.8kg+소스0.8kg+피자치즈2kg 6.6Kg/BOX)</v>
          </cell>
          <cell r="C918">
            <v>77000</v>
          </cell>
        </row>
        <row r="919">
          <cell r="A919">
            <v>384364</v>
          </cell>
          <cell r="B919" t="str">
            <v>이츠웰 포켓팝콘_바나콘(20g*30입 20g/EA)</v>
          </cell>
          <cell r="C919">
            <v>550</v>
          </cell>
        </row>
        <row r="920">
          <cell r="A920">
            <v>261021</v>
          </cell>
          <cell r="B920" t="str">
            <v>유산지(L자_크라프트_180*180mm_1000입 EA)</v>
          </cell>
          <cell r="C920">
            <v>60000</v>
          </cell>
        </row>
        <row r="921">
          <cell r="A921">
            <v>295015</v>
          </cell>
          <cell r="B921" t="str">
            <v>비비고 수제진한김치만두(400g*2봉 800g/EA) / 대체상품</v>
          </cell>
          <cell r="C921">
            <v>9000</v>
          </cell>
        </row>
        <row r="922">
          <cell r="A922">
            <v>382291</v>
          </cell>
          <cell r="B922" t="str">
            <v>이츠웰 에비카츠(75g*6개입 450g/EA)</v>
          </cell>
          <cell r="C922">
            <v>9000</v>
          </cell>
        </row>
        <row r="923">
          <cell r="A923">
            <v>296131</v>
          </cell>
          <cell r="B923" t="str">
            <v>뚜레쥬르 황금파이만주생지(55g내외*24입 1.339Kg/EA)</v>
          </cell>
          <cell r="C923">
            <v>18000</v>
          </cell>
        </row>
        <row r="924">
          <cell r="A924">
            <v>385407</v>
          </cell>
          <cell r="B924" t="str">
            <v>뚜레쥬르 미니트러플불고기피자(138g/EA) / 20봉씩 박스주문</v>
          </cell>
          <cell r="C924">
            <v>3200</v>
          </cell>
        </row>
        <row r="925">
          <cell r="A925">
            <v>369245</v>
          </cell>
          <cell r="B925" t="str">
            <v>아이누리 밀크에반한크리스피롤(10g*100개입 뱀파이어소녀달자용 1Kg/EA)</v>
          </cell>
          <cell r="C925">
            <v>25500</v>
          </cell>
        </row>
        <row r="926">
          <cell r="A926">
            <v>369246</v>
          </cell>
          <cell r="B926" t="str">
            <v>아이누리 치즈에반한크리스피롤21곡(10g*100개입 캐리와친구들용 1Kg/EA)</v>
          </cell>
          <cell r="C926">
            <v>25500</v>
          </cell>
        </row>
        <row r="927">
          <cell r="A927">
            <v>385089</v>
          </cell>
          <cell r="B927" t="str">
            <v>한강식품 염지닭(9호반각_400g*10입*2팩 8Kg/BOX)</v>
          </cell>
          <cell r="C927">
            <v>72000</v>
          </cell>
        </row>
        <row r="928">
          <cell r="A928">
            <v>279076</v>
          </cell>
          <cell r="B928" t="str">
            <v>뚜레쥬르 롤케익(조각_개별포장_블루베리 55g/EA)</v>
          </cell>
          <cell r="C928">
            <v>1600</v>
          </cell>
        </row>
        <row r="929">
          <cell r="A929">
            <v>387143</v>
          </cell>
          <cell r="B929" t="str">
            <v>더블스윗 약과마카롱(CJ프레시웨이용 인절미 24입 600g/BOX)</v>
          </cell>
          <cell r="C929">
            <v>26400</v>
          </cell>
        </row>
        <row r="930">
          <cell r="A930">
            <v>263389</v>
          </cell>
          <cell r="B930" t="str">
            <v>이츠웰 유자와사비냉채소스(2Kg/EA)</v>
          </cell>
          <cell r="C930">
            <v>18000</v>
          </cell>
        </row>
        <row r="931">
          <cell r="A931">
            <v>384732</v>
          </cell>
          <cell r="B931" t="str">
            <v xml:space="preserve">
뚜레쥬르 핫도그빵(슬라이스 55g/EA)</v>
          </cell>
          <cell r="C931">
            <v>600</v>
          </cell>
        </row>
        <row r="932">
          <cell r="A932">
            <v>394481</v>
          </cell>
          <cell r="B932" t="str">
            <v>다원식품 분모자(스틱_17mm 300g/EA) / 리뉴얼코드</v>
          </cell>
          <cell r="C932">
            <v>2900</v>
          </cell>
        </row>
        <row r="933">
          <cell r="A933">
            <v>392023</v>
          </cell>
          <cell r="B933" t="str">
            <v>크레잇X튼튼스쿨 빅 크런치 치킨싸이 1.2KG(120G±15*10EA)</v>
          </cell>
          <cell r="C933">
            <v>36000</v>
          </cell>
        </row>
        <row r="934">
          <cell r="A934">
            <v>392026</v>
          </cell>
          <cell r="B934" t="str">
            <v>크레잇X튼튼스쿨 행운의 네잎클로버 함박 1KG(100G±10*10EA)</v>
          </cell>
          <cell r="C934">
            <v>15000</v>
          </cell>
        </row>
        <row r="935">
          <cell r="A935">
            <v>392425</v>
          </cell>
          <cell r="B935" t="str">
            <v>크레잇 그린비기너 카츠 900G(90G±9*10EA)</v>
          </cell>
          <cell r="C935">
            <v>13000</v>
          </cell>
        </row>
        <row r="936">
          <cell r="A936">
            <v>392021</v>
          </cell>
          <cell r="B936" t="str">
            <v>촉촉한 남도식직화떡갈비 1KG</v>
          </cell>
          <cell r="C936">
            <v>15000</v>
          </cell>
        </row>
        <row r="937">
          <cell r="A937">
            <v>392022</v>
          </cell>
          <cell r="B937" t="str">
            <v>촉촉한 남도떡갈비 원형패티 1.05KG</v>
          </cell>
          <cell r="C937">
            <v>17000</v>
          </cell>
        </row>
        <row r="938">
          <cell r="A938">
            <v>392443</v>
          </cell>
          <cell r="B938" t="str">
            <v>크레잇 96% 칼집 비엔나 1KG(8G*125EA)</v>
          </cell>
          <cell r="C938">
            <v>11500</v>
          </cell>
        </row>
        <row r="939">
          <cell r="A939">
            <v>391089</v>
          </cell>
          <cell r="B939" t="str">
            <v>크레잇 꿀조합주먹밥(모짜치즈김치 1Kg/EA)</v>
          </cell>
          <cell r="C939">
            <v>15000</v>
          </cell>
        </row>
        <row r="940">
          <cell r="A940">
            <v>391087</v>
          </cell>
          <cell r="B940" t="str">
            <v>크레잇 꿀조합주먹밥(숯불향불고기 1Kg/EA)</v>
          </cell>
          <cell r="C940">
            <v>15000</v>
          </cell>
        </row>
        <row r="941">
          <cell r="A941">
            <v>389923</v>
          </cell>
          <cell r="B941" t="str">
            <v>크레잇 오리지널 츄러스_미니 910G(13G±1.5*65±3EA)</v>
          </cell>
          <cell r="C941">
            <v>11500</v>
          </cell>
        </row>
        <row r="942">
          <cell r="A942">
            <v>392024</v>
          </cell>
          <cell r="B942" t="str">
            <v>크레잇 딸기크림치즈찹쌀도넛(1Kg/EA)</v>
          </cell>
          <cell r="C942">
            <v>17000</v>
          </cell>
        </row>
        <row r="943">
          <cell r="A943">
            <v>144809</v>
          </cell>
          <cell r="B943" t="str">
            <v>성지에프앤디 녹차냉면(2Kg/EA)</v>
          </cell>
          <cell r="C943">
            <v>6300</v>
          </cell>
        </row>
        <row r="944">
          <cell r="A944">
            <v>386721</v>
          </cell>
          <cell r="B944" t="str">
            <v>옥사부반점 유니짜장(춘장_완제형 2Kg/EA)</v>
          </cell>
          <cell r="C944">
            <v>15000</v>
          </cell>
        </row>
        <row r="945">
          <cell r="A945">
            <v>386722</v>
          </cell>
          <cell r="B945" t="str">
            <v>옥사부반점 빨강짜장(두반장_완제형 2Kg/EA)</v>
          </cell>
          <cell r="C945">
            <v>16500</v>
          </cell>
        </row>
        <row r="946">
          <cell r="A946">
            <v>387197</v>
          </cell>
          <cell r="B946" t="str">
            <v>튼튼스쿨 ㅋㅋㅋ돈까스(34±1g*29±1입 1Kg/EA)</v>
          </cell>
          <cell r="C946">
            <v>14000</v>
          </cell>
        </row>
        <row r="947">
          <cell r="A947">
            <v>389320</v>
          </cell>
          <cell r="B947" t="str">
            <v>튼튼스쿨 꿀먹은곰돌이함박스테이크(60g*20입 1.2Kg/EA</v>
          </cell>
          <cell r="C947">
            <v>14000</v>
          </cell>
        </row>
        <row r="948">
          <cell r="A948">
            <v>387198</v>
          </cell>
          <cell r="B948" t="str">
            <v>한반도돈까스(100g*10입 1Kg/EA</v>
          </cell>
          <cell r="C948">
            <v>14600</v>
          </cell>
        </row>
        <row r="949">
          <cell r="A949">
            <v>392019</v>
          </cell>
          <cell r="B949" t="str">
            <v>크레잇 초당옥수수 콘치즈 함박1KG(100G±10*10EA)</v>
          </cell>
          <cell r="C949">
            <v>13500</v>
          </cell>
        </row>
        <row r="950">
          <cell r="A950">
            <v>391090</v>
          </cell>
          <cell r="B950" t="str">
            <v>크레잇 롱오리지널츄러스(1.05Kg/EA)</v>
          </cell>
          <cell r="C950">
            <v>12500</v>
          </cell>
        </row>
        <row r="951">
          <cell r="A951">
            <v>383866</v>
          </cell>
          <cell r="B951" t="str">
            <v>이츠웰 굿모닝 식빵(겉장포함_24쪽 750g/EA)</v>
          </cell>
          <cell r="C951">
            <v>2900</v>
          </cell>
        </row>
        <row r="952">
          <cell r="A952">
            <v>388553</v>
          </cell>
          <cell r="B952" t="str">
            <v>고메 소바바치킨(소이허니 순살 375g/EA)375g(16±2ea)</v>
          </cell>
          <cell r="C952">
            <v>8800</v>
          </cell>
        </row>
        <row r="953">
          <cell r="A953">
            <v>345013</v>
          </cell>
          <cell r="B953" t="str">
            <v>산채가 곤드레감자옹심이(10g*100±5ea 1Kg/EA)</v>
          </cell>
          <cell r="C953">
            <v>17000</v>
          </cell>
        </row>
        <row r="954">
          <cell r="A954">
            <v>389790</v>
          </cell>
          <cell r="B954" t="str">
            <v>이츠웰 우리밀미니통모짜치즈핫도그(50g*20입 1Kg/EA)</v>
          </cell>
          <cell r="C954">
            <v>18000</v>
          </cell>
        </row>
        <row r="955">
          <cell r="A955">
            <v>389792</v>
          </cell>
          <cell r="B955" t="str">
            <v>이츠웰 우리밀크리스피통모짜치즈핫도그(80g*10입 800g/EA)</v>
          </cell>
          <cell r="C955">
            <v>12500</v>
          </cell>
        </row>
        <row r="956">
          <cell r="A956">
            <v>382929</v>
          </cell>
          <cell r="B956" t="str">
            <v>이츠웰 냉동콘립(절단옥수수 1Kg/EA)</v>
          </cell>
          <cell r="C956">
            <v>7000</v>
          </cell>
        </row>
        <row r="957">
          <cell r="A957">
            <v>380055</v>
          </cell>
          <cell r="B957" t="str">
            <v>서울우유XCJ프레시웨이 newmini흰우유(100ml_앙팡_강화우유_빨대없음 100g/EA)</v>
          </cell>
          <cell r="C957">
            <v>600</v>
          </cell>
        </row>
        <row r="958">
          <cell r="A958">
            <v>390169</v>
          </cell>
          <cell r="B958" t="str">
            <v>달광상회 제주바나나떡(50g*30입 1.5Kg/BOX)</v>
          </cell>
          <cell r="C958">
            <v>36000</v>
          </cell>
        </row>
        <row r="959">
          <cell r="A959">
            <v>389797</v>
          </cell>
          <cell r="B959" t="str">
            <v>밭에서따온 옥수수빵생지(50g*30개입)</v>
          </cell>
          <cell r="C959">
            <v>39000</v>
          </cell>
        </row>
        <row r="960">
          <cell r="A960">
            <v>391044</v>
          </cell>
          <cell r="B960" t="str">
            <v>고피자 토마토피자세트(도우3.8kg+토마토소스1.5kg+피자치즈2kg 7.3Kg/BOX)</v>
          </cell>
          <cell r="C960">
            <v>77200</v>
          </cell>
        </row>
        <row r="961">
          <cell r="A961">
            <v>388025</v>
          </cell>
          <cell r="B961" t="str">
            <v>뚜레쥬르 촉촉쫀득한코코아초코칩쿠키(50g/EA)</v>
          </cell>
          <cell r="C961">
            <v>1350</v>
          </cell>
        </row>
        <row r="962">
          <cell r="A962">
            <v>388026</v>
          </cell>
          <cell r="B962" t="str">
            <v>뚜레쥬르 촉촉존득한아몬드초코칩쿠키(50g/EA)</v>
          </cell>
          <cell r="C962">
            <v>1350</v>
          </cell>
        </row>
        <row r="963">
          <cell r="A963">
            <v>380845</v>
          </cell>
          <cell r="B963" t="str">
            <v>헬씨누리 도토리묵(슬라이스_12±1g*161조각 2Kg/EA)</v>
          </cell>
          <cell r="C963">
            <v>6800</v>
          </cell>
        </row>
        <row r="964">
          <cell r="A964">
            <v>380849</v>
          </cell>
          <cell r="B964" t="str">
            <v>헬씨누리 동부묵(슬라이스_12±1g*161조각 2Kg/EA)</v>
          </cell>
          <cell r="C964">
            <v>6600</v>
          </cell>
        </row>
        <row r="965">
          <cell r="A965">
            <v>370755</v>
          </cell>
          <cell r="B965" t="str">
            <v>딜라잇가든 고스트셰이프(스프링클_ 유령+호박+박쥐_할로윈 100g/EA)</v>
          </cell>
          <cell r="C965">
            <v>3500</v>
          </cell>
        </row>
        <row r="966">
          <cell r="A966">
            <v>388131</v>
          </cell>
          <cell r="B966" t="str">
            <v>이츠웰 바른원칙핑크솔트톡톡비엔나(무항생제 1Kg/EA)</v>
          </cell>
          <cell r="C966">
            <v>14000</v>
          </cell>
        </row>
        <row r="967">
          <cell r="A967">
            <v>388928</v>
          </cell>
          <cell r="B967" t="str">
            <v>다래는달다래(100ml*40ea 100g/EA)</v>
          </cell>
          <cell r="C967">
            <v>1100</v>
          </cell>
        </row>
        <row r="968">
          <cell r="A968">
            <v>382367</v>
          </cell>
          <cell r="B968" t="str">
            <v>마시는젤리(사과_100ml 100g/EA)</v>
          </cell>
          <cell r="C968">
            <v>1450</v>
          </cell>
        </row>
        <row r="969">
          <cell r="A969">
            <v>382368</v>
          </cell>
          <cell r="B969" t="str">
            <v>마시는젤리(아로니아_100ml 100g/EA</v>
          </cell>
          <cell r="C969">
            <v>1450</v>
          </cell>
        </row>
        <row r="970">
          <cell r="A970">
            <v>390174</v>
          </cell>
          <cell r="B970" t="str">
            <v>포켓몬 재래식탁김(시즌2_4g*16입 64g/EA)</v>
          </cell>
          <cell r="C970">
            <v>9800</v>
          </cell>
        </row>
        <row r="971">
          <cell r="A971">
            <v>143763</v>
          </cell>
          <cell r="B971" t="str">
            <v>앤드로스 블루베리리플잼(1Kg/EA)</v>
          </cell>
          <cell r="C971">
            <v>22000</v>
          </cell>
        </row>
        <row r="972">
          <cell r="A972">
            <v>143764</v>
          </cell>
          <cell r="B972" t="str">
            <v>앤드로스 딸기리플잼(1Kg/EA)</v>
          </cell>
          <cell r="C972">
            <v>16000</v>
          </cell>
        </row>
        <row r="973">
          <cell r="A973">
            <v>143766</v>
          </cell>
          <cell r="B973" t="str">
            <v>앤드로스 망고리플잼(1Kg/EA)</v>
          </cell>
          <cell r="C973">
            <v>16000</v>
          </cell>
        </row>
        <row r="974">
          <cell r="A974">
            <v>299076</v>
          </cell>
          <cell r="B974" t="str">
            <v>오션스퀘어 멘보샤(15g*40입 600g/EA)</v>
          </cell>
          <cell r="C974">
            <v>25000</v>
          </cell>
        </row>
        <row r="975">
          <cell r="A975">
            <v>391022</v>
          </cell>
          <cell r="B975" t="str">
            <v>못난이수제등심돈까스60*20 / 1.2kg</v>
          </cell>
          <cell r="C975">
            <v>18000</v>
          </cell>
        </row>
        <row r="976">
          <cell r="A976">
            <v>391024</v>
          </cell>
          <cell r="B976" t="str">
            <v>못난이수제등심돈까스80*15 / 1.2kg</v>
          </cell>
          <cell r="C976">
            <v>18000</v>
          </cell>
        </row>
        <row r="977">
          <cell r="A977">
            <v>386076</v>
          </cell>
          <cell r="B977" t="str">
            <v>그린코울슬로(양배추+양파+당근 500g/EA</v>
          </cell>
          <cell r="C977">
            <v>2500</v>
          </cell>
        </row>
        <row r="978">
          <cell r="A978">
            <v>386079</v>
          </cell>
          <cell r="B978" t="str">
            <v>그린코울슬로(양배추+양파+당근 1Kg/EA)</v>
          </cell>
          <cell r="C978">
            <v>5000</v>
          </cell>
        </row>
        <row r="979">
          <cell r="A979">
            <v>115416</v>
          </cell>
          <cell r="B979" t="str">
            <v>삼조쎌텍 코울슬로드레싱(CK용 2Kg/EA)</v>
          </cell>
          <cell r="C979">
            <v>15500</v>
          </cell>
        </row>
        <row r="980">
          <cell r="A980">
            <v>391633</v>
          </cell>
          <cell r="B980" t="str">
            <v>이츠웰 요거트(NEW_플레인_스푼없음 5Kg/EA)</v>
          </cell>
          <cell r="C980">
            <v>21000</v>
          </cell>
        </row>
        <row r="981">
          <cell r="A981" t="str">
            <v>코드미공유</v>
          </cell>
          <cell r="B981" t="str">
            <v>소금 롤케익  30g*36입</v>
          </cell>
          <cell r="C981">
            <v>40000</v>
          </cell>
        </row>
        <row r="982">
          <cell r="A982" t="str">
            <v>코드미공유</v>
          </cell>
          <cell r="B982" t="str">
            <v>딸기요거트 롤케익 30g*36입</v>
          </cell>
          <cell r="C982">
            <v>39000</v>
          </cell>
        </row>
        <row r="983">
          <cell r="A983">
            <v>393453</v>
          </cell>
          <cell r="B983" t="str">
            <v>케익드라마 한글날ㄱ케익(26g내외*24조각 624g/EA)</v>
          </cell>
          <cell r="C983">
            <v>37000</v>
          </cell>
        </row>
        <row r="984">
          <cell r="A984" t="str">
            <v>코드미공유</v>
          </cell>
          <cell r="B984" t="str">
            <v>튼튼스쿨 쿠앤크 아몬드 10g*40입</v>
          </cell>
          <cell r="C984">
            <v>19000</v>
          </cell>
        </row>
        <row r="985">
          <cell r="A985">
            <v>392491</v>
          </cell>
          <cell r="B985" t="str">
            <v>붕붕 미니붕어빵(풀빵우유크림_23개내외 500g/EA)</v>
          </cell>
          <cell r="C985">
            <v>9000</v>
          </cell>
        </row>
        <row r="986">
          <cell r="A986">
            <v>392493</v>
          </cell>
          <cell r="B986" t="str">
            <v>추억담은 국화빵(팥_21개내외 500g/EA)</v>
          </cell>
          <cell r="C986">
            <v>8500</v>
          </cell>
        </row>
        <row r="987">
          <cell r="A987">
            <v>392495</v>
          </cell>
          <cell r="B987" t="str">
            <v>추억담은 국화빵(슈크림_21개내외 500g/EA)</v>
          </cell>
          <cell r="C987">
            <v>8500</v>
          </cell>
        </row>
        <row r="988">
          <cell r="A988">
            <v>389799</v>
          </cell>
          <cell r="B988" t="str">
            <v>바사삭 피자트위스트생지(40g*25개입 1Kg/EA)</v>
          </cell>
          <cell r="C988">
            <v>27000</v>
          </cell>
        </row>
        <row r="989">
          <cell r="A989">
            <v>392874</v>
          </cell>
          <cell r="B989" t="str">
            <v>화과방 우리쌀사과만주(35g*24입 840g/BOX)</v>
          </cell>
          <cell r="C989">
            <v>24960</v>
          </cell>
        </row>
        <row r="990">
          <cell r="A990">
            <v>394323</v>
          </cell>
          <cell r="B990" t="str">
            <v>유빛 훈민정음쿠키(18g*50입 900g/EA)</v>
          </cell>
          <cell r="C990">
            <v>52000</v>
          </cell>
        </row>
        <row r="991">
          <cell r="A991">
            <v>394325</v>
          </cell>
          <cell r="B991" t="str">
            <v>유빛 독도의날쿠키(15g*50입 750g/EA)</v>
          </cell>
          <cell r="C991">
            <v>52000</v>
          </cell>
        </row>
        <row r="992">
          <cell r="A992">
            <v>394322</v>
          </cell>
          <cell r="B992" t="str">
            <v>유빛 독도는우리땅컵케익(±34g*16입 544g/EA)</v>
          </cell>
          <cell r="C992">
            <v>22000</v>
          </cell>
        </row>
        <row r="993">
          <cell r="A993">
            <v>391657</v>
          </cell>
          <cell r="B993" t="str">
            <v>래온 콘크런치오징어까스(콘찡어버거패티 800g/EA) KFC</v>
          </cell>
          <cell r="C993">
            <v>9900</v>
          </cell>
        </row>
        <row r="994">
          <cell r="A994">
            <v>392543</v>
          </cell>
          <cell r="B994" t="str">
            <v>쭈라상궈세트(소스1.5kg+주꾸미3.5kg+
중국당면1kg 6Kg/BOX) / (30인분)</v>
          </cell>
          <cell r="C994">
            <v>84000</v>
          </cell>
        </row>
        <row r="995">
          <cell r="A995">
            <v>395491</v>
          </cell>
          <cell r="B995" t="str">
            <v>노상식당 분짜세트
(소스2kg+숯불고기1kg+쌀국수2kg 5Kg/BOX) / (30인분)</v>
          </cell>
          <cell r="C995">
            <v>81000</v>
          </cell>
        </row>
        <row r="996">
          <cell r="A996">
            <v>392600</v>
          </cell>
          <cell r="B996" t="str">
            <v>빚은 생크림아이스떡(50g*5개입_박스단위발주 250g/EA)</v>
          </cell>
          <cell r="C996">
            <v>10000</v>
          </cell>
        </row>
        <row r="997">
          <cell r="A997">
            <v>391589</v>
          </cell>
          <cell r="B997" t="str">
            <v>과일아이스크림(딸기_30g*25입 750g/BOX)</v>
          </cell>
          <cell r="C997">
            <v>34000</v>
          </cell>
        </row>
        <row r="998">
          <cell r="A998">
            <v>391594</v>
          </cell>
          <cell r="B998" t="str">
            <v>과일아이스크림(딸기_30g*25입 750g/BOX)</v>
          </cell>
          <cell r="C998">
            <v>34000</v>
          </cell>
        </row>
        <row r="999">
          <cell r="A999">
            <v>252756</v>
          </cell>
          <cell r="B999" t="str">
            <v> 이츠웰 트윙클케익(개별포장_40g*30입 1.2Kg/BOX) 리뉴얼</v>
          </cell>
          <cell r="C999">
            <v>30000</v>
          </cell>
        </row>
        <row r="1000">
          <cell r="A1000">
            <v>164695</v>
          </cell>
          <cell r="B1000" t="str">
            <v>프레시안 사각어묵(무첨가_연육83.1%_13입 1Kg/EA)</v>
          </cell>
          <cell r="C1000">
            <v>15500</v>
          </cell>
        </row>
        <row r="1001">
          <cell r="A1001">
            <v>384669</v>
          </cell>
          <cell r="B1001" t="str">
            <v>맥케인 냉동감자(와플프라이_벌집감자 2.04Kg/EA)</v>
          </cell>
          <cell r="C1001">
            <v>18000</v>
          </cell>
        </row>
        <row r="1002">
          <cell r="A1002">
            <v>152394</v>
          </cell>
          <cell r="B1002" t="str">
            <v>위앤코리아 모짜렐라치즈(보코치니 1Kg/EA)</v>
          </cell>
          <cell r="C1002">
            <v>40000</v>
          </cell>
        </row>
        <row r="1003">
          <cell r="A1003">
            <v>280953</v>
          </cell>
          <cell r="B1003" t="str">
            <v>이츠웰 흰우유(200ml 200g/EA)</v>
          </cell>
          <cell r="C1003">
            <v>700</v>
          </cell>
        </row>
        <row r="1004">
          <cell r="A1004">
            <v>393438</v>
          </cell>
          <cell r="B1004" t="str">
            <v>네이쳐키즈 오트아몬드호두(140ml*24입_박스발주 140g/EA) </v>
          </cell>
          <cell r="C1004">
            <v>630</v>
          </cell>
        </row>
        <row r="1005">
          <cell r="A1005">
            <v>390530</v>
          </cell>
          <cell r="B1005" t="str">
            <v>화권(30g*50ea 1.5Kg/EA)</v>
          </cell>
          <cell r="C1005">
            <v>11000</v>
          </cell>
        </row>
        <row r="1006">
          <cell r="A1006">
            <v>390527</v>
          </cell>
          <cell r="B1006" t="str">
            <v>야채춘권(15g*60ea 900g/EA)</v>
          </cell>
          <cell r="C1006">
            <v>6300</v>
          </cell>
        </row>
        <row r="1007">
          <cell r="A1007">
            <v>389439</v>
          </cell>
          <cell r="B1007" t="str">
            <v>이츠웰 부산식 떡볶이소스</v>
          </cell>
          <cell r="C1007">
            <v>14710</v>
          </cell>
        </row>
        <row r="1008">
          <cell r="A1008">
            <v>388982</v>
          </cell>
          <cell r="B1008" t="str">
            <v>이츠웰 마라로제 떡볶이소스</v>
          </cell>
          <cell r="C1008">
            <v>14270</v>
          </cell>
        </row>
        <row r="1009">
          <cell r="A1009">
            <v>391529</v>
          </cell>
          <cell r="B1009" t="str">
            <v>이츠웰 팟타이소스</v>
          </cell>
          <cell r="C1009">
            <v>17960</v>
          </cell>
        </row>
        <row r="1010">
          <cell r="A1010">
            <v>389841</v>
          </cell>
          <cell r="B1010" t="str">
            <v>이츠웰 탄두리치킨소스</v>
          </cell>
          <cell r="C1010">
            <v>16960</v>
          </cell>
        </row>
        <row r="1011">
          <cell r="A1011">
            <v>390659</v>
          </cell>
          <cell r="B1011" t="str">
            <v>이츠웰 중화비빔소스(매콤한맛 2Kg/EA)</v>
          </cell>
          <cell r="C1011">
            <v>13300</v>
          </cell>
        </row>
        <row r="1012">
          <cell r="A1012">
            <v>336411</v>
          </cell>
          <cell r="B1012" t="str">
            <v>란트만넨 미니크로와상생지(30g*30입내외 900g/EA)</v>
          </cell>
          <cell r="C1012">
            <v>15000</v>
          </cell>
        </row>
        <row r="1013">
          <cell r="A1013">
            <v>286758</v>
          </cell>
          <cell r="B1013" t="str">
            <v>삼신 조각파인애플(40g*50개입 2Kg/EA)</v>
          </cell>
          <cell r="C1013">
            <v>35000</v>
          </cell>
        </row>
        <row r="1014">
          <cell r="A1014">
            <v>289257</v>
          </cell>
          <cell r="B1014" t="str">
            <v>삼신 조각파인애플(40g*25개입 1Kg/EA)</v>
          </cell>
          <cell r="C1014">
            <v>17000</v>
          </cell>
        </row>
        <row r="1015">
          <cell r="A1015">
            <v>288322</v>
          </cell>
          <cell r="B1015" t="str">
            <v>삼신 조각파인애플(50g*40개입 2Kg/EA)</v>
          </cell>
          <cell r="C1015">
            <v>33500</v>
          </cell>
        </row>
        <row r="1016">
          <cell r="A1016">
            <v>289258</v>
          </cell>
          <cell r="B1016" t="str">
            <v>삼신 조각파인애플(50g*20개입 1Kg/EA)</v>
          </cell>
          <cell r="C1016">
            <v>17000</v>
          </cell>
        </row>
        <row r="1017">
          <cell r="A1017">
            <v>289307</v>
          </cell>
          <cell r="B1017" t="str">
            <v>삼신 조각파인애플(20g*50개입 1Kg/EA)</v>
          </cell>
          <cell r="C1017">
            <v>17000</v>
          </cell>
        </row>
        <row r="1018">
          <cell r="A1018">
            <v>289313</v>
          </cell>
          <cell r="B1018" t="str">
            <v>삼신 조각파인애플(부채형 40g*50개입 2Kg/EA)</v>
          </cell>
          <cell r="C1018">
            <v>33500</v>
          </cell>
        </row>
        <row r="1019">
          <cell r="A1019">
            <v>393655</v>
          </cell>
          <cell r="B1019" t="str">
            <v>래온 통살오징어꼬치(CJ프레시웨이전용 60g*10입 600g/EA)</v>
          </cell>
          <cell r="C1019">
            <v>12000</v>
          </cell>
        </row>
        <row r="1020">
          <cell r="A1020">
            <v>356695</v>
          </cell>
          <cell r="B1020" t="str">
            <v>마이디벨 냉동감자(케이준프라이 2Kg/EA)</v>
          </cell>
          <cell r="C1020">
            <v>14300</v>
          </cell>
        </row>
        <row r="1021">
          <cell r="A1021" t="str">
            <v> 392871</v>
          </cell>
          <cell r="B1021" t="str">
            <v>유앤아이엔젤스 행운마패메달초코렛(23g*100개입 2.3Kg/BOX)</v>
          </cell>
          <cell r="C1021">
            <v>120000</v>
          </cell>
        </row>
        <row r="1022">
          <cell r="A1022">
            <v>395803</v>
          </cell>
          <cell r="B1022" t="str">
            <v>빼어난 수수호떡 (40g*20개입 / 800g)</v>
          </cell>
          <cell r="C1022">
            <v>18000</v>
          </cell>
        </row>
        <row r="1023">
          <cell r="A1023" t="str">
            <v>코드미공유</v>
          </cell>
          <cell r="B1023" t="str">
            <v>KTX 웰컴 쿠키  조이푸드 버터소금쿠키(10g*30개입 300g/BOX)</v>
          </cell>
          <cell r="C1023">
            <v>12000</v>
          </cell>
        </row>
        <row r="1024">
          <cell r="A1024">
            <v>337742</v>
          </cell>
          <cell r="B1024" t="str">
            <v>베지가든 비건치폴레소스(1Kg/EA)</v>
          </cell>
          <cell r="C1024">
            <v>16800</v>
          </cell>
        </row>
        <row r="1025">
          <cell r="A1025">
            <v>394217</v>
          </cell>
          <cell r="B1025" t="str">
            <v>서가앤쿡 오이스터 파스타 세트 (밀키트)</v>
          </cell>
          <cell r="C1025">
            <v>75000</v>
          </cell>
        </row>
        <row r="1026">
          <cell r="A1026">
            <v>382584</v>
          </cell>
          <cell r="B1026" t="str">
            <v>크레잇 후랑크소시지(맛있는핫도그용 950g/EA)</v>
          </cell>
          <cell r="C1026">
            <v>11500</v>
          </cell>
        </row>
        <row r="1027">
          <cell r="A1027" t="str">
            <v>코드미공유</v>
          </cell>
          <cell r="B1027" t="str">
            <v>크림치즈미니꽈배기 1kg(50g±5 *20EA)</v>
          </cell>
          <cell r="C1027">
            <v>17500</v>
          </cell>
        </row>
        <row r="1028">
          <cell r="A1028" t="str">
            <v>코드미공유</v>
          </cell>
          <cell r="B1028" t="str">
            <v>크레잇 고기완자전 90g±5g(12±1ea)</v>
          </cell>
          <cell r="C1028">
            <v>16000</v>
          </cell>
        </row>
        <row r="1029">
          <cell r="A1029" t="str">
            <v>코드미공유</v>
          </cell>
          <cell r="B1029" t="str">
            <v>고메 닭가슴살너겟 약33g(11±1ea)</v>
          </cell>
          <cell r="C1029">
            <v>9500</v>
          </cell>
        </row>
        <row r="1030">
          <cell r="A1030" t="str">
            <v>코드미공유</v>
          </cell>
          <cell r="B1030" t="str">
            <v>비비고 납작교자 약45g(14±2ea)   630g  (2번들)</v>
          </cell>
          <cell r="C1030">
            <v>8800</v>
          </cell>
        </row>
        <row r="1031">
          <cell r="A1031" t="str">
            <v>코드미공유</v>
          </cell>
          <cell r="B1031" t="str">
            <v>비비고 갈비납작교자 약45g(14±2ea)  630g   (2번들)</v>
          </cell>
          <cell r="C1031">
            <v>8800</v>
          </cell>
        </row>
        <row r="1032">
          <cell r="A1032" t="str">
            <v>코드미공유</v>
          </cell>
          <cell r="B1032" t="str">
            <v>비비고 매콤납작교자 약45g(14±2ea)    (2번들)</v>
          </cell>
          <cell r="C1032">
            <v>8800</v>
          </cell>
        </row>
        <row r="1033">
          <cell r="A1033" t="str">
            <v>코드미공유</v>
          </cell>
          <cell r="B1033" t="str">
            <v>비비고 365교자만두 574g 약13.5g(40±2ea)    (2번들)</v>
          </cell>
          <cell r="C1033">
            <v>5000</v>
          </cell>
        </row>
        <row r="1034">
          <cell r="A1034" t="str">
            <v>코드미공유</v>
          </cell>
          <cell r="B1034" t="str">
            <v>유빛 푸쉬팝케익  29g*50ea</v>
          </cell>
          <cell r="C1034">
            <v>85000</v>
          </cell>
        </row>
        <row r="1035">
          <cell r="A1035" t="str">
            <v>코드미공유</v>
          </cell>
          <cell r="B1035" t="str">
            <v>유빛 크리스마스트리 쿠키  18g*50ea</v>
          </cell>
          <cell r="C1035">
            <v>50000</v>
          </cell>
        </row>
        <row r="1036">
          <cell r="A1036">
            <v>396125</v>
          </cell>
          <cell r="B1036" t="str">
            <v>우도땅콩초코찰떡파이(36g*20입 720g/EA)</v>
          </cell>
          <cell r="C1036">
            <v>24000</v>
          </cell>
        </row>
        <row r="1037">
          <cell r="A1037">
            <v>395916</v>
          </cell>
          <cell r="B1037" t="str">
            <v>CJFWX뚜레쥬르 깨끗한목장우유로만든곰돌이마</v>
          </cell>
          <cell r="C1037">
            <v>28000</v>
          </cell>
        </row>
        <row r="1038">
          <cell r="A1038">
            <v>392885</v>
          </cell>
          <cell r="B1038" t="str">
            <v>CJ프레시웨이전용 루돌프마카롱(오레오_30g*10입 300g/BOX)</v>
          </cell>
          <cell r="C1038">
            <v>14000</v>
          </cell>
        </row>
        <row r="1039">
          <cell r="A1039">
            <v>382323</v>
          </cell>
          <cell r="B1039" t="str">
            <v>나타푸라 에그타르트(직수입_25g*36ea 900g/EA)</v>
          </cell>
          <cell r="C1039">
            <v>30000</v>
          </cell>
        </row>
        <row r="1040">
          <cell r="A1040">
            <v>371516</v>
          </cell>
          <cell r="B1040" t="str">
            <v>혜성식품 전통찹쌀호떡(60g*15입 900g/EA)</v>
          </cell>
          <cell r="C1040">
            <v>15000</v>
          </cell>
        </row>
        <row r="1041">
          <cell r="A1041">
            <v>131687</v>
          </cell>
          <cell r="B1041" t="str">
            <v> 세미원푸드 이솝찐빵(25g*40입 1Kg/EA)</v>
          </cell>
          <cell r="C1041">
            <v>21000</v>
          </cell>
        </row>
        <row r="1042">
          <cell r="A1042">
            <v>392296</v>
          </cell>
          <cell r="B1042" t="str">
            <v> 세미원푸드 바다친구들찐빵(25g*40입 1Kg/EA)</v>
          </cell>
          <cell r="C1042">
            <v>21000</v>
          </cell>
        </row>
        <row r="1043">
          <cell r="A1043">
            <v>374165</v>
          </cell>
          <cell r="B1043" t="str">
            <v>이츠웰 연유(파우치 1Kg/EA)</v>
          </cell>
          <cell r="C1043">
            <v>10500</v>
          </cell>
        </row>
        <row r="1044">
          <cell r="A1044">
            <v>141700</v>
          </cell>
          <cell r="B1044" t="str">
            <v>이츠웰 빵가루코코넛새우튀김(20g*10미 200g/EA)</v>
          </cell>
          <cell r="C1044">
            <v>4800</v>
          </cell>
        </row>
        <row r="1045">
          <cell r="A1045">
            <v>158925</v>
          </cell>
          <cell r="B1045" t="str">
            <v>이츠웰 빵가루새우튀김(20g*20미 400g/EA)</v>
          </cell>
          <cell r="C1045">
            <v>6800</v>
          </cell>
        </row>
        <row r="1046">
          <cell r="A1046">
            <v>158924</v>
          </cell>
          <cell r="B1046" t="str">
            <v>이츠웰 빵가루왕새우튀김(30g*10미 300g/EA)</v>
          </cell>
          <cell r="C1046">
            <v>5000</v>
          </cell>
        </row>
        <row r="1047">
          <cell r="A1047">
            <v>128988</v>
          </cell>
          <cell r="B1047" t="str">
            <v>사세통상 왕새우튀김(30g*10개입 300g/EA)</v>
          </cell>
          <cell r="C1047">
            <v>5300</v>
          </cell>
        </row>
        <row r="1048">
          <cell r="A1048">
            <v>146095</v>
          </cell>
          <cell r="B1048" t="str">
            <v>에스에스앤컴퍼니 빵분말새우튀김(30g*10미 300g/EA)</v>
          </cell>
          <cell r="C1048">
            <v>5500</v>
          </cell>
        </row>
        <row r="1049">
          <cell r="A1049">
            <v>135200</v>
          </cell>
          <cell r="B1049" t="str">
            <v>프라이드 빵가루새우튀김(30g*10입 300g/EA)</v>
          </cell>
          <cell r="C1049">
            <v>6400</v>
          </cell>
        </row>
        <row r="1050">
          <cell r="A1050">
            <v>279575</v>
          </cell>
          <cell r="B1050" t="str">
            <v>이츠웰 빵가루왕새우튀김(50g*10미 500g/EA)</v>
          </cell>
          <cell r="C1050">
            <v>10800</v>
          </cell>
        </row>
        <row r="1051">
          <cell r="A1051">
            <v>255492</v>
          </cell>
          <cell r="B1051" t="str">
            <v>이츠웰 맛있는쫄면(1Kg/EA)</v>
          </cell>
          <cell r="C1051">
            <v>3200</v>
          </cell>
        </row>
        <row r="1052">
          <cell r="A1052">
            <v>130804</v>
          </cell>
          <cell r="B1052" t="str">
            <v>이츠웰 쌀떡국떡(하얀햇살 1Kg/EA)국산</v>
          </cell>
          <cell r="C1052">
            <v>8000</v>
          </cell>
        </row>
        <row r="1053">
          <cell r="A1053">
            <v>130805</v>
          </cell>
          <cell r="B1053" t="str">
            <v>이츠웰 쌀떡국떡(하얀햇살 1Kg/EA)수입</v>
          </cell>
          <cell r="C1053">
            <v>3000</v>
          </cell>
        </row>
        <row r="1054">
          <cell r="A1054">
            <v>130817</v>
          </cell>
          <cell r="B1054" t="str">
            <v>이츠웰 해물모양떡(하얀색 1Kg/EA)수입</v>
          </cell>
          <cell r="C1054">
            <v>2800</v>
          </cell>
        </row>
        <row r="1055">
          <cell r="A1055">
            <v>117496</v>
          </cell>
          <cell r="B1055" t="str">
            <v>이츠웰 조랭이떡(1Kg/EA)국산</v>
          </cell>
          <cell r="C1055">
            <v>8200</v>
          </cell>
        </row>
        <row r="1056">
          <cell r="A1056">
            <v>117497</v>
          </cell>
          <cell r="B1056" t="str">
            <v>이츠웰 조랭이떡(1Kg/EA)수입</v>
          </cell>
          <cell r="C1056">
            <v>3000</v>
          </cell>
        </row>
        <row r="1057">
          <cell r="A1057">
            <v>117495</v>
          </cell>
          <cell r="B1057" t="str">
            <v>이츠웰 쌀떡볶이떡(1Kg/EA)수입</v>
          </cell>
          <cell r="C1057">
            <v>3200</v>
          </cell>
        </row>
        <row r="1058">
          <cell r="A1058">
            <v>117494</v>
          </cell>
          <cell r="B1058" t="str">
            <v>이츠웰 쌀떡볶이떡(1Kg/EA)국산</v>
          </cell>
          <cell r="C1058">
            <v>7900</v>
          </cell>
        </row>
        <row r="1059">
          <cell r="A1059">
            <v>134102</v>
          </cell>
          <cell r="B1059" t="str">
            <v>이츠웰 생메밀면(1Kg/EA)</v>
          </cell>
          <cell r="C1059">
            <v>4400</v>
          </cell>
        </row>
        <row r="1060">
          <cell r="A1060">
            <v>134480</v>
          </cell>
          <cell r="B1060" t="str">
            <v>이츠웰 생쫄면(1Kg/EA)</v>
          </cell>
          <cell r="C1060">
            <v>4400</v>
          </cell>
        </row>
        <row r="1061">
          <cell r="A1061">
            <v>133930</v>
          </cell>
          <cell r="B1061" t="str">
            <v>이츠웰 생칼국수(1Kg/EA)</v>
          </cell>
          <cell r="C1061">
            <v>6000</v>
          </cell>
        </row>
        <row r="1062">
          <cell r="A1062">
            <v>133931</v>
          </cell>
          <cell r="B1062" t="str">
            <v>이츠웰 감자수제비(1Kg/EA)</v>
          </cell>
          <cell r="C1062">
            <v>5500</v>
          </cell>
        </row>
        <row r="1063">
          <cell r="A1063">
            <v>117002</v>
          </cell>
          <cell r="B1063" t="str">
            <v>성지에프앤디 쌀떡볶이떡(말랑이 1Kg/EA)수입</v>
          </cell>
          <cell r="C1063">
            <v>2800</v>
          </cell>
        </row>
        <row r="1064">
          <cell r="A1064">
            <v>164723</v>
          </cell>
          <cell r="B1064" t="str">
            <v>성지에프앤디 한입가래떡(2~3cm_말랑이 1Kg/EA)수입</v>
          </cell>
          <cell r="C1064">
            <v>2800</v>
          </cell>
        </row>
        <row r="1065">
          <cell r="A1065">
            <v>117001</v>
          </cell>
          <cell r="B1065" t="str">
            <v>성지에프앤디 떡국떡(1Kg/EA)수입</v>
          </cell>
          <cell r="C1065">
            <v>2800</v>
          </cell>
        </row>
        <row r="1066">
          <cell r="A1066">
            <v>164722</v>
          </cell>
          <cell r="B1066" t="str">
            <v>성지에프앤디 한입가래떡(2~3cm_말랑이 1Kg/EA)국산</v>
          </cell>
          <cell r="C1066">
            <v>5200</v>
          </cell>
        </row>
        <row r="1067">
          <cell r="A1067">
            <v>119171</v>
          </cell>
          <cell r="B1067" t="str">
            <v>성지에프앤디 찹쌀새알떡(건조 1Kg/EA)국산,냉동</v>
          </cell>
          <cell r="C1067">
            <v>8600</v>
          </cell>
        </row>
        <row r="1068">
          <cell r="A1068">
            <v>117009</v>
          </cell>
          <cell r="B1068" t="str">
            <v>성지에프앤디 감자수제비(1Kg/EA)</v>
          </cell>
          <cell r="C1068">
            <v>3600</v>
          </cell>
        </row>
        <row r="1069">
          <cell r="A1069">
            <v>124171</v>
          </cell>
          <cell r="B1069" t="str">
            <v>이츠웰 밀또띠아 6인치(12장 240g/EA)</v>
          </cell>
          <cell r="C1069">
            <v>2850</v>
          </cell>
        </row>
        <row r="1070">
          <cell r="A1070">
            <v>124182</v>
          </cell>
          <cell r="B1070" t="str">
            <v>이츠웰 밀또띠아 10인치</v>
          </cell>
          <cell r="C1070">
            <v>5800</v>
          </cell>
        </row>
        <row r="1071">
          <cell r="A1071">
            <v>126253</v>
          </cell>
          <cell r="B1071" t="str">
            <v>이츠웰 밀또띠아 8인치(12장 496g/EA)</v>
          </cell>
          <cell r="C1071">
            <v>4200</v>
          </cell>
        </row>
        <row r="1072">
          <cell r="A1072">
            <v>242031</v>
          </cell>
          <cell r="B1072" t="str">
            <v>이츠웰 쌀품은또띠아(NEW_6인치_12장 240g/EA)</v>
          </cell>
          <cell r="C1072">
            <v>3400</v>
          </cell>
        </row>
        <row r="1073">
          <cell r="A1073">
            <v>122762</v>
          </cell>
          <cell r="B1073" t="str">
            <v>이츠웰 베이컨(냉장 맛있는)(1Kg/EA)</v>
          </cell>
          <cell r="C1073">
            <v>23000</v>
          </cell>
        </row>
        <row r="1074">
          <cell r="A1074">
            <v>122751</v>
          </cell>
          <cell r="B1074" t="str">
            <v>이츠웰 베이컨(냉동 맛있는)(1Kg/EA)</v>
          </cell>
          <cell r="C1074">
            <v>23000</v>
          </cell>
        </row>
        <row r="1075">
          <cell r="A1075">
            <v>119587</v>
          </cell>
          <cell r="B1075" t="str">
            <v>이츠웰 찰순대(통)1Kg/EA</v>
          </cell>
          <cell r="C1075">
            <v>7000</v>
          </cell>
        </row>
        <row r="1076">
          <cell r="A1076">
            <v>119586</v>
          </cell>
          <cell r="B1076" t="str">
            <v>이츠웰 찰순대(슬라이스)70±5개입 1Kg/EA</v>
          </cell>
          <cell r="C1076">
            <v>7000</v>
          </cell>
        </row>
        <row r="1077">
          <cell r="A1077">
            <v>376306</v>
          </cell>
          <cell r="B1077" t="str">
            <v>이츠웰 맛이보이는순대(리뉴얼_3無슬라이스_55±5개입 1Kg/EA)</v>
          </cell>
          <cell r="C1077">
            <v>8000</v>
          </cell>
        </row>
        <row r="1078">
          <cell r="A1078">
            <v>100921</v>
          </cell>
          <cell r="B1078" t="str">
            <v>보해 매원(1.5L_매실원액 1.5Kg/EA)</v>
          </cell>
          <cell r="C1078">
            <v>11500</v>
          </cell>
        </row>
        <row r="1079">
          <cell r="A1079">
            <v>243208</v>
          </cell>
          <cell r="B1079" t="str">
            <v>켈로그 오곡초코첵스(소단량 30g/EA)*50ea/box</v>
          </cell>
          <cell r="C1079">
            <v>600</v>
          </cell>
        </row>
        <row r="1080">
          <cell r="A1080">
            <v>323677</v>
          </cell>
          <cell r="B1080" t="str">
            <v>켈로그 오곡초코첵스(유통용 1.2Kg/EA)</v>
          </cell>
          <cell r="C1080">
            <v>15500</v>
          </cell>
        </row>
        <row r="1081">
          <cell r="A1081">
            <v>323678</v>
          </cell>
          <cell r="B1081" t="str">
            <v>켈로그 콘푸로스트(유통용_가당 1.5Kg/EA)</v>
          </cell>
          <cell r="C1081">
            <v>17000</v>
          </cell>
        </row>
        <row r="1082">
          <cell r="A1082">
            <v>323679</v>
          </cell>
          <cell r="B1082" t="str">
            <v>켈로그 콘푸레이크(유통용_무당 1.2Kg/EA)</v>
          </cell>
          <cell r="C1082">
            <v>15000</v>
          </cell>
        </row>
        <row r="1083">
          <cell r="A1083">
            <v>323682</v>
          </cell>
          <cell r="B1083" t="str">
            <v>켈로그 아몬드후레이크(유통용 1.2Kg/EA)</v>
          </cell>
          <cell r="C1083">
            <v>19000</v>
          </cell>
        </row>
        <row r="1084">
          <cell r="A1084">
            <v>328698</v>
          </cell>
          <cell r="B1084" t="str">
            <v>켈로그 후르트링(NEW 1.2Kg/EA)</v>
          </cell>
          <cell r="C1084">
            <v>18000</v>
          </cell>
        </row>
        <row r="1085">
          <cell r="A1085">
            <v>120901</v>
          </cell>
          <cell r="B1085" t="str">
            <v>이츠웰 도토리묵(슬라이스_18±1g*161조각 3Kg/EA)수입</v>
          </cell>
          <cell r="C1085">
            <v>11000</v>
          </cell>
        </row>
        <row r="1086">
          <cell r="A1086">
            <v>127762</v>
          </cell>
          <cell r="B1086" t="str">
            <v>이츠웰 도토리묵(슬라이스_12±1g*161조각 2Kg/EA)국산</v>
          </cell>
          <cell r="C1086">
            <v>32000</v>
          </cell>
        </row>
        <row r="1087">
          <cell r="A1087">
            <v>128270</v>
          </cell>
          <cell r="B1087" t="str">
            <v>이츠웰 도토리묵(통 2Kg/EA)수입</v>
          </cell>
          <cell r="C1087">
            <v>7000</v>
          </cell>
        </row>
        <row r="1088">
          <cell r="A1088">
            <v>120982</v>
          </cell>
          <cell r="B1088" t="str">
            <v>이츠웰 동부묵(슬라이스_18±1g*161조각 3Kg/EA)</v>
          </cell>
          <cell r="C1088">
            <v>9800</v>
          </cell>
        </row>
        <row r="1089">
          <cell r="A1089">
            <v>120983</v>
          </cell>
          <cell r="B1089" t="str">
            <v>이츠웰 동부묵(채_3±1g*864조각 3Kg/EA)</v>
          </cell>
          <cell r="C1089">
            <v>9800</v>
          </cell>
        </row>
        <row r="1090">
          <cell r="A1090">
            <v>128271</v>
          </cell>
          <cell r="B1090" t="str">
            <v>이츠웰 동부묵(통 2Kg/EA)</v>
          </cell>
          <cell r="C1090">
            <v>6500</v>
          </cell>
        </row>
        <row r="1091">
          <cell r="A1091">
            <v>138482</v>
          </cell>
          <cell r="B1091" t="str">
            <v>이츠웰 판두부(무소포제_무유화제 찌개용 3Kg/EA)수입</v>
          </cell>
          <cell r="C1091">
            <v>8000</v>
          </cell>
        </row>
        <row r="1092">
          <cell r="A1092">
            <v>138481</v>
          </cell>
          <cell r="B1092" t="str">
            <v>이츠웰 판두부(무소포제_무유화제 부침용 3Kg/EA)수입</v>
          </cell>
          <cell r="C1092">
            <v>8100</v>
          </cell>
        </row>
        <row r="1093">
          <cell r="A1093">
            <v>177120</v>
          </cell>
          <cell r="B1093" t="str">
            <v>튼튼스쿨 판두부(무소포제_무유화제 찌개용 3Kg/EA)국산</v>
          </cell>
          <cell r="C1093">
            <v>16000</v>
          </cell>
        </row>
        <row r="1094">
          <cell r="A1094">
            <v>177119</v>
          </cell>
          <cell r="B1094" t="str">
            <v>튼튼스쿨 판두부(무소포제_무유화제 부침용 3Kg/EA)국산</v>
          </cell>
          <cell r="C1094">
            <v>16500</v>
          </cell>
        </row>
        <row r="1095">
          <cell r="A1095">
            <v>109034</v>
          </cell>
          <cell r="B1095" t="str">
            <v>튼튼스쿨 순두부(1Kg/EA)국산/수도권</v>
          </cell>
          <cell r="C1095">
            <v>4500</v>
          </cell>
        </row>
        <row r="1096">
          <cell r="A1096">
            <v>380929</v>
          </cell>
          <cell r="B1096" t="str">
            <v>이츠웰 순두부(New 1Kg/EA)</v>
          </cell>
          <cell r="C1096">
            <v>1600</v>
          </cell>
        </row>
        <row r="1097">
          <cell r="A1097">
            <v>109117</v>
          </cell>
          <cell r="B1097" t="str">
            <v>튼튼스쿨 연두부(80g/EA)국산/수도권</v>
          </cell>
          <cell r="C1097">
            <v>670</v>
          </cell>
        </row>
        <row r="1098">
          <cell r="A1098">
            <v>143426</v>
          </cell>
          <cell r="B1098" t="str">
            <v>이츠웰 연두부(80g/EA)수입</v>
          </cell>
          <cell r="C1098">
            <v>440</v>
          </cell>
        </row>
        <row r="1099">
          <cell r="A1099">
            <v>256936</v>
          </cell>
          <cell r="B1099" t="str">
            <v>해두른 판두부(찌개용 3Kg/EA)</v>
          </cell>
          <cell r="C1099">
            <v>15000</v>
          </cell>
        </row>
        <row r="1100">
          <cell r="A1100">
            <v>256946</v>
          </cell>
          <cell r="B1100" t="str">
            <v>해두른 판두부(부침용 3Kg/EA)</v>
          </cell>
          <cell r="C1100">
            <v>15500</v>
          </cell>
        </row>
        <row r="1101">
          <cell r="A1101">
            <v>311704</v>
          </cell>
          <cell r="B1101" t="str">
            <v>해두른 판두부(찌개용 3Kg/EA)</v>
          </cell>
          <cell r="C1101">
            <v>7500</v>
          </cell>
        </row>
        <row r="1102">
          <cell r="A1102">
            <v>311705</v>
          </cell>
          <cell r="B1102" t="str">
            <v>해두른 판두부(부침용 3Kg/EA)</v>
          </cell>
          <cell r="C1102">
            <v>7500</v>
          </cell>
        </row>
        <row r="1103">
          <cell r="A1103">
            <v>257578</v>
          </cell>
          <cell r="B1103" t="str">
            <v>해두른 순두부(1Kg/EA)/국산</v>
          </cell>
          <cell r="C1103">
            <v>4300</v>
          </cell>
        </row>
        <row r="1104">
          <cell r="A1104">
            <v>311707</v>
          </cell>
          <cell r="B1104" t="str">
            <v>해두른 순두부(1Kg/EA)/외국산</v>
          </cell>
          <cell r="C1104">
            <v>1600</v>
          </cell>
        </row>
        <row r="1105">
          <cell r="A1105">
            <v>311709</v>
          </cell>
          <cell r="B1105" t="str">
            <v>해두른 연두부(300g/EA)/수입</v>
          </cell>
          <cell r="C1105">
            <v>700</v>
          </cell>
        </row>
        <row r="1106">
          <cell r="A1106">
            <v>134065</v>
          </cell>
          <cell r="B1106" t="str">
            <v>이츠웰 유부(슬라이스 1Kg/EA)냉동</v>
          </cell>
          <cell r="C1106">
            <v>16500</v>
          </cell>
        </row>
        <row r="1107">
          <cell r="A1107">
            <v>134066</v>
          </cell>
          <cell r="B1107" t="str">
            <v>이츠웰 유부(슬라이스 500g/EA)냉동</v>
          </cell>
          <cell r="C1107">
            <v>9500</v>
          </cell>
        </row>
        <row r="1108">
          <cell r="A1108">
            <v>163171</v>
          </cell>
          <cell r="B1108" t="str">
            <v>이츠웰 종합어묵(74어묵_5무첨가 1Kg/EA)</v>
          </cell>
          <cell r="C1108">
            <v>8200</v>
          </cell>
        </row>
        <row r="1109">
          <cell r="A1109">
            <v>163172</v>
          </cell>
          <cell r="B1109" t="str">
            <v>이츠웰 사각어묵(74어묵_5무첨가 1Kg/EA)</v>
          </cell>
          <cell r="C1109">
            <v>8200</v>
          </cell>
        </row>
        <row r="1110">
          <cell r="A1110">
            <v>163174</v>
          </cell>
          <cell r="B1110" t="str">
            <v>이츠웰 봉어묵(74어묵_5무첨가 1Kg/EA)</v>
          </cell>
          <cell r="C1110">
            <v>8200</v>
          </cell>
        </row>
        <row r="1111">
          <cell r="A1111">
            <v>163173</v>
          </cell>
          <cell r="B1111" t="str">
            <v>이츠웰 볼어묵(74어묵_5무첨가 1Kg/EA)</v>
          </cell>
          <cell r="C1111">
            <v>8200</v>
          </cell>
        </row>
        <row r="1112">
          <cell r="A1112">
            <v>119763</v>
          </cell>
          <cell r="B1112" t="str">
            <v>이츠웰 종합어묵(알뜰 1Kg/EA)</v>
          </cell>
          <cell r="C1112">
            <v>5300</v>
          </cell>
        </row>
        <row r="1113">
          <cell r="A1113">
            <v>119764</v>
          </cell>
          <cell r="B1113" t="str">
            <v>이츠웰 사각어묵(알뜰 1Kg/EA)</v>
          </cell>
          <cell r="C1113">
            <v>5300</v>
          </cell>
        </row>
        <row r="1114">
          <cell r="A1114">
            <v>119766</v>
          </cell>
          <cell r="B1114" t="str">
            <v>이츠웰 봉어묵(알뜰 1Kg/EA)</v>
          </cell>
          <cell r="C1114">
            <v>5300</v>
          </cell>
        </row>
        <row r="1115">
          <cell r="A1115">
            <v>119765</v>
          </cell>
          <cell r="B1115" t="str">
            <v>이츠웰 볼어묵(알뜰 1Kg/EA)</v>
          </cell>
          <cell r="C1115">
            <v>5300</v>
          </cell>
        </row>
        <row r="1116">
          <cell r="A1116">
            <v>345800</v>
          </cell>
          <cell r="B1116" t="str">
            <v>이츠웰 게맛살(1Kg/EA)</v>
          </cell>
          <cell r="C1116">
            <v>6900</v>
          </cell>
        </row>
        <row r="1117">
          <cell r="A1117">
            <v>413778</v>
          </cell>
          <cell r="B1117" t="str">
            <v>프레시웨이 계란(1등급 무항생제_특란_60g*30입 1.8Kg/EA)</v>
          </cell>
          <cell r="C1117">
            <v>15000</v>
          </cell>
        </row>
        <row r="1118">
          <cell r="A1118">
            <v>414514</v>
          </cell>
          <cell r="B1118" t="str">
            <v>프레시웨이 깐메추리알(1Kg/EA)</v>
          </cell>
          <cell r="C1118">
            <v>13000</v>
          </cell>
        </row>
        <row r="1119">
          <cell r="A1119">
            <v>103604</v>
          </cell>
          <cell r="B1119" t="str">
            <v>프레시웨이 깐계란</v>
          </cell>
          <cell r="C1119">
            <v>14000</v>
          </cell>
        </row>
        <row r="1120">
          <cell r="A1120">
            <v>407161</v>
          </cell>
          <cell r="B1120" t="str">
            <v>풍림푸드 계란지단(채 고명용 700g/PAC)</v>
          </cell>
          <cell r="C1120">
            <v>12000</v>
          </cell>
        </row>
        <row r="1121">
          <cell r="A1121">
            <v>274946</v>
          </cell>
          <cell r="B1121" t="str">
            <v>dono 피자치즈(자연산100% 2.5Kg/EA)</v>
          </cell>
          <cell r="C1121">
            <v>38500</v>
          </cell>
        </row>
        <row r="1122">
          <cell r="A1122">
            <v>275323</v>
          </cell>
          <cell r="B1122" t="str">
            <v>dono 눈꽃치즈(모짜렐라 100% 1Kg/EA)</v>
          </cell>
          <cell r="C1122">
            <v>22000</v>
          </cell>
        </row>
        <row r="1123">
          <cell r="A1123">
            <v>154294</v>
          </cell>
          <cell r="B1123" t="str">
            <v>이츠웰 피자치즈(실속 자연산50% 2.5Kg/EA)</v>
          </cell>
          <cell r="C1123">
            <v>33000</v>
          </cell>
        </row>
        <row r="1124">
          <cell r="A1124">
            <v>276841</v>
          </cell>
          <cell r="B1124" t="str">
            <v>DONO 체다슬라이스치즈(멀티팩_18g*25매*4입 1.8Kg/EA)</v>
          </cell>
          <cell r="C1124">
            <v>29000</v>
          </cell>
        </row>
        <row r="1125">
          <cell r="A1125">
            <v>326154</v>
          </cell>
          <cell r="B1125" t="str">
            <v>도노 트리플피자치즈(자연산100% 2.5Kg/EA)</v>
          </cell>
          <cell r="C1125">
            <v>42000</v>
          </cell>
        </row>
        <row r="1126">
          <cell r="A1126">
            <v>276966</v>
          </cell>
          <cell r="B1126" t="str">
            <v>진미식품 우리쌀떡볶이소스(2Kg/EA)</v>
          </cell>
          <cell r="C1126">
            <v>10700</v>
          </cell>
        </row>
        <row r="1127">
          <cell r="A1127">
            <v>276968</v>
          </cell>
          <cell r="B1127" t="str">
            <v>진미식품 우리쌀양념치킨소스(2Kg/EA)</v>
          </cell>
          <cell r="C1127">
            <v>11600</v>
          </cell>
        </row>
        <row r="1128">
          <cell r="A1128">
            <v>278212</v>
          </cell>
          <cell r="B1128" t="str">
            <v>진미식품 더좋은간장치킨소스(2Kg/EA)</v>
          </cell>
          <cell r="C1128">
            <v>10500</v>
          </cell>
        </row>
        <row r="1129">
          <cell r="A1129">
            <v>362137</v>
          </cell>
          <cell r="B1129" t="str">
            <v>이츠웰 단무지(NEW_반달 3Kg/EA)</v>
          </cell>
          <cell r="C1129">
            <v>10000</v>
          </cell>
        </row>
        <row r="1130">
          <cell r="A1130">
            <v>362136</v>
          </cell>
          <cell r="B1130" t="str">
            <v>이츠웰 단무지(NEW 김밥용 3Kg/EA)</v>
          </cell>
          <cell r="C1130">
            <v>10800</v>
          </cell>
        </row>
        <row r="1131">
          <cell r="A1131">
            <v>362141</v>
          </cell>
          <cell r="B1131" t="str">
            <v>이츠웰 단무지(무첨가_반달형 3Kg/EA)</v>
          </cell>
          <cell r="C1131">
            <v>13000</v>
          </cell>
        </row>
        <row r="1132">
          <cell r="A1132">
            <v>362138</v>
          </cell>
          <cell r="B1132" t="str">
            <v>이츠웰 단무지(NEW_스틱 양식용 3Kg/EA)</v>
          </cell>
          <cell r="C1132">
            <v>11000</v>
          </cell>
        </row>
        <row r="1133">
          <cell r="A1133">
            <v>362139</v>
          </cell>
          <cell r="B1133" t="str">
            <v>이츠웰 단무지(NEW_온달 3Kg/EA)</v>
          </cell>
          <cell r="C1133">
            <v>8300</v>
          </cell>
        </row>
        <row r="1134">
          <cell r="A1134">
            <v>116993</v>
          </cell>
          <cell r="B1134" t="str">
            <v>성지에프앤디 떡국떡(1Kg/EA)국산</v>
          </cell>
          <cell r="C1134">
            <v>5300</v>
          </cell>
        </row>
        <row r="1135">
          <cell r="A1135">
            <v>117012</v>
          </cell>
          <cell r="B1135" t="str">
            <v>성지에프앤디 삼색수제비(1Kg/EA)</v>
          </cell>
          <cell r="C1135">
            <v>4000</v>
          </cell>
        </row>
        <row r="1136">
          <cell r="A1136">
            <v>116994</v>
          </cell>
          <cell r="B1136" t="str">
            <v>성지에프앤디 쌀떡볶이떡(말랑이 1Kg/EA)국산</v>
          </cell>
          <cell r="C1136">
            <v>5300</v>
          </cell>
        </row>
        <row r="1137">
          <cell r="A1137">
            <v>116995</v>
          </cell>
          <cell r="B1137" t="str">
            <v>성지에프앤디 쌀떡볶이떡(건조 1Kg/EA)</v>
          </cell>
          <cell r="C1137">
            <v>5300</v>
          </cell>
        </row>
        <row r="1138">
          <cell r="A1138">
            <v>108217</v>
          </cell>
          <cell r="B1138" t="str">
            <v>이츠웰 후르츠칵테일(3.062Kg/EA)</v>
          </cell>
          <cell r="C1138">
            <v>16000</v>
          </cell>
        </row>
        <row r="1139">
          <cell r="A1139">
            <v>275166</v>
          </cell>
          <cell r="B1139" t="str">
            <v>이츠웰 후르츠칵테일(원터치NEW 850g/EA)</v>
          </cell>
          <cell r="C1139">
            <v>5500</v>
          </cell>
        </row>
        <row r="1140">
          <cell r="A1140">
            <v>108208</v>
          </cell>
          <cell r="B1140" t="str">
            <v>이츠웰 파인애플캔(프리미엄 슬라이스 3.062Kg/EA)</v>
          </cell>
          <cell r="C1140">
            <v>18000</v>
          </cell>
        </row>
        <row r="1141">
          <cell r="A1141">
            <v>108210</v>
          </cell>
          <cell r="B1141" t="str">
            <v>이츠웰 파인애플캔(프리미엄 청크 3.062Kg/EA)</v>
          </cell>
          <cell r="C1141">
            <v>18000</v>
          </cell>
        </row>
        <row r="1142">
          <cell r="A1142">
            <v>133938</v>
          </cell>
          <cell r="B1142" t="str">
            <v>이츠웰 파인애플캔(프리미엄 원터치_슬라이스 836g/EA)</v>
          </cell>
          <cell r="C1142">
            <v>5800</v>
          </cell>
        </row>
        <row r="1143">
          <cell r="A1143">
            <v>116945</v>
          </cell>
          <cell r="B1143" t="str">
            <v>이츠웰 스위트콘(2.95Kg/EA)태국산</v>
          </cell>
          <cell r="C1143">
            <v>11000</v>
          </cell>
        </row>
        <row r="1144">
          <cell r="A1144">
            <v>142980</v>
          </cell>
          <cell r="B1144" t="str">
            <v>이츠웰 스위트콘(원터치 425g/EA)태국산</v>
          </cell>
          <cell r="C1144">
            <v>1900</v>
          </cell>
        </row>
        <row r="1145">
          <cell r="A1145">
            <v>173609</v>
          </cell>
          <cell r="B1145" t="str">
            <v>이츠웰 황도캔(리뉴얼_8절 3Kg/EA)</v>
          </cell>
          <cell r="C1145">
            <v>15500</v>
          </cell>
        </row>
        <row r="1146">
          <cell r="A1146">
            <v>191781</v>
          </cell>
          <cell r="B1146" t="str">
            <v>이츠웰 양송이캔(슬라이스)</v>
          </cell>
          <cell r="C1146">
            <v>12700</v>
          </cell>
        </row>
        <row r="1147">
          <cell r="A1147">
            <v>115631</v>
          </cell>
          <cell r="B1147" t="str">
            <v>이츠웰 표고버섯캔(슬라이스 2.84Kg/EA)</v>
          </cell>
          <cell r="C1147">
            <v>9600</v>
          </cell>
        </row>
        <row r="1148">
          <cell r="A1148">
            <v>287523</v>
          </cell>
          <cell r="B1148" t="str">
            <v>차이웰 죽순캔(채 2.84Kg/EA)</v>
          </cell>
          <cell r="C1148">
            <v>9000</v>
          </cell>
        </row>
        <row r="1149">
          <cell r="A1149">
            <v>287525</v>
          </cell>
          <cell r="B1149" t="str">
            <v>차이웰 죽순캔(홀 2.84Kg/EA)</v>
          </cell>
          <cell r="C1149">
            <v>9000</v>
          </cell>
        </row>
        <row r="1150">
          <cell r="A1150">
            <v>127692</v>
          </cell>
          <cell r="B1150" t="str">
            <v>스팸 햄캔(1.81Kg/EA)</v>
          </cell>
          <cell r="C1150">
            <v>36000</v>
          </cell>
        </row>
        <row r="1151">
          <cell r="A1151">
            <v>118177</v>
          </cell>
          <cell r="B1151" t="str">
            <v>스팸 햄캔(클래식 200g/EA)</v>
          </cell>
          <cell r="C1151">
            <v>5200</v>
          </cell>
        </row>
        <row r="1152">
          <cell r="A1152">
            <v>381287</v>
          </cell>
          <cell r="B1152" t="str">
            <v>스팸 클래식L(파우치 1.2Kg/EA)</v>
          </cell>
          <cell r="C1152">
            <v>18500</v>
          </cell>
        </row>
        <row r="1153">
          <cell r="A1153">
            <v>384376</v>
          </cell>
          <cell r="B1153" t="str">
            <v>백설 햄캔(실속 New_런천미트 340g/EA)</v>
          </cell>
          <cell r="C1153">
            <v>4600</v>
          </cell>
        </row>
        <row r="1154">
          <cell r="A1154">
            <v>118236</v>
          </cell>
          <cell r="B1154" t="str">
            <v>백설 햄캔(실속 런천미트 200g/EA)</v>
          </cell>
          <cell r="C1154">
            <v>2800</v>
          </cell>
        </row>
        <row r="1155">
          <cell r="A1155">
            <v>163814</v>
          </cell>
          <cell r="B1155" t="str">
            <v>이츠웰골뱅이400g</v>
          </cell>
          <cell r="C1155">
            <v>9500</v>
          </cell>
        </row>
        <row r="1156">
          <cell r="A1156">
            <v>247634</v>
          </cell>
          <cell r="B1156" t="str">
            <v xml:space="preserve"> 유동 순살왕꼬막(파우치 1Kg/EA)</v>
          </cell>
          <cell r="C1156">
            <v>21000</v>
          </cell>
        </row>
        <row r="1157">
          <cell r="A1157">
            <v>244043</v>
          </cell>
          <cell r="B1157" t="str">
            <v>[매입] 자연산 골뱅이 파우치_유통(CJ프레시웨이 전용)</v>
          </cell>
          <cell r="C1157">
            <v>29000</v>
          </cell>
        </row>
        <row r="1158">
          <cell r="A1158">
            <v>381286</v>
          </cell>
          <cell r="B1158" t="str">
            <v>건강한현미유(18L 16.5Kg)</v>
          </cell>
          <cell r="C1158">
            <v>99000</v>
          </cell>
        </row>
        <row r="1159">
          <cell r="A1159">
            <v>373449</v>
          </cell>
          <cell r="B1159" t="str">
            <v>백설 대두유(18L_뉴트리션스쿨 16.524Kg/EA)</v>
          </cell>
          <cell r="C1159">
            <v>85000</v>
          </cell>
        </row>
        <row r="1160">
          <cell r="A1160">
            <v>104227</v>
          </cell>
          <cell r="B1160" t="str">
            <v>백설 대두유(18L 급식전용 16.506Kg/EA)</v>
          </cell>
          <cell r="C1160">
            <v>85000</v>
          </cell>
        </row>
        <row r="1161">
          <cell r="A1161">
            <v>282296</v>
          </cell>
          <cell r="B1161" t="str">
            <v>튼튼스쿨 대두유(18L_비타플러스 16.524Kg/EA)</v>
          </cell>
          <cell r="C1161">
            <v>75000</v>
          </cell>
        </row>
        <row r="1162">
          <cell r="A1162">
            <v>104415</v>
          </cell>
          <cell r="B1162" t="str">
            <v>백설 카놀라유(18L 16.488Kg/EA)</v>
          </cell>
          <cell r="C1162">
            <v>85000</v>
          </cell>
        </row>
        <row r="1163">
          <cell r="A1163">
            <v>285830</v>
          </cell>
          <cell r="B1163" t="str">
            <v>맑은카놀라유</v>
          </cell>
          <cell r="C1163">
            <v>85000</v>
          </cell>
        </row>
        <row r="1164">
          <cell r="A1164">
            <v>294880</v>
          </cell>
          <cell r="B1164" t="str">
            <v>맑은 대두유(18L 16.51Kg/EA)</v>
          </cell>
          <cell r="C1164">
            <v>85000</v>
          </cell>
        </row>
        <row r="1165">
          <cell r="A1165">
            <v>372887</v>
          </cell>
          <cell r="B1165" t="str">
            <v>튼튼스쿨 해바라기유(18L 16.5Kg/EA)</v>
          </cell>
          <cell r="C1165">
            <v>72000</v>
          </cell>
        </row>
        <row r="1166">
          <cell r="A1166">
            <v>196768</v>
          </cell>
          <cell r="B1166" t="str">
            <v>이츠웰 대두유(18L 급식전용 16.506Kg/EA)</v>
          </cell>
          <cell r="C1166">
            <v>70000</v>
          </cell>
        </row>
        <row r="1167">
          <cell r="A1167">
            <v>145782</v>
          </cell>
          <cell r="B1167" t="str">
            <v>백설 대두유(1.8L 1.651Kg/EA)</v>
          </cell>
          <cell r="C1167">
            <v>9000</v>
          </cell>
        </row>
        <row r="1168">
          <cell r="A1168">
            <v>137881</v>
          </cell>
          <cell r="B1168" t="str">
            <v>백설 대두유(9L 8.253Kg/EA)</v>
          </cell>
          <cell r="C1168">
            <v>63000</v>
          </cell>
        </row>
        <row r="1169">
          <cell r="A1169">
            <v>117722</v>
          </cell>
          <cell r="B1169" t="str">
            <v>백설 올리브유(900ml_압착 822g/EA)</v>
          </cell>
          <cell r="C1169">
            <v>19000</v>
          </cell>
        </row>
        <row r="1170">
          <cell r="A1170">
            <v>118035</v>
          </cell>
          <cell r="B1170" t="str">
            <v>백설 포도씨유(900ml 833g/EA)</v>
          </cell>
          <cell r="C1170">
            <v>17000</v>
          </cell>
        </row>
        <row r="1171">
          <cell r="A1171">
            <v>254863</v>
          </cell>
          <cell r="B1171" t="str">
            <v>백설 카놀라유(900ml 833g/EA)</v>
          </cell>
          <cell r="C1171">
            <v>10000</v>
          </cell>
        </row>
        <row r="1172">
          <cell r="A1172">
            <v>114764</v>
          </cell>
          <cell r="B1172" t="str">
            <v>백설 진한참기름(PET_1.5L 1.38Kg/EA)</v>
          </cell>
          <cell r="C1172">
            <v>46000</v>
          </cell>
        </row>
        <row r="1173">
          <cell r="A1173">
            <v>158116</v>
          </cell>
          <cell r="B1173" t="str">
            <v>백설 진한참기름(500ml_참깨분 460g/EA)</v>
          </cell>
          <cell r="C1173">
            <v>13000</v>
          </cell>
        </row>
        <row r="1174">
          <cell r="A1174">
            <v>294033</v>
          </cell>
          <cell r="B1174" t="str">
            <v>이츠웰 더진한참기름(통참깨 골드 1L PET)</v>
          </cell>
          <cell r="C1174">
            <v>31000</v>
          </cell>
        </row>
        <row r="1175">
          <cell r="A1175">
            <v>294031</v>
          </cell>
          <cell r="B1175" t="str">
            <v>이츠웰 더진한참기름(통참깨 1L CAN)</v>
          </cell>
          <cell r="C1175">
            <v>25000</v>
          </cell>
        </row>
        <row r="1176">
          <cell r="A1176">
            <v>143791</v>
          </cell>
          <cell r="B1176" t="str">
            <v>이츠웰 참기름(NEW_PET_1.8L 1.65Kg/EA)</v>
          </cell>
          <cell r="C1176">
            <v>28000</v>
          </cell>
        </row>
        <row r="1177">
          <cell r="A1177">
            <v>342183</v>
          </cell>
          <cell r="B1177" t="str">
            <v>이츠웰 참기름(21년리뉴얼_캔_1L 916g/EA)</v>
          </cell>
          <cell r="C1177">
            <v>18000</v>
          </cell>
        </row>
        <row r="1178">
          <cell r="A1178">
            <v>143789</v>
          </cell>
          <cell r="B1178" t="str">
            <v>이츠웰 참기름(NEW_PET_1L 916g/EA)</v>
          </cell>
          <cell r="C1178">
            <v>17000</v>
          </cell>
        </row>
        <row r="1179">
          <cell r="A1179">
            <v>275852</v>
          </cell>
          <cell r="B1179" t="str">
            <v>차이웰 고추맛기름(1.8L 1.65Kg/EA)</v>
          </cell>
          <cell r="C1179">
            <v>15000</v>
          </cell>
        </row>
        <row r="1180">
          <cell r="A1180">
            <v>106777</v>
          </cell>
          <cell r="B1180" t="str">
            <v>백설 사과식초(1.8L 1.8Kg/EA)</v>
          </cell>
          <cell r="C1180">
            <v>3900</v>
          </cell>
        </row>
        <row r="1181">
          <cell r="A1181">
            <v>132475</v>
          </cell>
          <cell r="B1181" t="str">
            <v>백설 사과식초(900ml 900g/EA)</v>
          </cell>
          <cell r="C1181">
            <v>3300</v>
          </cell>
        </row>
        <row r="1182">
          <cell r="A1182">
            <v>106812</v>
          </cell>
          <cell r="B1182" t="str">
            <v>백설 양조식초(1.8L 1.8Kg/EA)</v>
          </cell>
          <cell r="C1182">
            <v>2700</v>
          </cell>
        </row>
        <row r="1183">
          <cell r="A1183">
            <v>132600</v>
          </cell>
          <cell r="B1183" t="str">
            <v>백설 사과식초(900ml_2배 900g/EA)국내산사과</v>
          </cell>
          <cell r="C1183">
            <v>3900</v>
          </cell>
        </row>
        <row r="1184">
          <cell r="A1184">
            <v>341983</v>
          </cell>
          <cell r="B1184" t="str">
            <v>보해양조 매향(1.8L_요리술 2.16Kg/EA)</v>
          </cell>
          <cell r="C1184">
            <v>5300</v>
          </cell>
        </row>
        <row r="1185">
          <cell r="A1185">
            <v>135659</v>
          </cell>
          <cell r="B1185" t="str">
            <v>이츠웰 자른당면(14cm 1Kg/EA)</v>
          </cell>
          <cell r="C1185">
            <v>7700</v>
          </cell>
        </row>
        <row r="1186">
          <cell r="A1186">
            <v>195661</v>
          </cell>
          <cell r="B1186" t="str">
            <v>이츠웰 납작당면</v>
          </cell>
          <cell r="C1186">
            <v>7000</v>
          </cell>
        </row>
        <row r="1187">
          <cell r="A1187">
            <v>111913</v>
          </cell>
          <cell r="B1187" t="str">
            <v>이츠웰 찰당면(1Kg/EA)</v>
          </cell>
          <cell r="C1187">
            <v>7000</v>
          </cell>
        </row>
        <row r="1188">
          <cell r="A1188">
            <v>111912</v>
          </cell>
          <cell r="B1188" t="str">
            <v>이츠웰 찰당면(14Kg/EA)</v>
          </cell>
          <cell r="C1188">
            <v>70000</v>
          </cell>
        </row>
        <row r="1189">
          <cell r="A1189">
            <v>232901</v>
          </cell>
          <cell r="B1189" t="str">
            <v>백설 햇당면(U자형_찰지고쫄깃한 1Kg/EA)</v>
          </cell>
          <cell r="C1189">
            <v>10000</v>
          </cell>
        </row>
        <row r="1190">
          <cell r="A1190">
            <v>257582</v>
          </cell>
          <cell r="B1190" t="str">
            <v>이츠웰 쫄깃한소면국수(NEW 900g/EA)</v>
          </cell>
          <cell r="C1190">
            <v>4100</v>
          </cell>
        </row>
        <row r="1191">
          <cell r="A1191">
            <v>257583</v>
          </cell>
          <cell r="B1191" t="str">
            <v>이츠웰 쫄깃한소면국수(NEW 1.5Kg/EA)</v>
          </cell>
          <cell r="C1191">
            <v>6500</v>
          </cell>
        </row>
        <row r="1192">
          <cell r="A1192">
            <v>257586</v>
          </cell>
          <cell r="B1192" t="str">
            <v>이츠웰 쫄깃한소면국수(NEW 3Kg/EA)</v>
          </cell>
          <cell r="C1192">
            <v>12500</v>
          </cell>
        </row>
        <row r="1193">
          <cell r="A1193">
            <v>362463</v>
          </cell>
          <cell r="B1193" t="str">
            <v>하선정 까나리액젓(알뜰형 1Kg/EA)</v>
          </cell>
          <cell r="C1193">
            <v>5700</v>
          </cell>
        </row>
        <row r="1194">
          <cell r="A1194">
            <v>362471</v>
          </cell>
          <cell r="B1194" t="str">
            <v>하선정 까나리액젓(5Kg/EA)</v>
          </cell>
          <cell r="C1194">
            <v>22000</v>
          </cell>
        </row>
        <row r="1195">
          <cell r="A1195">
            <v>363043</v>
          </cell>
          <cell r="B1195" t="str">
            <v>하선정 멸치액젓(알뜰형 1Kg/EA)</v>
          </cell>
          <cell r="C1195">
            <v>6500</v>
          </cell>
        </row>
        <row r="1196">
          <cell r="A1196">
            <v>362470</v>
          </cell>
          <cell r="B1196" t="str">
            <v>하선정 멸치액젓(5Kg/EA)</v>
          </cell>
          <cell r="C1196">
            <v>22000</v>
          </cell>
        </row>
        <row r="1197">
          <cell r="A1197">
            <v>362479</v>
          </cell>
          <cell r="B1197" t="str">
            <v xml:space="preserve">하선정 까나리액젓(알뜰형_NEW 3Kg/EA) </v>
          </cell>
          <cell r="C1197">
            <v>16000</v>
          </cell>
        </row>
        <row r="1198">
          <cell r="A1198">
            <v>363046</v>
          </cell>
          <cell r="B1198" t="str">
            <v>하선정 멸치액젓(알뜰형_NEW 3Kg/EA)</v>
          </cell>
          <cell r="C1198">
            <v>15000</v>
          </cell>
        </row>
        <row r="1199">
          <cell r="A1199">
            <v>362498</v>
          </cell>
          <cell r="B1199" t="str">
            <v>해찬들 고추장(우리쌀태양초 14Kg/EA)</v>
          </cell>
          <cell r="C1199">
            <v>99000</v>
          </cell>
        </row>
        <row r="1200">
          <cell r="A1200">
            <v>362503</v>
          </cell>
          <cell r="B1200" t="str">
            <v>해찬들 고추장(태양초_덜매운 14Kg/EA)</v>
          </cell>
          <cell r="C1200">
            <v>63000</v>
          </cell>
        </row>
        <row r="1201">
          <cell r="A1201">
            <v>362494</v>
          </cell>
          <cell r="B1201" t="str">
            <v>해찬들 고추장(FW_태양초 14Kg/EA)골드라벨 有</v>
          </cell>
          <cell r="C1201">
            <v>106000</v>
          </cell>
        </row>
        <row r="1202">
          <cell r="A1202">
            <v>362493</v>
          </cell>
          <cell r="B1202" t="str">
            <v>해찬들 태양초찰고추장(골드 14Kg/EA)</v>
          </cell>
          <cell r="C1202">
            <v>76000</v>
          </cell>
        </row>
        <row r="1203">
          <cell r="A1203">
            <v>362505</v>
          </cell>
          <cell r="B1203" t="str">
            <v>해찬들 알찬고추장(14Kg/EA)</v>
          </cell>
          <cell r="C1203">
            <v>61000</v>
          </cell>
        </row>
        <row r="1204">
          <cell r="A1204">
            <v>362495</v>
          </cell>
          <cell r="B1204" t="str">
            <v>해찬들 알찬고추장(6.5Kg/EA)</v>
          </cell>
          <cell r="C1204">
            <v>28500</v>
          </cell>
        </row>
        <row r="1205">
          <cell r="A1205">
            <v>362502</v>
          </cell>
          <cell r="B1205" t="str">
            <v>해찬들 고추장(태양초 6.5Kg/EA)</v>
          </cell>
          <cell r="C1205">
            <v>52000</v>
          </cell>
        </row>
        <row r="1206">
          <cell r="A1206">
            <v>362504</v>
          </cell>
          <cell r="B1206" t="str">
            <v>해찬들 참좋은고추장(14Kg/EA)</v>
          </cell>
          <cell r="C1206">
            <v>49000</v>
          </cell>
        </row>
        <row r="1207">
          <cell r="A1207">
            <v>362508</v>
          </cell>
          <cell r="B1207" t="str">
            <v>해찬들 우리쌀고추장(태양초_순한 14Kg/EA)</v>
          </cell>
          <cell r="C1207">
            <v>68000</v>
          </cell>
        </row>
        <row r="1208">
          <cell r="A1208">
            <v>362516</v>
          </cell>
          <cell r="B1208" t="str">
            <v>해찬들 구수한집된장(14Kg/EA</v>
          </cell>
          <cell r="C1208">
            <v>66000</v>
          </cell>
        </row>
        <row r="1209">
          <cell r="A1209">
            <v>362512</v>
          </cell>
          <cell r="B1209" t="str">
            <v>해찬들 갈은된장믹스(14Kg/EA)</v>
          </cell>
          <cell r="C1209">
            <v>51000</v>
          </cell>
        </row>
        <row r="1210">
          <cell r="A1210">
            <v>362529</v>
          </cell>
          <cell r="B1210" t="str">
            <v>해찬들 재래된장(CJ프레시웨이용 14Kg/EA)</v>
          </cell>
          <cell r="C1210">
            <v>50000</v>
          </cell>
        </row>
        <row r="1211">
          <cell r="A1211">
            <v>362518</v>
          </cell>
          <cell r="B1211" t="str">
            <v>해찬들 재래된장(6.5Kg/EA)</v>
          </cell>
          <cell r="C1211">
            <v>24000</v>
          </cell>
        </row>
        <row r="1212">
          <cell r="A1212">
            <v>362517</v>
          </cell>
          <cell r="B1212" t="str">
            <v>해찬들 재래식콩된장(14Kg/EA)</v>
          </cell>
          <cell r="C1212">
            <v>48000</v>
          </cell>
        </row>
        <row r="1213">
          <cell r="A1213">
            <v>364326</v>
          </cell>
          <cell r="B1213" t="str">
            <v>해찬들 시계절쌈장(CJ프레시웨이용 14Kg/EA)</v>
          </cell>
          <cell r="C1213">
            <v>60000</v>
          </cell>
        </row>
        <row r="1214">
          <cell r="A1214">
            <v>364299</v>
          </cell>
          <cell r="B1214" t="str">
            <v>해찬들 알찬쌈장(14Kg/EA)</v>
          </cell>
          <cell r="C1214">
            <v>40000</v>
          </cell>
        </row>
        <row r="1215">
          <cell r="A1215">
            <v>364281</v>
          </cell>
          <cell r="B1215" t="str">
            <v>해찬들 사계절쌈장(3Kg/EA)</v>
          </cell>
          <cell r="C1215">
            <v>20000</v>
          </cell>
        </row>
        <row r="1216">
          <cell r="A1216">
            <v>361779</v>
          </cell>
          <cell r="B1216" t="str">
            <v>이츠웰 참진한진간장S(14L 14Kg/EA)</v>
          </cell>
          <cell r="C1216">
            <v>22000</v>
          </cell>
        </row>
        <row r="1217">
          <cell r="A1217">
            <v>361772</v>
          </cell>
          <cell r="B1217" t="str">
            <v>이츠웰 참진한국간장(14L 14Kg/EA)</v>
          </cell>
          <cell r="C1217">
            <v>25000</v>
          </cell>
        </row>
        <row r="1218">
          <cell r="A1218">
            <v>361912</v>
          </cell>
          <cell r="B1218" t="str">
            <v>이츠웰 고추장(실속 태양초 17Kg/EA)</v>
          </cell>
          <cell r="C1218">
            <v>43000</v>
          </cell>
        </row>
        <row r="1219">
          <cell r="A1219">
            <v>273358</v>
          </cell>
          <cell r="B1219" t="str">
            <v>이츠웰 새콤달콤초고추장(CJ_OEM 13Kg/EA)</v>
          </cell>
          <cell r="C1219">
            <v>43000</v>
          </cell>
        </row>
        <row r="1220">
          <cell r="A1220">
            <v>372696</v>
          </cell>
          <cell r="B1220" t="str">
            <v>해찬들 찌개된장(14Kg/EA)</v>
          </cell>
          <cell r="C1220">
            <v>70000</v>
          </cell>
        </row>
        <row r="1221">
          <cell r="A1221">
            <v>361924</v>
          </cell>
          <cell r="B1221" t="str">
            <v>진미 고추장(명품골드 우리쌀 14Kg/EA)</v>
          </cell>
          <cell r="C1221">
            <v>54000</v>
          </cell>
        </row>
        <row r="1222">
          <cell r="A1222">
            <v>361938</v>
          </cell>
          <cell r="B1222" t="str">
            <v>진미식품 찰진우리쌀고추장(14Kg/EA)</v>
          </cell>
          <cell r="C1222">
            <v>51000</v>
          </cell>
        </row>
        <row r="1223">
          <cell r="A1223">
            <v>362028</v>
          </cell>
          <cell r="B1223" t="str">
            <v>진미식품 메주된장(우리쌀 14Kg/BOX)</v>
          </cell>
          <cell r="C1223">
            <v>89800</v>
          </cell>
        </row>
        <row r="1224">
          <cell r="A1224">
            <v>237868</v>
          </cell>
          <cell r="B1224" t="str">
            <v>진미식품 우리쌀춘장(5Kg/EA)</v>
          </cell>
          <cell r="C1224">
            <v>64000</v>
          </cell>
        </row>
        <row r="1225">
          <cell r="A1225">
            <v>361952</v>
          </cell>
          <cell r="B1225" t="str">
            <v>신송짠맛을줄인건강한고추장(14kg)</v>
          </cell>
          <cell r="C1225">
            <v>39000</v>
          </cell>
        </row>
        <row r="1226">
          <cell r="A1226">
            <v>362045</v>
          </cell>
          <cell r="B1226" t="str">
            <v>신송짠맛을줄인건강한재래된장(14kg)</v>
          </cell>
          <cell r="C1226">
            <v>31000</v>
          </cell>
        </row>
        <row r="1227">
          <cell r="A1227">
            <v>364323</v>
          </cell>
          <cell r="B1227" t="str">
            <v>신송짠맛을줄인건강한쌈장(2kg)</v>
          </cell>
          <cell r="C1227">
            <v>9500</v>
          </cell>
        </row>
        <row r="1228">
          <cell r="A1228">
            <v>135508</v>
          </cell>
          <cell r="B1228" t="str">
            <v>백설 하얀설탕(자일로스 2Kg/EA)</v>
          </cell>
          <cell r="C1228">
            <v>8300</v>
          </cell>
        </row>
        <row r="1229">
          <cell r="A1229">
            <v>135509</v>
          </cell>
          <cell r="B1229" t="str">
            <v>백설 갈색설탕(자일로스 2Kg/EA)</v>
          </cell>
          <cell r="C1229">
            <v>8700</v>
          </cell>
        </row>
        <row r="1230">
          <cell r="A1230">
            <v>156487</v>
          </cell>
          <cell r="B1230" t="str">
            <v>백설 갈색설탕(1Kg/EA)</v>
          </cell>
          <cell r="C1230">
            <v>3500</v>
          </cell>
        </row>
        <row r="1231">
          <cell r="A1231">
            <v>161053</v>
          </cell>
          <cell r="B1231" t="str">
            <v>백설 갈색설탕(리뉴얼 3Kg/EA)</v>
          </cell>
          <cell r="C1231">
            <v>10500</v>
          </cell>
        </row>
        <row r="1232">
          <cell r="A1232">
            <v>106239</v>
          </cell>
          <cell r="B1232" t="str">
            <v>백설 갈색설탕(15Kg/EA)</v>
          </cell>
          <cell r="C1232">
            <v>42000</v>
          </cell>
        </row>
        <row r="1233">
          <cell r="A1233">
            <v>271174</v>
          </cell>
          <cell r="B1233" t="str">
            <v>백설 하얀설탕(1Kg/EA)</v>
          </cell>
          <cell r="C1233">
            <v>2800</v>
          </cell>
        </row>
        <row r="1234">
          <cell r="A1234">
            <v>278773</v>
          </cell>
          <cell r="B1234" t="str">
            <v>백설 하얀설탕(3Kg/EA)</v>
          </cell>
          <cell r="C1234">
            <v>8000</v>
          </cell>
        </row>
        <row r="1235">
          <cell r="A1235">
            <v>285947</v>
          </cell>
          <cell r="B1235" t="str">
            <v>백설 하얀설탕(15Kg/EA)</v>
          </cell>
          <cell r="C1235">
            <v>31000</v>
          </cell>
        </row>
        <row r="1236">
          <cell r="A1236">
            <v>271173</v>
          </cell>
          <cell r="B1236" t="str">
            <v>백설 흑설탕(1Kg/EA)</v>
          </cell>
          <cell r="C1236">
            <v>3700</v>
          </cell>
        </row>
        <row r="1237">
          <cell r="A1237">
            <v>106243</v>
          </cell>
          <cell r="B1237" t="str">
            <v>백설 흑설탕(15Kg/EA)</v>
          </cell>
          <cell r="C1237">
            <v>43000</v>
          </cell>
        </row>
        <row r="1238">
          <cell r="A1238">
            <v>130301</v>
          </cell>
          <cell r="B1238" t="str">
            <v>백설 천일염(명품 오천년의신비_굵은입자 10Kg/EA)</v>
          </cell>
          <cell r="C1238">
            <v>53000</v>
          </cell>
        </row>
        <row r="1239">
          <cell r="A1239">
            <v>130392</v>
          </cell>
          <cell r="B1239" t="str">
            <v>백설 천일염(명품 오천년의신비_중간입자 10Kg/EA)</v>
          </cell>
          <cell r="C1239">
            <v>60000</v>
          </cell>
        </row>
        <row r="1240">
          <cell r="A1240">
            <v>130393</v>
          </cell>
          <cell r="B1240" t="str">
            <v>백설 천일염(명품 오천년의신비_가는입자 10Kg/EA)</v>
          </cell>
          <cell r="C1240">
            <v>65000</v>
          </cell>
        </row>
        <row r="1241">
          <cell r="A1241">
            <v>113571</v>
          </cell>
          <cell r="B1241" t="str">
            <v>백설 꽃소금(1Kg/EA)</v>
          </cell>
          <cell r="C1241">
            <v>2200</v>
          </cell>
        </row>
        <row r="1242">
          <cell r="A1242">
            <v>114430</v>
          </cell>
          <cell r="B1242" t="str">
            <v>백설 꽃소금(3Kg/EA)</v>
          </cell>
          <cell r="C1242">
            <v>5300</v>
          </cell>
        </row>
        <row r="1243">
          <cell r="A1243">
            <v>126642</v>
          </cell>
          <cell r="B1243" t="str">
            <v>백설 부침가루(우리밀 500g/EA)</v>
          </cell>
          <cell r="C1243">
            <v>3800</v>
          </cell>
        </row>
        <row r="1244">
          <cell r="A1244">
            <v>100426</v>
          </cell>
          <cell r="B1244" t="str">
            <v>백설 통감자바삭부침가루(1Kg/EA)</v>
          </cell>
          <cell r="C1244">
            <v>4800</v>
          </cell>
        </row>
        <row r="1245">
          <cell r="A1245">
            <v>142780</v>
          </cell>
          <cell r="B1245" t="str">
            <v>백설 부침가루(자연재료 1Kg/EA)</v>
          </cell>
          <cell r="C1245">
            <v>4000</v>
          </cell>
        </row>
        <row r="1246">
          <cell r="A1246">
            <v>100358</v>
          </cell>
          <cell r="B1246" t="str">
            <v>백설 부침가루(1Kg/EA)</v>
          </cell>
          <cell r="C1246">
            <v>3800</v>
          </cell>
        </row>
        <row r="1247">
          <cell r="A1247">
            <v>100445</v>
          </cell>
          <cell r="B1247" t="str">
            <v>백설 우리쌀바삭튀김가루(1Kg/EA)</v>
          </cell>
          <cell r="C1247">
            <v>4800</v>
          </cell>
        </row>
        <row r="1248">
          <cell r="A1248">
            <v>126643</v>
          </cell>
          <cell r="B1248" t="str">
            <v>백설 튀김가루(우리밀 500g/EA)</v>
          </cell>
          <cell r="C1248">
            <v>3800</v>
          </cell>
        </row>
        <row r="1249">
          <cell r="A1249">
            <v>109735</v>
          </cell>
          <cell r="B1249" t="str">
            <v>백설 튀김가루(2Kg/EA)</v>
          </cell>
          <cell r="C1249">
            <v>6500</v>
          </cell>
        </row>
        <row r="1250">
          <cell r="A1250">
            <v>100353</v>
          </cell>
          <cell r="B1250" t="str">
            <v>백설 바삭튀김가루(1Kg/EA)</v>
          </cell>
          <cell r="C1250">
            <v>3700</v>
          </cell>
        </row>
        <row r="1251">
          <cell r="A1251">
            <v>100378</v>
          </cell>
          <cell r="B1251" t="str">
            <v>백설 치킨튀김가루(1Kg/EA)</v>
          </cell>
          <cell r="C1251">
            <v>6800</v>
          </cell>
        </row>
        <row r="1252">
          <cell r="A1252">
            <v>373246</v>
          </cell>
          <cell r="B1252" t="str">
            <v>백설 빵가루(New 1Kg/EA)</v>
          </cell>
          <cell r="C1252">
            <v>5600</v>
          </cell>
        </row>
        <row r="1253">
          <cell r="A1253">
            <v>140094</v>
          </cell>
          <cell r="B1253" t="str">
            <v>이츠웰 부침가루(1Kg/EA)</v>
          </cell>
          <cell r="C1253">
            <v>3200</v>
          </cell>
        </row>
        <row r="1254">
          <cell r="A1254">
            <v>140093</v>
          </cell>
          <cell r="B1254" t="str">
            <v>이츠웰 튀김가루(1Kg/EA)</v>
          </cell>
          <cell r="C1254">
            <v>3200</v>
          </cell>
        </row>
        <row r="1255">
          <cell r="A1255">
            <v>240242</v>
          </cell>
          <cell r="B1255" t="str">
            <v>이츠웰 고소한하얀빵가루(1Kg/EA)</v>
          </cell>
          <cell r="C1255">
            <v>5000</v>
          </cell>
        </row>
        <row r="1256">
          <cell r="A1256">
            <v>240241</v>
          </cell>
          <cell r="B1256" t="str">
            <v>이츠웰 프리미엄 고소한 습식빵가루</v>
          </cell>
          <cell r="C1256">
            <v>8000</v>
          </cell>
        </row>
        <row r="1257">
          <cell r="A1257">
            <v>240239</v>
          </cell>
          <cell r="B1257" t="str">
            <v>이츠웰 고소한 습식빵가루</v>
          </cell>
          <cell r="C1257">
            <v>7000</v>
          </cell>
        </row>
        <row r="1258">
          <cell r="A1258">
            <v>100098</v>
          </cell>
          <cell r="B1258" t="str">
            <v>백설 밀가루 (중력 20kg)</v>
          </cell>
          <cell r="C1258">
            <v>41000</v>
          </cell>
        </row>
        <row r="1259">
          <cell r="A1259">
            <v>100107</v>
          </cell>
          <cell r="B1259" t="str">
            <v>백설 밀가루(중력_1등 3Kg/EA)</v>
          </cell>
          <cell r="C1259">
            <v>6200</v>
          </cell>
        </row>
        <row r="1260">
          <cell r="A1260">
            <v>126735</v>
          </cell>
          <cell r="B1260" t="str">
            <v>백설 밀가루(중력 2.5Kg/EA)</v>
          </cell>
          <cell r="C1260">
            <v>5400</v>
          </cell>
        </row>
        <row r="1261">
          <cell r="A1261">
            <v>115305</v>
          </cell>
          <cell r="B1261" t="str">
            <v>백설 밀가루(중력 1Kg/EA)</v>
          </cell>
          <cell r="C1261">
            <v>2000</v>
          </cell>
        </row>
        <row r="1262">
          <cell r="A1262">
            <v>100118</v>
          </cell>
          <cell r="B1262" t="str">
            <v>백설 찰밀가루(3Kg/EA)</v>
          </cell>
          <cell r="C1262">
            <v>8200</v>
          </cell>
        </row>
        <row r="1263">
          <cell r="A1263">
            <v>126734</v>
          </cell>
          <cell r="B1263" t="str">
            <v>백설 찰밀가루(2.5Kg/EA)</v>
          </cell>
          <cell r="C1263">
            <v>6100</v>
          </cell>
        </row>
        <row r="1264">
          <cell r="A1264">
            <v>115304</v>
          </cell>
          <cell r="B1264" t="str">
            <v>백설 찰밀가루(1Kg/EA)</v>
          </cell>
          <cell r="C1264">
            <v>2700</v>
          </cell>
        </row>
        <row r="1265">
          <cell r="A1265">
            <v>100394</v>
          </cell>
          <cell r="B1265" t="str">
            <v>백설 핫케익가루(1Kg/EA)</v>
          </cell>
          <cell r="C1265">
            <v>5800</v>
          </cell>
        </row>
        <row r="1266">
          <cell r="A1266">
            <v>172452</v>
          </cell>
          <cell r="B1266" t="str">
            <v>백설 오븐용깨찰빵믹스(NEWL 500g/EA)</v>
          </cell>
          <cell r="C1266">
            <v>5000</v>
          </cell>
        </row>
        <row r="1267">
          <cell r="A1267">
            <v>104305</v>
          </cell>
          <cell r="B1267" t="str">
            <v>백설 머핀믹스(RENEWAL 오븐용 500g/EA)</v>
          </cell>
          <cell r="C1267">
            <v>5000</v>
          </cell>
        </row>
        <row r="1268">
          <cell r="A1268">
            <v>173576</v>
          </cell>
          <cell r="B1268" t="str">
            <v>백설 초코칩쿠키믹스(리뉴얼 290g/EA)</v>
          </cell>
          <cell r="C1268">
            <v>3000</v>
          </cell>
        </row>
        <row r="1269">
          <cell r="A1269">
            <v>130394</v>
          </cell>
          <cell r="B1269" t="str">
            <v>백설 머핀믹스(클래식 10Kg/EA)</v>
          </cell>
          <cell r="C1269">
            <v>35500</v>
          </cell>
        </row>
        <row r="1270">
          <cell r="A1270">
            <v>386867</v>
          </cell>
          <cell r="B1270" t="str">
            <v>백설 찹쌀호떡믹스(박스_14개입 400g/EA)</v>
          </cell>
          <cell r="C1270">
            <v>2900</v>
          </cell>
        </row>
        <row r="1271">
          <cell r="A1271">
            <v>111919</v>
          </cell>
          <cell r="B1271" t="str">
            <v>이츠웰 하이스(1Kg/EA)</v>
          </cell>
          <cell r="C1271">
            <v>6400</v>
          </cell>
        </row>
        <row r="1272">
          <cell r="A1272">
            <v>111917</v>
          </cell>
          <cell r="B1272" t="str">
            <v>이츠웰 카레(일반 1Kg/EA)</v>
          </cell>
          <cell r="C1272">
            <v>7900</v>
          </cell>
        </row>
        <row r="1273">
          <cell r="A1273">
            <v>111949</v>
          </cell>
          <cell r="B1273" t="str">
            <v>이츠웰 크림스프(1Kg/EA)</v>
          </cell>
          <cell r="C1273">
            <v>6800</v>
          </cell>
        </row>
        <row r="1274">
          <cell r="A1274">
            <v>121698</v>
          </cell>
          <cell r="B1274" t="str">
            <v>이츠웰 옥수수전분(지대_NonGMO 20Kg/EA)</v>
          </cell>
          <cell r="C1274">
            <v>38000</v>
          </cell>
        </row>
        <row r="1275">
          <cell r="A1275">
            <v>128704</v>
          </cell>
          <cell r="B1275" t="str">
            <v>크노르 치킨파우더(1Kg/EA)</v>
          </cell>
          <cell r="C1275">
            <v>17000</v>
          </cell>
        </row>
        <row r="1276">
          <cell r="A1276">
            <v>254990</v>
          </cell>
          <cell r="B1276" t="str">
            <v>백설 치킨전용믹스(매운맛 5Kg/EA)</v>
          </cell>
          <cell r="C1276">
            <v>22000</v>
          </cell>
        </row>
        <row r="1277">
          <cell r="A1277">
            <v>254989</v>
          </cell>
          <cell r="B1277" t="str">
            <v>백설 치킨전용믹스(순한맛 5Kg/EA)</v>
          </cell>
          <cell r="C1277">
            <v>22000</v>
          </cell>
        </row>
        <row r="1278">
          <cell r="A1278">
            <v>329096</v>
          </cell>
          <cell r="B1278" t="str">
            <v>이츠웰 식이섬유이온물엿(5Kg/EA)</v>
          </cell>
          <cell r="C1278">
            <v>16500</v>
          </cell>
        </row>
        <row r="1279">
          <cell r="A1279">
            <v>329097</v>
          </cell>
          <cell r="B1279" t="str">
            <v>이츠웰 식이섬유이온물엿(10Kg/EA)</v>
          </cell>
          <cell r="C1279">
            <v>26000</v>
          </cell>
        </row>
        <row r="1280">
          <cell r="A1280">
            <v>138324</v>
          </cell>
          <cell r="B1280" t="str">
            <v>이츠웰 조청맥아물엿(NEW 5Kg/EA)</v>
          </cell>
          <cell r="C1280">
            <v>16000</v>
          </cell>
        </row>
        <row r="1281">
          <cell r="A1281">
            <v>138326</v>
          </cell>
          <cell r="B1281" t="str">
            <v>이츠웰 조청맥아물엿(NEW 9Kg/EA)</v>
          </cell>
          <cell r="C1281">
            <v>26000</v>
          </cell>
        </row>
        <row r="1282">
          <cell r="A1282">
            <v>140439</v>
          </cell>
          <cell r="B1282" t="str">
            <v>이츠웰 조청맥아물엿(NEW 10Kg/EA)</v>
          </cell>
          <cell r="C1282">
            <v>28000</v>
          </cell>
        </row>
        <row r="1283">
          <cell r="A1283">
            <v>138325</v>
          </cell>
          <cell r="B1283" t="str">
            <v>이츠웰 조청맥아물엿(NEW 15Kg/EA)</v>
          </cell>
          <cell r="C1283">
            <v>44000</v>
          </cell>
        </row>
        <row r="1284">
          <cell r="A1284">
            <v>138260</v>
          </cell>
          <cell r="B1284" t="str">
            <v>이츠웰 이온물엿(NEW 5Kg/EA)</v>
          </cell>
          <cell r="C1284">
            <v>15000</v>
          </cell>
        </row>
        <row r="1285">
          <cell r="A1285">
            <v>138322</v>
          </cell>
          <cell r="B1285" t="str">
            <v>이츠웰 이온물엿(NEW 9Kg/EA)</v>
          </cell>
          <cell r="C1285">
            <v>25000</v>
          </cell>
        </row>
        <row r="1286">
          <cell r="A1286">
            <v>140438</v>
          </cell>
          <cell r="B1286" t="str">
            <v>이츠웰 이온물엿(NEW 10Kg/EA)</v>
          </cell>
          <cell r="C1286">
            <v>25000</v>
          </cell>
        </row>
        <row r="1287">
          <cell r="A1287">
            <v>145266</v>
          </cell>
          <cell r="B1287" t="str">
            <v>백설 프락토올리고당(1.2Kg/EA)</v>
          </cell>
          <cell r="C1287">
            <v>6200</v>
          </cell>
        </row>
        <row r="1288">
          <cell r="A1288">
            <v>130698</v>
          </cell>
          <cell r="B1288" t="str">
            <v>백설 쌀올리고당(리뉴얼 1.2Kg/EA)</v>
          </cell>
          <cell r="C1288">
            <v>7500</v>
          </cell>
        </row>
        <row r="1289">
          <cell r="A1289">
            <v>106394</v>
          </cell>
          <cell r="B1289" t="str">
            <v>백설 요리당(2.45Kg/EA)</v>
          </cell>
          <cell r="C1289">
            <v>7500</v>
          </cell>
        </row>
        <row r="1290">
          <cell r="A1290">
            <v>106396</v>
          </cell>
          <cell r="B1290" t="str">
            <v>백설 요리당(5Kg/EA)</v>
          </cell>
          <cell r="C1290">
            <v>10000</v>
          </cell>
        </row>
        <row r="1291">
          <cell r="A1291">
            <v>113574</v>
          </cell>
          <cell r="B1291" t="str">
            <v>백설 구운소금(1Kg/EA)</v>
          </cell>
          <cell r="C1291">
            <v>5000</v>
          </cell>
        </row>
        <row r="1292">
          <cell r="A1292">
            <v>113573</v>
          </cell>
          <cell r="B1292" t="str">
            <v>백설 구운소금(500g/EA)</v>
          </cell>
          <cell r="C1292">
            <v>3000</v>
          </cell>
        </row>
        <row r="1293">
          <cell r="A1293">
            <v>164256</v>
          </cell>
          <cell r="B1293" t="str">
            <v>메티에 요거트파우더</v>
          </cell>
          <cell r="C1293">
            <v>17500</v>
          </cell>
        </row>
        <row r="1294">
          <cell r="A1294">
            <v>237766</v>
          </cell>
          <cell r="B1294" t="str">
            <v>아띠 빙수팥(캔 3Kg/EA)</v>
          </cell>
          <cell r="C1294">
            <v>13500</v>
          </cell>
        </row>
        <row r="1295">
          <cell r="A1295">
            <v>173478</v>
          </cell>
          <cell r="B1295" t="str">
            <v>백설 굴소스(2.4Kg/EA)</v>
          </cell>
          <cell r="C1295">
            <v>12000</v>
          </cell>
        </row>
        <row r="1296">
          <cell r="A1296">
            <v>144990</v>
          </cell>
          <cell r="B1296" t="str">
            <v xml:space="preserve">이츠웰 데미 인델리커리 </v>
          </cell>
          <cell r="C1296">
            <v>16000</v>
          </cell>
        </row>
        <row r="1297">
          <cell r="A1297">
            <v>144991</v>
          </cell>
          <cell r="B1297" t="str">
            <v>이츠웰 빈달루 인델리커리</v>
          </cell>
          <cell r="C1297">
            <v>16000</v>
          </cell>
        </row>
        <row r="1298">
          <cell r="A1298">
            <v>145092</v>
          </cell>
          <cell r="B1298" t="str">
            <v>이츠웰 파니르 인델리커리</v>
          </cell>
          <cell r="C1298">
            <v>16000</v>
          </cell>
        </row>
        <row r="1299">
          <cell r="A1299">
            <v>268660</v>
          </cell>
          <cell r="B1299" t="str">
            <v>이츠웰 인델리마크니풍커리</v>
          </cell>
          <cell r="C1299">
            <v>16000</v>
          </cell>
        </row>
        <row r="1300">
          <cell r="A1300">
            <v>362481</v>
          </cell>
          <cell r="B1300" t="str">
            <v>하선정 단무지(통 400g/EA)</v>
          </cell>
          <cell r="C1300">
            <v>3400</v>
          </cell>
        </row>
        <row r="1301">
          <cell r="A1301">
            <v>362482</v>
          </cell>
          <cell r="B1301" t="str">
            <v>하선정 단무지(무첨가_반달_썬것 2.7Kg/EA)</v>
          </cell>
          <cell r="C1301">
            <v>7200</v>
          </cell>
        </row>
        <row r="1302">
          <cell r="A1302">
            <v>362569</v>
          </cell>
          <cell r="B1302" t="str">
            <v>이츠웰 속이알찬쌈무(무첨가 3Kg/EA)</v>
          </cell>
          <cell r="C1302">
            <v>13000</v>
          </cell>
        </row>
        <row r="1303">
          <cell r="A1303">
            <v>362565</v>
          </cell>
          <cell r="B1303" t="str">
            <v>이츠웰 속이알찬쌈무(새콤달콤 3Kg/PAC)</v>
          </cell>
          <cell r="C1303">
            <v>13000</v>
          </cell>
        </row>
        <row r="1304">
          <cell r="A1304">
            <v>362607</v>
          </cell>
          <cell r="B1304" t="str">
            <v>하선정 간장마늘쫑(숙성 1Kg/EA)</v>
          </cell>
          <cell r="C1304">
            <v>8100</v>
          </cell>
        </row>
        <row r="1305">
          <cell r="A1305">
            <v>362634</v>
          </cell>
          <cell r="B1305" t="str">
            <v>하선정 오복지장아찌(바로먹기좋은 1Kg/EA)</v>
          </cell>
          <cell r="C1305">
            <v>6800</v>
          </cell>
        </row>
        <row r="1306">
          <cell r="A1306">
            <v>362609</v>
          </cell>
          <cell r="B1306" t="str">
            <v>하선정 먹기좋게자른오이지(1Kg/EA)</v>
          </cell>
          <cell r="C1306">
            <v>11000</v>
          </cell>
        </row>
        <row r="1307">
          <cell r="A1307">
            <v>362610</v>
          </cell>
          <cell r="B1307" t="str">
            <v>하선정 통오이지(1Kg/EA)</v>
          </cell>
          <cell r="C1307">
            <v>11000</v>
          </cell>
        </row>
        <row r="1308">
          <cell r="A1308">
            <v>286758</v>
          </cell>
          <cell r="B1308" t="str">
            <v>삼신 조각파인애플(40g*50개입 2Kg/EA)</v>
          </cell>
          <cell r="C1308"/>
        </row>
        <row r="1309">
          <cell r="A1309">
            <v>289257</v>
          </cell>
          <cell r="B1309" t="str">
            <v>삼신 조각파인애플(40g*25개입 1Kg/EA)</v>
          </cell>
          <cell r="C1309"/>
        </row>
        <row r="1310">
          <cell r="A1310">
            <v>288322</v>
          </cell>
          <cell r="B1310" t="str">
            <v>삼신 조각파인애플(50g*40개입 2Kg/EA)</v>
          </cell>
          <cell r="C1310"/>
        </row>
        <row r="1311">
          <cell r="A1311">
            <v>289258</v>
          </cell>
          <cell r="B1311" t="str">
            <v>삼신 조각파인애플(50g*20개입 1Kg/EA)</v>
          </cell>
          <cell r="C1311"/>
        </row>
        <row r="1312">
          <cell r="A1312">
            <v>289307</v>
          </cell>
          <cell r="B1312" t="str">
            <v>삼신 조각파인애플(20g*50개입 1Kg/EA)</v>
          </cell>
          <cell r="C1312"/>
        </row>
        <row r="1313">
          <cell r="A1313">
            <v>105682</v>
          </cell>
          <cell r="B1313" t="str">
            <v>서울우유 연유(튜브 500g/EA)</v>
          </cell>
          <cell r="C1313"/>
        </row>
        <row r="1314">
          <cell r="A1314">
            <v>204707</v>
          </cell>
          <cell r="B1314" t="str">
            <v>바이오거트 떠먹는요구르트(딸기 85g/EA)</v>
          </cell>
          <cell r="C1314"/>
        </row>
        <row r="1315">
          <cell r="A1315">
            <v>204708</v>
          </cell>
          <cell r="B1315" t="str">
            <v>바이오거트 떠먹는요구르트(복숭아 85g/EA)</v>
          </cell>
          <cell r="C1315"/>
        </row>
        <row r="1316">
          <cell r="A1316">
            <v>204709</v>
          </cell>
          <cell r="B1316" t="str">
            <v>바이오거트 떠먹는요구르트(플레인 85g/EA)</v>
          </cell>
          <cell r="C1316"/>
        </row>
        <row r="1317">
          <cell r="A1317">
            <v>133099</v>
          </cell>
          <cell r="B1317" t="str">
            <v>크레잇 베이컨(B2B 1Kg/EA)</v>
          </cell>
          <cell r="C1317"/>
        </row>
        <row r="1318">
          <cell r="A1318">
            <v>133616</v>
          </cell>
          <cell r="B1318" t="str">
            <v>크레잇 베이컨(B2B 1Kg/EA)</v>
          </cell>
          <cell r="C1318"/>
        </row>
        <row r="1319">
          <cell r="A1319">
            <v>133617</v>
          </cell>
          <cell r="B1319" t="str">
            <v>크레잇 베이컨(B2B 500g/EA)</v>
          </cell>
          <cell r="C1319"/>
        </row>
        <row r="1320">
          <cell r="A1320">
            <v>171699</v>
          </cell>
          <cell r="B1320" t="str">
            <v>옹기종기 베이컨(200g/EA)</v>
          </cell>
          <cell r="C1320"/>
        </row>
        <row r="1321">
          <cell r="A1321">
            <v>282964</v>
          </cell>
          <cell r="B1321" t="str">
            <v>조각파인애플(20g*100입 2Kg/EA)</v>
          </cell>
          <cell r="C1321"/>
        </row>
        <row r="1322">
          <cell r="A1322">
            <v>101356</v>
          </cell>
          <cell r="B1322" t="str">
            <v>삼호 구운어묵(부들_50g/개 1Kg/EA)</v>
          </cell>
          <cell r="C1322"/>
        </row>
        <row r="1323">
          <cell r="A1323">
            <v>101360</v>
          </cell>
          <cell r="B1323" t="str">
            <v>삼호 볼어묵(2호 1Kg/EA)</v>
          </cell>
          <cell r="C1323"/>
        </row>
        <row r="1324">
          <cell r="A1324">
            <v>101369</v>
          </cell>
          <cell r="B1324" t="str">
            <v>사조대림 꼬치어묵(선맛_100g*10개입 1Kg/EA)</v>
          </cell>
          <cell r="C1324"/>
        </row>
        <row r="1325">
          <cell r="A1325">
            <v>101400</v>
          </cell>
          <cell r="B1325" t="str">
            <v>마차촌 봉어묵(30g*33내외입 1Kg/EA)</v>
          </cell>
          <cell r="C1325"/>
        </row>
        <row r="1326">
          <cell r="A1326">
            <v>101401</v>
          </cell>
          <cell r="B1326" t="str">
            <v>마차촌 볼어묵(7g*143내외입 1Kg/EA)</v>
          </cell>
          <cell r="C1326"/>
        </row>
        <row r="1327">
          <cell r="A1327">
            <v>101402</v>
          </cell>
          <cell r="B1327" t="str">
            <v>마차촌 사각어묵(60g*16내외입 1Kg/EA)</v>
          </cell>
          <cell r="C1327"/>
        </row>
        <row r="1328">
          <cell r="A1328">
            <v>101408</v>
          </cell>
          <cell r="B1328" t="str">
            <v>삼호 사각어묵(2호_50g*20개입 1Kg/EA)</v>
          </cell>
          <cell r="C1328"/>
        </row>
        <row r="1329">
          <cell r="A1329">
            <v>101476</v>
          </cell>
          <cell r="B1329" t="str">
            <v>삼호 종합어묵(2호 1Kg/EA)</v>
          </cell>
          <cell r="C1329"/>
        </row>
        <row r="1330">
          <cell r="A1330">
            <v>101491</v>
          </cell>
          <cell r="B1330" t="str">
            <v>삼호 기타어묵(청실_찐어묵 160g/EA)</v>
          </cell>
          <cell r="C1330"/>
        </row>
        <row r="1331">
          <cell r="A1331">
            <v>101492</v>
          </cell>
          <cell r="B1331" t="str">
            <v>삼호 기타어묵(청실홍실_찐어묵 320g/EA)</v>
          </cell>
          <cell r="C1331"/>
        </row>
        <row r="1332">
          <cell r="A1332">
            <v>109421</v>
          </cell>
          <cell r="B1332" t="str">
            <v>마차촌 종합어묵(1Kg/EA)</v>
          </cell>
          <cell r="C1332"/>
        </row>
        <row r="1333">
          <cell r="A1333">
            <v>115365</v>
          </cell>
          <cell r="B1333" t="str">
            <v>삼호 꼬치어묵(접사각 500g/EA)</v>
          </cell>
          <cell r="C1333"/>
        </row>
        <row r="1334">
          <cell r="A1334">
            <v>115802</v>
          </cell>
          <cell r="B1334" t="str">
            <v>삼호 사각어묵(사색 1Kg/EA)</v>
          </cell>
          <cell r="C1334"/>
        </row>
        <row r="1335">
          <cell r="A1335">
            <v>120179</v>
          </cell>
          <cell r="B1335" t="str">
            <v>삼호 즉석어묵(오뎅한그릇 360g/EA)</v>
          </cell>
          <cell r="C1335"/>
        </row>
        <row r="1336">
          <cell r="A1336">
            <v>121774</v>
          </cell>
          <cell r="B1336" t="str">
            <v>사조대림 조기어묵(1Kg/EA)</v>
          </cell>
          <cell r="C1336"/>
        </row>
        <row r="1337">
          <cell r="A1337">
            <v>124289</v>
          </cell>
          <cell r="B1337" t="str">
            <v>삼호 종합어묵(사색 1Kg/EA)</v>
          </cell>
          <cell r="C1337"/>
        </row>
        <row r="1338">
          <cell r="A1338">
            <v>127132</v>
          </cell>
          <cell r="B1338" t="str">
            <v>사조대림 사각어묵(절단_마당놀이 1Kg/EA)</v>
          </cell>
          <cell r="C1338"/>
        </row>
        <row r="1339">
          <cell r="A1339">
            <v>135969</v>
          </cell>
          <cell r="B1339" t="str">
            <v>삼호 종합어묵(국탕용 1Kg/EA)</v>
          </cell>
          <cell r="C1339"/>
        </row>
        <row r="1340">
          <cell r="A1340">
            <v>137279</v>
          </cell>
          <cell r="B1340" t="str">
            <v>마차촌 봉어묵(실속 30g*33내외입 1Kg/EA)</v>
          </cell>
          <cell r="C1340"/>
        </row>
        <row r="1341">
          <cell r="A1341">
            <v>137280</v>
          </cell>
          <cell r="B1341" t="str">
            <v>마차촌 볼어묵(실속 7g*143내외입 1Kg/EA)</v>
          </cell>
          <cell r="C1341"/>
        </row>
        <row r="1342">
          <cell r="A1342">
            <v>137281</v>
          </cell>
          <cell r="B1342" t="str">
            <v>마차촌 사각어묵(실속 60g*16내외입 1Kg/EA)</v>
          </cell>
          <cell r="C1342"/>
        </row>
        <row r="1343">
          <cell r="A1343">
            <v>137282</v>
          </cell>
          <cell r="B1343" t="str">
            <v>마차촌 종합어묵(실속 부산 1Kg/EA)</v>
          </cell>
          <cell r="C1343"/>
        </row>
        <row r="1344">
          <cell r="A1344">
            <v>140262</v>
          </cell>
          <cell r="B1344" t="str">
            <v>삼호 꼬치어묵(55g*20개입 1.1Kg/EA)</v>
          </cell>
          <cell r="C1344"/>
        </row>
        <row r="1345">
          <cell r="A1345">
            <v>140404</v>
          </cell>
          <cell r="B1345" t="str">
            <v>사조대림 튀긴꼬치어묵(새참바 70g/EA)</v>
          </cell>
          <cell r="C1345"/>
        </row>
        <row r="1346">
          <cell r="A1346">
            <v>140411</v>
          </cell>
          <cell r="B1346" t="str">
            <v>사조대림 볼어묵(알알이 1Kg/EA)</v>
          </cell>
          <cell r="C1346"/>
        </row>
        <row r="1347">
          <cell r="A1347">
            <v>140412</v>
          </cell>
          <cell r="B1347" t="str">
            <v>사조대림 봉어묵(금강장사_부산_34g*29개입 1Kg/EA)</v>
          </cell>
          <cell r="C1347"/>
        </row>
        <row r="1348">
          <cell r="A1348">
            <v>141155</v>
          </cell>
          <cell r="B1348" t="str">
            <v>사조대림 사각어묵(풍년마당_부산_72g*13±1개입 1Kg/EA)</v>
          </cell>
          <cell r="C1348"/>
        </row>
        <row r="1349">
          <cell r="A1349">
            <v>141156</v>
          </cell>
          <cell r="B1349" t="str">
            <v>사조대림 사각어묵(하얀_월매 1Kg/EA)</v>
          </cell>
          <cell r="C1349"/>
        </row>
        <row r="1350">
          <cell r="A1350">
            <v>141157</v>
          </cell>
          <cell r="B1350" t="str">
            <v>사조대림 사각어묵(한마당 1Kg/EA)</v>
          </cell>
          <cell r="C1350"/>
        </row>
        <row r="1351">
          <cell r="A1351">
            <v>141158</v>
          </cell>
          <cell r="B1351" t="str">
            <v>사조대림 종합어묵(선 1Kg/EA)</v>
          </cell>
          <cell r="C1351"/>
        </row>
        <row r="1352">
          <cell r="A1352">
            <v>141159</v>
          </cell>
          <cell r="B1352" t="str">
            <v>사조대림 종합어묵(진 1Kg/EA)</v>
          </cell>
          <cell r="C1352"/>
        </row>
        <row r="1353">
          <cell r="A1353">
            <v>154913</v>
          </cell>
          <cell r="B1353" t="str">
            <v>사조대림 꼬치어묵(접사각_부산_30g*20개입 600g/EA)</v>
          </cell>
          <cell r="C1353"/>
        </row>
        <row r="1354">
          <cell r="A1354">
            <v>168384</v>
          </cell>
          <cell r="B1354" t="str">
            <v>사조대림 사각어묵(알뜰 1Kg/EA)</v>
          </cell>
          <cell r="C1354"/>
        </row>
        <row r="1355">
          <cell r="A1355">
            <v>168387</v>
          </cell>
          <cell r="B1355" t="str">
            <v>사조대림 볼어묵(알뜰 1Kg/EA)</v>
          </cell>
          <cell r="C1355"/>
        </row>
        <row r="1356">
          <cell r="A1356">
            <v>168385</v>
          </cell>
          <cell r="B1356" t="str">
            <v>사조대림 봉어묵(알뜰 1Kg/EA)</v>
          </cell>
          <cell r="C1356"/>
        </row>
        <row r="1357">
          <cell r="A1357">
            <v>173706</v>
          </cell>
          <cell r="B1357" t="str">
            <v>대림선 사각어묵(마당놀이 500g/EA)</v>
          </cell>
          <cell r="C1357"/>
        </row>
        <row r="1358">
          <cell r="A1358">
            <v>173967</v>
          </cell>
          <cell r="B1358" t="str">
            <v>서울식품 종합꼬치어묵(50G*20개 1Kg/EA)</v>
          </cell>
          <cell r="C1358"/>
        </row>
        <row r="1359">
          <cell r="A1359">
            <v>203738</v>
          </cell>
          <cell r="B1359" t="str">
            <v>삼호 맛있는꼬치어묵(사각_32g*20입 640g/EA)</v>
          </cell>
          <cell r="C1359"/>
        </row>
        <row r="1360">
          <cell r="A1360">
            <v>232932</v>
          </cell>
          <cell r="B1360" t="str">
            <v>사조대림 빅사각꼬치어묵(16봉입 800g/EA)</v>
          </cell>
          <cell r="C1360"/>
        </row>
        <row r="1361">
          <cell r="A1361">
            <v>243128</v>
          </cell>
          <cell r="B1361" t="str">
            <v>서울식품 사각꼬치어묵(30g*25입 750g/EA)</v>
          </cell>
          <cell r="C1361"/>
        </row>
        <row r="1362">
          <cell r="A1362">
            <v>105314</v>
          </cell>
          <cell r="B1362" t="str">
            <v>서울우유 흰우유(1L_멸균 1Kg/EA)</v>
          </cell>
          <cell r="C1362"/>
        </row>
        <row r="1363">
          <cell r="A1363">
            <v>105320</v>
          </cell>
          <cell r="B1363" t="str">
            <v>서울우유 흰우유(PET_1.8L 1.8Kg/EA)</v>
          </cell>
          <cell r="C1363"/>
        </row>
        <row r="1364">
          <cell r="A1364">
            <v>105321</v>
          </cell>
          <cell r="B1364" t="str">
            <v>서울우유 흰우유(1L 1Kg/EA)</v>
          </cell>
          <cell r="C1364"/>
        </row>
        <row r="1365">
          <cell r="A1365">
            <v>105325</v>
          </cell>
          <cell r="B1365" t="str">
            <v>매일유업 흰우유(200ml_멸균 200g/EA)</v>
          </cell>
          <cell r="C1365"/>
        </row>
        <row r="1366">
          <cell r="A1366">
            <v>105327</v>
          </cell>
          <cell r="B1366" t="str">
            <v>서울우유 흰우유(카톤_500ml 500g/EA)</v>
          </cell>
          <cell r="C1366"/>
        </row>
        <row r="1367">
          <cell r="A1367">
            <v>105335</v>
          </cell>
          <cell r="B1367" t="str">
            <v>서울우유 흰우유(200ml_저지방 200g/EA)</v>
          </cell>
          <cell r="C1367"/>
        </row>
        <row r="1368">
          <cell r="A1368">
            <v>105336</v>
          </cell>
          <cell r="B1368" t="str">
            <v>서울우유 흰우유(카톤_200ml 200g/EA)</v>
          </cell>
          <cell r="C1368"/>
        </row>
        <row r="1369">
          <cell r="A1369">
            <v>105337</v>
          </cell>
          <cell r="B1369" t="str">
            <v>매일유업 흰우유(카톤_200ml 200g/EA)</v>
          </cell>
          <cell r="C1369"/>
        </row>
        <row r="1370">
          <cell r="A1370">
            <v>105341</v>
          </cell>
          <cell r="B1370" t="str">
            <v>매일유업 딸기우유(200ml_멸균 200g/EA)</v>
          </cell>
          <cell r="C1370"/>
        </row>
        <row r="1371">
          <cell r="A1371">
            <v>105343</v>
          </cell>
          <cell r="B1371" t="str">
            <v>매일유업 초코우유(200ml_멸균 200g/EA)</v>
          </cell>
          <cell r="C1371"/>
        </row>
        <row r="1372">
          <cell r="A1372">
            <v>105385</v>
          </cell>
          <cell r="B1372" t="str">
            <v>매일유업 요구르트(65g/EA)</v>
          </cell>
          <cell r="C1372"/>
        </row>
        <row r="1373">
          <cell r="A1373">
            <v>105386</v>
          </cell>
          <cell r="B1373" t="str">
            <v>동원 요구르트(65ml 65g/EA)</v>
          </cell>
          <cell r="C1373"/>
        </row>
        <row r="1374">
          <cell r="A1374">
            <v>105456</v>
          </cell>
          <cell r="B1374" t="str">
            <v>서울우유 체다치즈(슬라이스_20g*20입 400g/EA)</v>
          </cell>
          <cell r="C1374"/>
        </row>
        <row r="1375">
          <cell r="A1375">
            <v>105474</v>
          </cell>
          <cell r="B1375" t="str">
            <v>서울우유 체다치즈(슬라이스_18g*100입 1.8Kg/EA)</v>
          </cell>
          <cell r="C1375"/>
        </row>
        <row r="1376">
          <cell r="A1376">
            <v>105636</v>
          </cell>
          <cell r="B1376" t="str">
            <v>매일유업 휘핑크림(1L_동물성 1Kg/EA)</v>
          </cell>
          <cell r="C1376"/>
        </row>
        <row r="1377">
          <cell r="A1377">
            <v>112139</v>
          </cell>
          <cell r="B1377" t="str">
            <v>서울우유 딸기우유(200ml 200g/EA)</v>
          </cell>
          <cell r="C1377"/>
        </row>
        <row r="1378">
          <cell r="A1378">
            <v>112140</v>
          </cell>
          <cell r="B1378" t="str">
            <v>서울우유 초코우유(200ml 200g/EA)</v>
          </cell>
          <cell r="C1378"/>
        </row>
        <row r="1379">
          <cell r="A1379">
            <v>112175</v>
          </cell>
          <cell r="B1379" t="str">
            <v>매일유업 흰우유(1L 1Kg/EA)</v>
          </cell>
          <cell r="C1379"/>
        </row>
        <row r="1380">
          <cell r="A1380">
            <v>112322</v>
          </cell>
          <cell r="B1380" t="str">
            <v>서울우유 생크림(500ml_동물성 500g/EA)</v>
          </cell>
          <cell r="C1380"/>
        </row>
        <row r="1381">
          <cell r="A1381">
            <v>112323</v>
          </cell>
          <cell r="B1381" t="str">
            <v>서울우유 휘핑크림(동물성 1Kg/EA)</v>
          </cell>
          <cell r="C1381"/>
        </row>
        <row r="1382">
          <cell r="A1382">
            <v>113885</v>
          </cell>
          <cell r="B1382" t="str">
            <v>서울우유 피자치즈(펠렛B 1Kg/EA)</v>
          </cell>
          <cell r="C1382"/>
        </row>
        <row r="1383">
          <cell r="A1383">
            <v>119604</v>
          </cell>
          <cell r="B1383" t="str">
            <v>서울우유 흰우유(1L_저지방 1Kg/EA)</v>
          </cell>
          <cell r="C1383"/>
        </row>
        <row r="1384">
          <cell r="A1384">
            <v>126936</v>
          </cell>
          <cell r="B1384" t="str">
            <v>동원 쿨피스(180ml_복숭아맛 200g/EA)</v>
          </cell>
          <cell r="C1384"/>
        </row>
        <row r="1385">
          <cell r="A1385">
            <v>127780</v>
          </cell>
          <cell r="B1385" t="str">
            <v>서울우유 체다치즈(슬라이스멀티_18g*25매*4입 1.8Kg/EA)</v>
          </cell>
          <cell r="C1385"/>
        </row>
        <row r="1386">
          <cell r="A1386">
            <v>371751</v>
          </cell>
          <cell r="B1386" t="str">
            <v>서울우유 비요뜨(초코링_스푼포함 138g/EA)</v>
          </cell>
          <cell r="C1386"/>
        </row>
        <row r="1387">
          <cell r="A1387">
            <v>371752</v>
          </cell>
          <cell r="B1387" t="str">
            <v>서울우유 비요뜨(쿠키앤크림_스푼포함 131g/EA)</v>
          </cell>
          <cell r="C1387"/>
        </row>
        <row r="1388">
          <cell r="A1388">
            <v>371753</v>
          </cell>
          <cell r="B1388" t="str">
            <v>서울우유 비요뜨(초코팝_스푼포함 143g/EA)</v>
          </cell>
          <cell r="C1388"/>
        </row>
        <row r="1389">
          <cell r="A1389">
            <v>348314</v>
          </cell>
          <cell r="B1389" t="str">
            <v>서울우유 비요뜨(링크리스피_스푼포함 138g/EA)</v>
          </cell>
          <cell r="C1389"/>
        </row>
        <row r="1390">
          <cell r="A1390">
            <v>371754</v>
          </cell>
          <cell r="B1390" t="str">
            <v>서울우유 비요뜨(크런치볼_스푼포함 143g/EA)</v>
          </cell>
          <cell r="C1390"/>
        </row>
        <row r="1391">
          <cell r="A1391">
            <v>129791</v>
          </cell>
          <cell r="B1391" t="str">
            <v>서울우유 플레인요구르트(1.8L 1.8Kg/EA)</v>
          </cell>
          <cell r="C1391"/>
        </row>
        <row r="1392">
          <cell r="A1392">
            <v>143781</v>
          </cell>
          <cell r="B1392" t="str">
            <v>남양유업 요구르트(65ml 65g/EA)</v>
          </cell>
          <cell r="C1392"/>
        </row>
        <row r="1393">
          <cell r="A1393">
            <v>153934</v>
          </cell>
          <cell r="B1393" t="str">
            <v>서울우유 유기농치즈2단계(슬라이스_18g*10입 180g/EA)</v>
          </cell>
          <cell r="C1393"/>
        </row>
        <row r="1394">
          <cell r="A1394">
            <v>160746</v>
          </cell>
          <cell r="B1394" t="str">
            <v>서울우유 바나나우유(200ml 200g/EA)</v>
          </cell>
          <cell r="C1394"/>
        </row>
        <row r="1395">
          <cell r="A1395">
            <v>377545</v>
          </cell>
          <cell r="B1395" t="str">
            <v>서울우유 요구르트(65ml*5개입_빨대없음 325g/EA)</v>
          </cell>
          <cell r="C1395"/>
        </row>
        <row r="1396">
          <cell r="A1396">
            <v>164229</v>
          </cell>
          <cell r="B1396" t="str">
            <v>서울우유 흰우유(930ml_고칼슘 930g/EA)</v>
          </cell>
          <cell r="C1396"/>
        </row>
        <row r="1397">
          <cell r="A1397">
            <v>164496</v>
          </cell>
          <cell r="B1397" t="str">
            <v>서울우유 뼈에쏙쏙칼슘치즈(18g*10입 180g/EA)</v>
          </cell>
          <cell r="C1397"/>
        </row>
        <row r="1398">
          <cell r="A1398">
            <v>172481</v>
          </cell>
          <cell r="B1398" t="str">
            <v>서울우유 흰우유(2.3L 2.3Kg/EA)</v>
          </cell>
          <cell r="C1398"/>
        </row>
        <row r="1399">
          <cell r="A1399">
            <v>240942</v>
          </cell>
          <cell r="B1399" t="str">
            <v>서울우유 피자치즈(모짜렐라 1Kg/EA)</v>
          </cell>
          <cell r="C1399"/>
        </row>
        <row r="1400">
          <cell r="A1400">
            <v>181414</v>
          </cell>
          <cell r="B1400" t="str">
            <v>남양유업 요구르트(130ml_프로바이오틱_사과 130g/EA)</v>
          </cell>
          <cell r="C1400"/>
        </row>
        <row r="1401">
          <cell r="A1401">
            <v>169272</v>
          </cell>
          <cell r="B1401" t="str">
            <v>동원 쿨피스(180ml_파인애플맛 180g/EA)</v>
          </cell>
          <cell r="C1401"/>
        </row>
        <row r="1402">
          <cell r="A1402">
            <v>164492</v>
          </cell>
          <cell r="B1402" t="str">
            <v>짜요짜요 짜먹는요구르트(복숭아_40g*6개입 240g/EA)</v>
          </cell>
          <cell r="C1402"/>
        </row>
        <row r="1403">
          <cell r="A1403">
            <v>116748</v>
          </cell>
          <cell r="B1403" t="str">
            <v>짜요짜요 짜먹는요구르트(딸기_40g*6개입 240g/EA)</v>
          </cell>
          <cell r="C1403"/>
        </row>
        <row r="1404">
          <cell r="A1404">
            <v>116749</v>
          </cell>
          <cell r="B1404" t="str">
            <v>짜요짜요 짜먹는요구르트(포도_40g*6개입 240g/EA)</v>
          </cell>
          <cell r="C1404"/>
        </row>
        <row r="1405">
          <cell r="A1405">
            <v>345779</v>
          </cell>
          <cell r="B1405" t="str">
            <v>짜요짜요 짜먹는요구르트(망고바나나_40g*6개입 240g/EA)</v>
          </cell>
          <cell r="C1405"/>
        </row>
        <row r="1406">
          <cell r="A1406">
            <v>377543</v>
          </cell>
          <cell r="B1406" t="str">
            <v>한국야쿠르트 요구르트(65ml_오리지날_빨대없음 65g/EA)</v>
          </cell>
          <cell r="C1406"/>
        </row>
        <row r="1407">
          <cell r="A1407">
            <v>239878</v>
          </cell>
          <cell r="B1407" t="str">
            <v>한국야쿠르트 요구르트(100ml_프리미엄라이트500 100g/EA)</v>
          </cell>
          <cell r="C1407"/>
        </row>
        <row r="1408">
          <cell r="A1408">
            <v>196608</v>
          </cell>
          <cell r="B1408" t="str">
            <v>한국야쿠르트 얼려먹는야쿠르트(110ml 110g/EA)</v>
          </cell>
          <cell r="C1408"/>
        </row>
        <row r="1409">
          <cell r="A1409">
            <v>376323</v>
          </cell>
          <cell r="B1409" t="str">
            <v>앙팡 요구르트(65ml*5개입_사과_빨대없음 325g/EA)</v>
          </cell>
          <cell r="C1409"/>
        </row>
        <row r="1410">
          <cell r="A1410">
            <v>105599</v>
          </cell>
          <cell r="B1410" t="str">
            <v>서울우유 무염버터(450g/EA)</v>
          </cell>
          <cell r="C1410"/>
        </row>
        <row r="1411">
          <cell r="A1411">
            <v>135968</v>
          </cell>
          <cell r="B1411" t="str">
            <v>서울우유 고소한버터(450g/EA)</v>
          </cell>
          <cell r="C1411"/>
        </row>
        <row r="1412">
          <cell r="A1412">
            <v>173014</v>
          </cell>
          <cell r="B1412" t="str">
            <v>남양유업 드빈치버터(450g/EA)</v>
          </cell>
          <cell r="C1412"/>
        </row>
        <row r="1413">
          <cell r="A1413">
            <v>102120</v>
          </cell>
          <cell r="B1413" t="str">
            <v>오뗄 모둠소시지(부대찌개용 1Kg/EA)</v>
          </cell>
          <cell r="C1413"/>
        </row>
        <row r="1414">
          <cell r="A1414">
            <v>101952</v>
          </cell>
          <cell r="B1414" t="str">
            <v>신미 햇살콩유부(슬라이스 1Kg/EA)</v>
          </cell>
          <cell r="C1414"/>
        </row>
        <row r="1415">
          <cell r="A1415">
            <v>112083</v>
          </cell>
          <cell r="B1415" t="str">
            <v>신미 유부(슬라이스 500g/EA)</v>
          </cell>
          <cell r="C1415"/>
        </row>
        <row r="1416">
          <cell r="A1416">
            <v>112556</v>
          </cell>
          <cell r="B1416" t="str">
            <v>천일식품 수타중화면(230g*5입 1.15Kg/EA)</v>
          </cell>
          <cell r="C1416"/>
        </row>
        <row r="1417">
          <cell r="A1417">
            <v>113953</v>
          </cell>
          <cell r="B1417" t="str">
            <v>면사랑 사누끼우동면(250g*5개입 1.25Kg/EA)</v>
          </cell>
          <cell r="C1417"/>
        </row>
        <row r="1418">
          <cell r="A1418">
            <v>114546</v>
          </cell>
          <cell r="B1418" t="str">
            <v>면사랑 냉동중화면(230g*5입 1.15Kg/PAC)</v>
          </cell>
          <cell r="C1418"/>
        </row>
        <row r="1419">
          <cell r="A1419">
            <v>130106</v>
          </cell>
          <cell r="B1419" t="str">
            <v>삼호 비엔나소시지(스모크 1Kg/EA)</v>
          </cell>
          <cell r="C1419"/>
        </row>
        <row r="1420">
          <cell r="A1420">
            <v>122999</v>
          </cell>
          <cell r="B1420" t="str">
            <v>진주햄 비엔나소시지(칼집 반찬용 1Kg/EA)</v>
          </cell>
          <cell r="C1420"/>
        </row>
        <row r="1421">
          <cell r="A1421">
            <v>231216</v>
          </cell>
          <cell r="B1421" t="str">
            <v>한성기업 스모크비엔나소시지(1Kg/EA)</v>
          </cell>
          <cell r="C1421"/>
        </row>
        <row r="1422">
          <cell r="A1422">
            <v>326151</v>
          </cell>
          <cell r="B1422" t="str">
            <v>도노 피자치즈(자연산100% 1Kg/EA)</v>
          </cell>
          <cell r="C1422"/>
        </row>
        <row r="1423">
          <cell r="A1423">
            <v>240555</v>
          </cell>
          <cell r="B1423" t="str">
            <v>토담 후루룩떡볶이(1Kg/EA)</v>
          </cell>
          <cell r="C1423"/>
        </row>
        <row r="1424">
          <cell r="A1424">
            <v>225885</v>
          </cell>
          <cell r="B1424" t="str">
            <v>토담 밀떡볶이떡(누들떡 1Kg/EA)</v>
          </cell>
          <cell r="C1424"/>
        </row>
        <row r="1425">
          <cell r="A1425">
            <v>175394</v>
          </cell>
          <cell r="B1425" t="str">
            <v>CJ씨푸드 맛있는빅후랑크(오리지날_100g*10입 1Kg/EA)</v>
          </cell>
          <cell r="C1425"/>
        </row>
        <row r="1426">
          <cell r="A1426">
            <v>353505</v>
          </cell>
          <cell r="B1426" t="str">
            <v>가토코 생선까스(60g*20입 1.2Kg/EA)</v>
          </cell>
          <cell r="C1426"/>
        </row>
        <row r="1427">
          <cell r="A1427">
            <v>129945</v>
          </cell>
          <cell r="B1427" t="str">
            <v>M&amp;F 쌀국수(1mm_스틱 400g/EA)</v>
          </cell>
          <cell r="C1427"/>
        </row>
        <row r="1428">
          <cell r="A1428">
            <v>125703</v>
          </cell>
          <cell r="B1428" t="str">
            <v>몬 쌀국수(1mm 250g/EA)</v>
          </cell>
          <cell r="C1428"/>
        </row>
        <row r="1429">
          <cell r="A1429">
            <v>270027</v>
          </cell>
          <cell r="B1429" t="str">
            <v>체리푸드 골든치킨봉(1Kg/EA)</v>
          </cell>
          <cell r="C1429"/>
        </row>
        <row r="1430">
          <cell r="A1430">
            <v>270028</v>
          </cell>
          <cell r="B1430" t="str">
            <v>체리푸드 골든치킨윙(1Kg/EA)</v>
          </cell>
          <cell r="C1430"/>
        </row>
        <row r="1431">
          <cell r="A1431">
            <v>295533</v>
          </cell>
          <cell r="B1431" t="str">
            <v>체리푸드 버팔로봉(1Kg/EA)</v>
          </cell>
          <cell r="C1431"/>
        </row>
        <row r="1432">
          <cell r="A1432">
            <v>295537</v>
          </cell>
          <cell r="B1432" t="str">
            <v>체리푸드 버팔로윙(1Kg/EA)</v>
          </cell>
          <cell r="C1432"/>
        </row>
        <row r="1433">
          <cell r="A1433">
            <v>265067</v>
          </cell>
          <cell r="B1433" t="str">
            <v>체리푸드 골든팝콘치킨(1Kg/EA)</v>
          </cell>
          <cell r="C1433"/>
        </row>
        <row r="1434">
          <cell r="A1434">
            <v>285062</v>
          </cell>
          <cell r="B1434" t="str">
            <v>체리푸드 겉바속촉통살치킨까스(1Kg/EA)</v>
          </cell>
          <cell r="C1434"/>
        </row>
        <row r="1435">
          <cell r="A1435">
            <v>278589</v>
          </cell>
          <cell r="B1435" t="str">
            <v>체리푸드 사파리에간공룡치킨너겟(1Kg/EA)</v>
          </cell>
          <cell r="C1435"/>
        </row>
        <row r="1436">
          <cell r="A1436">
            <v>198090</v>
          </cell>
          <cell r="B1436" t="str">
            <v>PRIDE 냉동새우살(바나메이_PD_71~90 200g/EA)</v>
          </cell>
          <cell r="C1436"/>
        </row>
        <row r="1437">
          <cell r="A1437">
            <v>204926</v>
          </cell>
          <cell r="B1437" t="str">
            <v>PRIDE 냉동새우살(홍새우_PD_100~200 200g/EA)</v>
          </cell>
          <cell r="C1437"/>
        </row>
        <row r="1438">
          <cell r="A1438">
            <v>204928</v>
          </cell>
          <cell r="B1438" t="str">
            <v>PRIDE 냉동새우살(홍새우_PD_200~300 200g/EA)</v>
          </cell>
          <cell r="C1438"/>
        </row>
        <row r="1439">
          <cell r="A1439">
            <v>256477</v>
          </cell>
          <cell r="B1439" t="str">
            <v>이츠웰 냉동새우살(RPD_71~90 200g/EA)</v>
          </cell>
          <cell r="C1439"/>
        </row>
        <row r="1440">
          <cell r="A1440">
            <v>256478</v>
          </cell>
          <cell r="B1440" t="str">
            <v>이츠웰 냉동새우살(RPD_91~120 200g/EA)</v>
          </cell>
          <cell r="C1440"/>
        </row>
        <row r="1441">
          <cell r="A1441">
            <v>117788</v>
          </cell>
          <cell r="B1441" t="str">
            <v>한성 통통게맛살H(29.5g*34입 1Kg/EA)</v>
          </cell>
          <cell r="C1441"/>
        </row>
        <row r="1442">
          <cell r="A1442">
            <v>379152</v>
          </cell>
          <cell r="B1442" t="str">
            <v>동원F&amp;B 비피더스명장(포도_125ml*8입 1Kg/EA)</v>
          </cell>
          <cell r="C1442"/>
        </row>
        <row r="1443">
          <cell r="A1443">
            <v>379151</v>
          </cell>
          <cell r="B1443" t="str">
            <v>동원F&amp;B 비피더스명장(사과_125ml*4입 500g/EA)</v>
          </cell>
          <cell r="C1443"/>
        </row>
        <row r="1444">
          <cell r="A1444">
            <v>324043</v>
          </cell>
          <cell r="B1444" t="str">
            <v>삼진 액란(1등급 전란액 1Kg/EA)</v>
          </cell>
          <cell r="C1444"/>
        </row>
        <row r="1445">
          <cell r="A1445">
            <v>411828</v>
          </cell>
          <cell r="B1445" t="str">
            <v>조인 액란(1등급 전란액_살균 1Kg/EA)</v>
          </cell>
          <cell r="C1445"/>
        </row>
        <row r="1446">
          <cell r="A1446">
            <v>416915</v>
          </cell>
          <cell r="B1446" t="str">
            <v>이츠웰 액란(1등급 전란액_살균 2Kg/EA)</v>
          </cell>
          <cell r="C1446"/>
        </row>
        <row r="1447">
          <cell r="A1447">
            <v>268954</v>
          </cell>
          <cell r="B1447" t="str">
            <v>풍림푸드 액란(1등급 전란액 1Kg/EA)</v>
          </cell>
          <cell r="C1447"/>
        </row>
        <row r="1448">
          <cell r="A1448">
            <v>160546</v>
          </cell>
          <cell r="B1448" t="str">
            <v>롯데제과 아이러브식빵(겉장포함_24쪽 750g/EA)</v>
          </cell>
          <cell r="C1448"/>
        </row>
        <row r="1449">
          <cell r="A1449">
            <v>100590</v>
          </cell>
          <cell r="B1449" t="str">
            <v>면사랑 쟁반막국수(200G*10개입 2Kg/EA)</v>
          </cell>
          <cell r="C1449"/>
        </row>
        <row r="1450">
          <cell r="A1450">
            <v>101921</v>
          </cell>
          <cell r="B1450" t="str">
            <v>사조대림 유부(500g/EA)</v>
          </cell>
          <cell r="C1450"/>
        </row>
        <row r="1451">
          <cell r="A1451">
            <v>107269</v>
          </cell>
          <cell r="B1451" t="str">
            <v>면사랑 미트스파게티소스(1Kg/EA)</v>
          </cell>
          <cell r="C1451"/>
        </row>
        <row r="1452">
          <cell r="A1452">
            <v>115046</v>
          </cell>
          <cell r="B1452" t="str">
            <v>면사랑 가쓰오우동소스(1.8L 1.8Kg/EA)</v>
          </cell>
          <cell r="C1452"/>
        </row>
        <row r="1453">
          <cell r="A1453">
            <v>116706</v>
          </cell>
          <cell r="B1453" t="str">
            <v>사조대림 실곤약(1Kg/EA)</v>
          </cell>
          <cell r="C1453"/>
        </row>
        <row r="1454">
          <cell r="A1454">
            <v>122041</v>
          </cell>
          <cell r="B1454" t="str">
            <v>면사랑 생칼국수(1Kg/EA)</v>
          </cell>
          <cell r="C1454"/>
        </row>
        <row r="1455">
          <cell r="A1455">
            <v>160549</v>
          </cell>
          <cell r="B1455" t="str">
            <v>롯데제과 통밀식빵(20쪽 500g/EA)</v>
          </cell>
          <cell r="C1455"/>
        </row>
        <row r="1456">
          <cell r="A1456">
            <v>124753</v>
          </cell>
          <cell r="B1456" t="str">
            <v>사조대림 꽃맛살(2Kg/EA)</v>
          </cell>
          <cell r="C1456"/>
        </row>
        <row r="1457">
          <cell r="A1457">
            <v>125493</v>
          </cell>
          <cell r="B1457" t="str">
            <v>면사랑 크림베이스소스(1Kg/EA)</v>
          </cell>
          <cell r="C1457"/>
        </row>
        <row r="1458">
          <cell r="A1458">
            <v>125592</v>
          </cell>
          <cell r="B1458" t="str">
            <v>사조대림 꽃맛살(2Kg/EA)</v>
          </cell>
          <cell r="C1458"/>
        </row>
        <row r="1459">
          <cell r="A1459">
            <v>126129</v>
          </cell>
          <cell r="B1459" t="str">
            <v>사조대림 크라비아(후레쉬청크 1Kg/EA)</v>
          </cell>
          <cell r="C1459"/>
        </row>
        <row r="1460">
          <cell r="A1460">
            <v>127990</v>
          </cell>
          <cell r="B1460" t="str">
            <v>빙그레 뽀로로요구르트(80ml 80g/EA)</v>
          </cell>
          <cell r="C1460"/>
        </row>
        <row r="1461">
          <cell r="A1461">
            <v>127991</v>
          </cell>
          <cell r="B1461" t="str">
            <v>빙그레 뽀로로요구르트(80ml_사과_빨대없음 80g/EA)</v>
          </cell>
          <cell r="C1461"/>
        </row>
        <row r="1462">
          <cell r="A1462">
            <v>135361</v>
          </cell>
          <cell r="B1462" t="str">
            <v>면사랑 냉면육수(동치미맛 5Kg/EA)</v>
          </cell>
          <cell r="C1462"/>
        </row>
        <row r="1463">
          <cell r="A1463">
            <v>140408</v>
          </cell>
          <cell r="B1463" t="str">
            <v>사조대림 사각어묵(마당놀이_부산 1Kg/EA)</v>
          </cell>
          <cell r="C1463"/>
        </row>
        <row r="1464">
          <cell r="A1464">
            <v>140415</v>
          </cell>
          <cell r="B1464" t="str">
            <v>사조대림 기타어묵(매_백 160g/EA)</v>
          </cell>
          <cell r="C1464"/>
        </row>
        <row r="1465">
          <cell r="A1465">
            <v>140416</v>
          </cell>
          <cell r="B1465" t="str">
            <v>사조대림 기타어묵(잡채_15g*67개입 1Kg/EA)</v>
          </cell>
          <cell r="C1465"/>
        </row>
        <row r="1466">
          <cell r="A1466">
            <v>140549</v>
          </cell>
          <cell r="B1466" t="str">
            <v>사조대림 찐어묵(매_란 320g/EA)</v>
          </cell>
          <cell r="C1466"/>
        </row>
        <row r="1467">
          <cell r="A1467">
            <v>145426</v>
          </cell>
          <cell r="B1467" t="str">
            <v>면사랑 메밀장(1.8L 1.8Kg/EA)</v>
          </cell>
          <cell r="C1467"/>
        </row>
        <row r="1468">
          <cell r="A1468">
            <v>156724</v>
          </cell>
          <cell r="B1468" t="str">
            <v>면사랑 나가사끼짬뽕소스(2Kg/EA)</v>
          </cell>
          <cell r="C1468"/>
        </row>
        <row r="1469">
          <cell r="A1469">
            <v>381000</v>
          </cell>
          <cell r="B1469" t="str">
            <v>삼립 토스트식빵(겉장포함_26쪽 702g/EA)</v>
          </cell>
          <cell r="C1469"/>
        </row>
        <row r="1470">
          <cell r="A1470">
            <v>380999</v>
          </cell>
          <cell r="B1470" t="str">
            <v>삼립 토스트앤샌드위치식빵(겉장포함_24쪽 768g/EA)</v>
          </cell>
          <cell r="C1470"/>
        </row>
        <row r="1471">
          <cell r="A1471">
            <v>161005</v>
          </cell>
          <cell r="B1471" t="str">
            <v>사조대림 잡채해물완자(14±2g*67±5개입 1Kg/EA)</v>
          </cell>
          <cell r="C1471"/>
        </row>
        <row r="1472">
          <cell r="A1472">
            <v>161008</v>
          </cell>
          <cell r="B1472" t="str">
            <v>사조대림 알찬동그랑땡(NEW 1Kg/EA)</v>
          </cell>
          <cell r="C1472"/>
        </row>
        <row r="1473">
          <cell r="A1473">
            <v>168386</v>
          </cell>
          <cell r="B1473" t="str">
            <v>사조대림 종합어묵(알뜰 1Kg/EA)</v>
          </cell>
          <cell r="C1473"/>
        </row>
        <row r="1474">
          <cell r="A1474">
            <v>194475</v>
          </cell>
          <cell r="B1474" t="str">
            <v>빙그레 메로나(80ml*80입_냉매포함 6.4Kg/BOX)</v>
          </cell>
          <cell r="C1474"/>
        </row>
        <row r="1475">
          <cell r="A1475">
            <v>194486</v>
          </cell>
          <cell r="B1475" t="str">
            <v>빙그레 비비빅(75ml_냉매포함 75g/EA)</v>
          </cell>
          <cell r="C1475"/>
        </row>
        <row r="1476">
          <cell r="A1476">
            <v>194549</v>
          </cell>
          <cell r="B1476" t="str">
            <v>빙그레 뽕따(130ml_소다 130g/EA)</v>
          </cell>
          <cell r="C1476"/>
        </row>
        <row r="1477">
          <cell r="A1477">
            <v>230842</v>
          </cell>
          <cell r="B1477" t="str">
            <v>사조대림 오징어링(NEW_20g*50입 1Kg/EA)</v>
          </cell>
          <cell r="C1477"/>
        </row>
        <row r="1478">
          <cell r="A1478">
            <v>268969</v>
          </cell>
          <cell r="B1478" t="str">
            <v>면사랑 쌀떡볶이떡(진공_건조 1Kg/EA)</v>
          </cell>
          <cell r="C1478"/>
        </row>
        <row r="1479">
          <cell r="A1479">
            <v>268971</v>
          </cell>
          <cell r="B1479" t="str">
            <v>면사랑 밀떡볶이떡(진공_건조 1Kg/EA)</v>
          </cell>
          <cell r="C1479"/>
        </row>
        <row r="1480">
          <cell r="A1480">
            <v>274044</v>
          </cell>
          <cell r="B1480" t="str">
            <v>빙그레 붕어싸만코(150ml*30입 1.5Kg/BOX)</v>
          </cell>
          <cell r="C1480"/>
        </row>
        <row r="1481">
          <cell r="A1481">
            <v>274109</v>
          </cell>
          <cell r="B1481" t="str">
            <v>빙그레 빵또아(180ml*24입 1.68Kg/BOX)</v>
          </cell>
          <cell r="C1481"/>
        </row>
        <row r="1482">
          <cell r="A1482">
            <v>339669</v>
          </cell>
          <cell r="B1482" t="str">
            <v>파리바게트 정통우유식빵(10쪽_겉장없음 400g/EA)</v>
          </cell>
          <cell r="C1482"/>
        </row>
        <row r="1483">
          <cell r="A1483">
            <v>279210</v>
          </cell>
          <cell r="B1483" t="str">
            <v>빙그레 쥬시쿨에이드(컵_금귤&amp;감귤 250g/EA)</v>
          </cell>
          <cell r="C1483"/>
        </row>
        <row r="1484">
          <cell r="A1484">
            <v>279211</v>
          </cell>
          <cell r="B1484" t="str">
            <v>빙그레 쥬시쿨에이드(컵_사과 250g/EA)</v>
          </cell>
          <cell r="C1484"/>
        </row>
        <row r="1485">
          <cell r="A1485">
            <v>324065</v>
          </cell>
          <cell r="B1485" t="str">
            <v>사조대림 곤약(600g/EA)</v>
          </cell>
          <cell r="C1485"/>
        </row>
        <row r="1486">
          <cell r="A1486">
            <v>339014</v>
          </cell>
          <cell r="B1486" t="str">
            <v>면사랑 야채김말이튀김(25g*40입 1Kg/EA)</v>
          </cell>
          <cell r="C1486"/>
        </row>
        <row r="1487">
          <cell r="A1487">
            <v>347072</v>
          </cell>
          <cell r="B1487" t="str">
            <v>면사랑 부추김말이튀김(25g*40입 1Kg/EA)</v>
          </cell>
          <cell r="C1487"/>
        </row>
        <row r="1488">
          <cell r="A1488">
            <v>347073</v>
          </cell>
          <cell r="B1488" t="str">
            <v>면사랑 야채김말이튀김(40g*25입 1Kg/EA)</v>
          </cell>
          <cell r="C1488"/>
        </row>
        <row r="1489">
          <cell r="A1489">
            <v>373249</v>
          </cell>
          <cell r="B1489" t="str">
            <v>사조대림 미니붕어빵(단팥_35개내외 800g/EA)</v>
          </cell>
          <cell r="C1489"/>
        </row>
        <row r="1490">
          <cell r="A1490">
            <v>260975</v>
          </cell>
          <cell r="B1490" t="str">
            <v>헬씨누리 손질데리야키고등어구이(순살_40g*15입 600g/EA)</v>
          </cell>
          <cell r="C1490">
            <v>23000</v>
          </cell>
        </row>
        <row r="1491">
          <cell r="A1491">
            <v>260977</v>
          </cell>
          <cell r="B1491" t="str">
            <v>헬씨누리 손질데리야키삼치구이(순살_40g*15입 600g/EA)</v>
          </cell>
          <cell r="C1491">
            <v>35600</v>
          </cell>
        </row>
        <row r="1492">
          <cell r="A1492">
            <v>336728</v>
          </cell>
          <cell r="B1492" t="str">
            <v>이츠웰 매실입은고등어(순살_가시제거율95%_20~40g/토막_25개이상 1Kg/EA)</v>
          </cell>
          <cell r="C1492">
            <v>21000</v>
          </cell>
        </row>
        <row r="1493">
          <cell r="A1493">
            <v>336743</v>
          </cell>
          <cell r="B1493" t="str">
            <v>이츠웰 매실입은삼치(순살_가시제거율95%_20~40g/토막_25개이상 1Kg/EA)</v>
          </cell>
          <cell r="C1493">
            <v>27000</v>
          </cell>
        </row>
        <row r="1494">
          <cell r="A1494">
            <v>350405</v>
          </cell>
          <cell r="B1494" t="str">
            <v>아이누리 매실입은고등어(순살_가시제거율99.9%_30g내외_15~20토막 500g/EA)</v>
          </cell>
          <cell r="C1494">
            <v>17000</v>
          </cell>
        </row>
        <row r="1495">
          <cell r="A1495">
            <v>350406</v>
          </cell>
          <cell r="B1495" t="str">
            <v>아이누리 매실입은삼치(순살_가시제거율99.9%_30g내외_15~20토막 500g/EA)</v>
          </cell>
          <cell r="C1495">
            <v>19000</v>
          </cell>
        </row>
        <row r="1496">
          <cell r="A1496">
            <v>260981</v>
          </cell>
          <cell r="B1496" t="str">
            <v>헬씨누리 담백한손질고등어구이(순살)</v>
          </cell>
          <cell r="C1496">
            <v>21000</v>
          </cell>
        </row>
        <row r="1497">
          <cell r="A1497">
            <v>260982</v>
          </cell>
          <cell r="B1497" t="str">
            <v>헬씨누리 담백한손질삼치구이(순살)</v>
          </cell>
          <cell r="C1497">
            <v>30000</v>
          </cell>
        </row>
        <row r="1498">
          <cell r="A1498">
            <v>380422</v>
          </cell>
          <cell r="B1498" t="str">
            <v>아이누리 가시없는 고등어필렛(순살_가시제거율99.9%_X-Ray_100~140g/필렛 700g/EA)</v>
          </cell>
          <cell r="C1498">
            <v>14000</v>
          </cell>
        </row>
        <row r="1499">
          <cell r="A1499">
            <v>380420</v>
          </cell>
          <cell r="B1499" t="str">
            <v>아이누리 가시없는 고등어살(순살_가시제거율99.9%_X-Ray_40~60g/토막 500g/EA)</v>
          </cell>
          <cell r="C1499">
            <v>10800</v>
          </cell>
        </row>
        <row r="1500">
          <cell r="A1500">
            <v>287123</v>
          </cell>
          <cell r="B1500" t="str">
            <v>아이누리 순살고등어(키즈용 이력제_염지_가시제거율95%_28~32토막 1Kg/EA)</v>
          </cell>
          <cell r="C1500">
            <v>20800</v>
          </cell>
        </row>
        <row r="1501">
          <cell r="A1501">
            <v>336729</v>
          </cell>
          <cell r="B1501" t="str">
            <v>이츠웰 매실입은고등어(순살_가시제거율95%_40~60g/토막_17개이상 1Kg/EA)</v>
          </cell>
          <cell r="C1501">
            <v>20800</v>
          </cell>
        </row>
        <row r="1502">
          <cell r="A1502">
            <v>336730</v>
          </cell>
          <cell r="B1502" t="str">
            <v>이츠웰 매실입은고등어(순살_가시제거율95%_60~80g/토막_13개이상 1Kg/EA)</v>
          </cell>
          <cell r="C1502">
            <v>20800</v>
          </cell>
        </row>
        <row r="1503">
          <cell r="A1503">
            <v>380416</v>
          </cell>
          <cell r="B1503" t="str">
            <v>아이누리 가시없는 삼치살(순살_가시제거율99.9%_X-Ray_40~60g/토막 500g/EA)</v>
          </cell>
          <cell r="C1503">
            <v>13800</v>
          </cell>
        </row>
        <row r="1504">
          <cell r="A1504">
            <v>287122</v>
          </cell>
          <cell r="B1504" t="str">
            <v>아이누리 순살삼치(키즈용 이력제_염지_가시제거율95%_28~32토막 1Kg/EA)</v>
          </cell>
          <cell r="C1504">
            <v>26000</v>
          </cell>
        </row>
        <row r="1505">
          <cell r="A1505">
            <v>336747</v>
          </cell>
          <cell r="B1505" t="str">
            <v>이츠웰 매실입은삼치(순살_가시제거율95%_60~80g/토막_13개이상 1Kg/EA)</v>
          </cell>
          <cell r="C1505">
            <v>26000</v>
          </cell>
        </row>
        <row r="1506">
          <cell r="A1506">
            <v>350409</v>
          </cell>
          <cell r="B1506" t="str">
            <v>아이누리 매실입은임연수(순살_가시제거율99.9%_30g내외_15~20토막 500g/EA)</v>
          </cell>
          <cell r="C1506">
            <v>16500</v>
          </cell>
        </row>
        <row r="1507">
          <cell r="A1507">
            <v>336756</v>
          </cell>
          <cell r="B1507" t="str">
            <v>이츠웰 매실입은임연수(순살_가시제거율95%_60~80g/토막_13개이상 1Kg/EA)</v>
          </cell>
          <cell r="C1507">
            <v>19000</v>
          </cell>
        </row>
        <row r="1508">
          <cell r="A1508">
            <v>287198</v>
          </cell>
          <cell r="B1508" t="str">
            <v>아이누리 순살아귀(가시제거율99.9%_20g내외/토막 1Kg/EA)</v>
          </cell>
          <cell r="C1508">
            <v>26000</v>
          </cell>
        </row>
        <row r="1509">
          <cell r="A1509">
            <v>350401</v>
          </cell>
          <cell r="B1509" t="str">
            <v>아이누리 매실입은갈치(순살_가시제거율99.9%_30g내외_15~20토막 500g/EA)</v>
          </cell>
          <cell r="C1509">
            <v>15500</v>
          </cell>
        </row>
        <row r="1510">
          <cell r="A1510">
            <v>336725</v>
          </cell>
          <cell r="B1510" t="str">
            <v>이츠웰 매실입은갈치(순살_가시제거율95%_60~80g/토막_13개이상 1Kg/EA)</v>
          </cell>
          <cell r="C1510">
            <v>25000</v>
          </cell>
        </row>
        <row r="1511">
          <cell r="A1511">
            <v>350408</v>
          </cell>
          <cell r="B1511" t="str">
            <v>아이누리 매실입은코다리(순살_가시제거율99.9%_30g내외_15~20토막 500g/EA)</v>
          </cell>
          <cell r="C1511">
            <v>14500</v>
          </cell>
        </row>
        <row r="1512">
          <cell r="A1512">
            <v>336759</v>
          </cell>
          <cell r="B1512" t="str">
            <v>이츠웰 매실입은코다리(순살_가시제거율95%_60~80g/토막_13개이상 1Kg/EA)</v>
          </cell>
          <cell r="C1512">
            <v>17000</v>
          </cell>
        </row>
        <row r="1513">
          <cell r="A1513">
            <v>344563</v>
          </cell>
          <cell r="B1513" t="str">
            <v>아이누리 가자미살(순살_가시제거율95%_40g내외/토막 500g/EA)</v>
          </cell>
          <cell r="C1513">
            <v>11000</v>
          </cell>
        </row>
        <row r="1514">
          <cell r="A1514">
            <v>344560</v>
          </cell>
          <cell r="B1514" t="str">
            <v>아이누리 네모가자미살(순살_가시제거율99.9%_40g내외/토막 전용_부침용 500g/EA)</v>
          </cell>
          <cell r="C1514">
            <v>11800</v>
          </cell>
        </row>
        <row r="1515">
          <cell r="A1515">
            <v>344561</v>
          </cell>
          <cell r="B1515" t="str">
            <v>아이누리 네모가자미살(순살_가시제거율99.9%_8~9g/토막 국용_강정용 500g/EA)</v>
          </cell>
          <cell r="C1515">
            <v>11800</v>
          </cell>
        </row>
        <row r="1516">
          <cell r="A1516">
            <v>287125</v>
          </cell>
          <cell r="B1516" t="str">
            <v>아이누리 동태포(슬라이스_순살_가시제거율95%_28~32토막 1Kg/EA)</v>
          </cell>
          <cell r="C1516">
            <v>12000</v>
          </cell>
        </row>
        <row r="1517">
          <cell r="A1517">
            <v>336734</v>
          </cell>
          <cell r="B1517" t="str">
            <v>이츠웰 매실입은동태(순살_가시제거율95%_40~60g/토막_17개이상 1Kg/EA)</v>
          </cell>
          <cell r="C1517">
            <v>14000</v>
          </cell>
        </row>
        <row r="1518">
          <cell r="A1518">
            <v>287200</v>
          </cell>
          <cell r="B1518" t="str">
            <v>아이누리 달고기(순살_가시제거율99.9%_20g내외/토막 1Kg/EA)</v>
          </cell>
          <cell r="C1518">
            <v>22000</v>
          </cell>
        </row>
        <row r="1519">
          <cell r="A1519">
            <v>344584</v>
          </cell>
          <cell r="B1519" t="str">
            <v>아이누리 오징어채(품질인증&amp;이력추적_1*5cm_다리포함 500g/EA)</v>
          </cell>
          <cell r="C1519">
            <v>12000</v>
          </cell>
        </row>
        <row r="1520">
          <cell r="A1520">
            <v>344588</v>
          </cell>
          <cell r="B1520" t="str">
            <v>아이누리 미니오징어채몸채(품질인증&amp;이력추적_탈피_1*2cm 500g/EA)</v>
          </cell>
          <cell r="C1520">
            <v>13500</v>
          </cell>
        </row>
        <row r="1521">
          <cell r="A1521">
            <v>375709</v>
          </cell>
          <cell r="B1521" t="str">
            <v>이츠웰 전통그대로청국장(전통식품인증 500g/EA)</v>
          </cell>
          <cell r="C1521">
            <v>9500</v>
          </cell>
        </row>
        <row r="1522">
          <cell r="A1522">
            <v>381521</v>
          </cell>
          <cell r="B1522" t="str">
            <v>이츠웰 참기름(국산 300g/EA)</v>
          </cell>
          <cell r="C1522">
            <v>32000</v>
          </cell>
        </row>
        <row r="1523">
          <cell r="A1523">
            <v>384673</v>
          </cell>
          <cell r="B1523" t="str">
            <v>튼튼스쿨 전통그대로고추장(전통식품인증 10Kg/EA)</v>
          </cell>
          <cell r="C1523">
            <v>135000</v>
          </cell>
        </row>
        <row r="1524">
          <cell r="A1524">
            <v>384674</v>
          </cell>
          <cell r="B1524" t="str">
            <v>튼튼스쿨 전통그대로된장(전통식품인증 10Kg/EA)</v>
          </cell>
          <cell r="C1524">
            <v>120000</v>
          </cell>
        </row>
        <row r="1525">
          <cell r="A1525">
            <v>384678</v>
          </cell>
          <cell r="B1525" t="str">
            <v>튼튼스쿨 전통그대로간장(10L_전통식품인증 10Kg/EA)</v>
          </cell>
          <cell r="C1525">
            <v>85000</v>
          </cell>
        </row>
        <row r="1526">
          <cell r="A1526">
            <v>282060</v>
          </cell>
          <cell r="B1526" t="str">
            <v>아이누리 순살삼치(키즈용 이력제_염지_가시제거율95%_14~16토막 500g/EA)</v>
          </cell>
          <cell r="C1526">
            <v>13500</v>
          </cell>
        </row>
        <row r="1527">
          <cell r="A1527">
            <v>336744</v>
          </cell>
          <cell r="B1527" t="str">
            <v>이츠웰 매실입은삼치(순살_가시제거율95%_40~60g/토막_17개이상 1Kg/EA)</v>
          </cell>
          <cell r="C1527">
            <v>26000</v>
          </cell>
        </row>
        <row r="1528">
          <cell r="A1528">
            <v>336755</v>
          </cell>
          <cell r="B1528" t="str">
            <v>이츠웰 매실입은임연수(순살_가시제거율95%_40~60g/토막_17개이상 1Kg/EA)</v>
          </cell>
          <cell r="C1528">
            <v>19000</v>
          </cell>
        </row>
        <row r="1529">
          <cell r="A1529">
            <v>336724</v>
          </cell>
          <cell r="B1529" t="str">
            <v>이츠웰 매실입은갈치(순살_가시제거율95%_40~60g/토막_17개이상 1Kg/EA)</v>
          </cell>
          <cell r="C1529">
            <v>25000</v>
          </cell>
        </row>
        <row r="1530">
          <cell r="A1530">
            <v>336758</v>
          </cell>
          <cell r="B1530" t="str">
            <v>이츠웰 매실입은코다리(순살_가시제거율95%_40~60g/토막_17개이상 1Kg/EA)</v>
          </cell>
          <cell r="C1530">
            <v>16500</v>
          </cell>
        </row>
        <row r="1531">
          <cell r="A1531">
            <v>289808</v>
          </cell>
          <cell r="B1531" t="str">
            <v>이츠웰 알뜰고춧가루(10kg_박스단위발주 양념용_직송용 1Kg/EA)</v>
          </cell>
          <cell r="C1531">
            <v>25000</v>
          </cell>
        </row>
        <row r="1532">
          <cell r="A1532">
            <v>289809</v>
          </cell>
          <cell r="B1532" t="str">
            <v>이츠웰 알뜰고춧가루(10kg_박스단위발주 김치용_직송용 1Kg/EA)</v>
          </cell>
          <cell r="C1532">
            <v>25000</v>
          </cell>
        </row>
        <row r="1533">
          <cell r="A1533">
            <v>377635</v>
          </cell>
          <cell r="B1533" t="str">
            <v>도노 크림치즈(new 1.36Kg/EA) / 신규 입항</v>
          </cell>
          <cell r="C1533">
            <v>18000</v>
          </cell>
        </row>
        <row r="1534">
          <cell r="A1534">
            <v>381822</v>
          </cell>
          <cell r="B1534" t="str">
            <v>전복(ASC인증_20미 1Kg/EA)</v>
          </cell>
          <cell r="C1534">
            <v>62000</v>
          </cell>
        </row>
        <row r="1535">
          <cell r="A1535">
            <v>379282</v>
          </cell>
          <cell r="B1535" t="str">
            <v>순살대구포(MSC인증_가시제거율99.9%_20~40g/포 전감용 500g/EA)</v>
          </cell>
          <cell r="C1535">
            <v>13500</v>
          </cell>
        </row>
        <row r="1536">
          <cell r="A1536">
            <v>379281</v>
          </cell>
          <cell r="B1536" t="str">
            <v>순살동태포(MSC인증_가시제거율99.9%_20~40g/포 전감용 500g/EA)</v>
          </cell>
          <cell r="C1536">
            <v>9000</v>
          </cell>
        </row>
        <row r="1537">
          <cell r="A1537">
            <v>382642</v>
          </cell>
          <cell r="B1537" t="str">
            <v>순살연어(MSC인증_가시제거율99.9%_45~55g/토막 500g/EA)</v>
          </cell>
          <cell r="C1537">
            <v>18000</v>
          </cell>
        </row>
        <row r="1538">
          <cell r="A1538">
            <v>379280</v>
          </cell>
          <cell r="B1538" t="str">
            <v>순살임연수(MSC인증_가시제거율99.9%_70~90g/토막 500g/EA)</v>
          </cell>
          <cell r="C1538">
            <v>14000</v>
          </cell>
        </row>
        <row r="1539">
          <cell r="A1539">
            <v>379279</v>
          </cell>
          <cell r="B1539" t="str">
            <v>순살장문볼락(MSC인증_가시제거율99.9%_70~90g/토막 500g/EA)</v>
          </cell>
          <cell r="C1539">
            <v>13000</v>
          </cell>
        </row>
        <row r="1540">
          <cell r="A1540">
            <v>379229</v>
          </cell>
          <cell r="B1540" t="str">
            <v>할복오징어(MSC인증_무탈피_다리포함 500g/EA)</v>
          </cell>
          <cell r="C1540">
            <v>9500</v>
          </cell>
        </row>
        <row r="1541">
          <cell r="A1541">
            <v>381823</v>
          </cell>
          <cell r="B1541" t="str">
            <v>전복살(ASC인증_자숙_원물_18-20미 1Kg/EA)</v>
          </cell>
          <cell r="C1541">
            <v>150000</v>
          </cell>
        </row>
        <row r="1542">
          <cell r="A1542">
            <v>197877</v>
          </cell>
          <cell r="B1542" t="str">
            <v>진미식품 크림파스타분말(1Kg/EA)</v>
          </cell>
          <cell r="C1542">
            <v>18500</v>
          </cell>
        </row>
        <row r="1543">
          <cell r="A1543">
            <v>176900</v>
          </cell>
          <cell r="B1543" t="str">
            <v>진미식품 고향당면(1kg/EA)</v>
          </cell>
          <cell r="C1543">
            <v>11800</v>
          </cell>
        </row>
        <row r="1544">
          <cell r="A1544">
            <v>238376</v>
          </cell>
          <cell r="B1544" t="str">
            <v>진미식품 자른당면(1kg/EA)</v>
          </cell>
          <cell r="C1544">
            <v>12500</v>
          </cell>
        </row>
        <row r="1545">
          <cell r="A1545">
            <v>378332</v>
          </cell>
          <cell r="B1545" t="str">
            <v>이츠웰 참치캔(1.88Kg/EA)</v>
          </cell>
          <cell r="C1545">
            <v>21000</v>
          </cell>
        </row>
        <row r="1546">
          <cell r="A1546">
            <v>390280</v>
          </cell>
          <cell r="B1546" t="str">
            <v>굿딜 체다치즈(슬라이스_멀티팩_100매 1.8Kg/EA)</v>
          </cell>
          <cell r="C1546">
            <v>21000</v>
          </cell>
        </row>
        <row r="1547">
          <cell r="A1547">
            <v>332512</v>
          </cell>
          <cell r="B1547" t="str">
            <v>해아란 햇빛담은고춧가루(양념용 1Kg/EA)</v>
          </cell>
          <cell r="C1547">
            <v>28000</v>
          </cell>
        </row>
        <row r="1548">
          <cell r="A1548">
            <v>332513</v>
          </cell>
          <cell r="B1548" t="str">
            <v>해아란 햇빛담은고춧가루(김치용 1Kg/EA)</v>
          </cell>
          <cell r="C1548">
            <v>28000</v>
          </cell>
        </row>
        <row r="1549">
          <cell r="A1549">
            <v>354074</v>
          </cell>
          <cell r="B1549" t="str">
            <v>자연드림 비엔나소시지(10g*100±5입 1Kg/EA)</v>
          </cell>
          <cell r="C1549">
            <v>23000</v>
          </cell>
        </row>
        <row r="1550">
          <cell r="A1550">
            <v>354047</v>
          </cell>
          <cell r="B1550" t="str">
            <v>자연드림 그릴후랑크소시지(120g/EA)</v>
          </cell>
          <cell r="C1550">
            <v>3500</v>
          </cell>
        </row>
        <row r="1551">
          <cell r="A1551">
            <v>354064</v>
          </cell>
          <cell r="B1551" t="str">
            <v>자연드림 더맛있는스모크햄(1Kg/EA)</v>
          </cell>
          <cell r="C1551">
            <v>18500</v>
          </cell>
        </row>
        <row r="1552">
          <cell r="A1552">
            <v>354555</v>
          </cell>
          <cell r="B1552" t="str">
            <v>자연드림 미니동그랑땡(25±1개입 500g/EA)</v>
          </cell>
          <cell r="C1552">
            <v>10500</v>
          </cell>
        </row>
        <row r="1553">
          <cell r="A1553">
            <v>354554</v>
          </cell>
          <cell r="B1553" t="str">
            <v>자연드림 미니돈까스(34±3개입 500g/EA)</v>
          </cell>
          <cell r="C1553">
            <v>11500</v>
          </cell>
        </row>
        <row r="1554">
          <cell r="A1554">
            <v>354598</v>
          </cell>
          <cell r="B1554" t="str">
            <v>한진씨푸드 명태생선까스(자연드림 500g/EA)</v>
          </cell>
          <cell r="C1554">
            <v>16000</v>
          </cell>
        </row>
        <row r="1555">
          <cell r="A1555">
            <v>354594</v>
          </cell>
          <cell r="B1555" t="str">
            <v>한진씨푸드 대구순살까스(자연드림 500g/EA)</v>
          </cell>
          <cell r="C1555">
            <v>21000</v>
          </cell>
        </row>
        <row r="1556">
          <cell r="A1556">
            <v>354659</v>
          </cell>
          <cell r="B1556" t="str">
            <v>자연드림 꼬꼬너겟(16g*30±3입 500g/EA)</v>
          </cell>
          <cell r="C1556">
            <v>14700</v>
          </cell>
        </row>
        <row r="1557">
          <cell r="A1557">
            <v>354665</v>
          </cell>
          <cell r="B1557" t="str">
            <v>자연드림 팝콘치킨(500g/EA)</v>
          </cell>
          <cell r="C1557">
            <v>15000</v>
          </cell>
        </row>
        <row r="1558">
          <cell r="A1558">
            <v>354468</v>
          </cell>
          <cell r="B1558" t="str">
            <v>자연드림 튼튼치킨까스(non-gmo 300g/EA)</v>
          </cell>
          <cell r="C1558">
            <v>10800</v>
          </cell>
        </row>
        <row r="1559">
          <cell r="A1559">
            <v>354041</v>
          </cell>
          <cell r="B1559" t="str">
            <v>자연드림 오리훈제(무항생 350g/EA)</v>
          </cell>
          <cell r="C1559">
            <v>19000</v>
          </cell>
        </row>
        <row r="1560">
          <cell r="A1560">
            <v>354039</v>
          </cell>
          <cell r="B1560" t="str">
            <v>자연드림 오리고추양념불고기(무항생 500g/EA)</v>
          </cell>
          <cell r="C1560">
            <v>18500</v>
          </cell>
        </row>
        <row r="1561">
          <cell r="A1561">
            <v>354036</v>
          </cell>
          <cell r="B1561" t="str">
            <v>자연드림 오리간장양념불고기(무항생 500g/EA)</v>
          </cell>
          <cell r="C1561">
            <v>18000</v>
          </cell>
        </row>
        <row r="1562">
          <cell r="A1562">
            <v>357984</v>
          </cell>
          <cell r="B1562" t="str">
            <v>가자미(자연드림_대 500g/EA)</v>
          </cell>
          <cell r="C1562">
            <v>17000</v>
          </cell>
        </row>
        <row r="1563">
          <cell r="A1563">
            <v>354379</v>
          </cell>
          <cell r="B1563" t="str">
            <v>황태채(자연드림 150g/EA)</v>
          </cell>
          <cell r="C1563">
            <v>16000</v>
          </cell>
        </row>
        <row r="1564">
          <cell r="A1564">
            <v>354447</v>
          </cell>
          <cell r="B1564" t="str">
            <v>자연드림 쫄쫄이미역(200g/EA)</v>
          </cell>
          <cell r="C1564">
            <v>5800</v>
          </cell>
        </row>
        <row r="1565">
          <cell r="A1565">
            <v>354266</v>
          </cell>
          <cell r="B1565" t="str">
            <v>자연드림 밥에넣어먹는톳(100g/EA)</v>
          </cell>
          <cell r="C1565">
            <v>7900</v>
          </cell>
        </row>
        <row r="1566">
          <cell r="A1566">
            <v>354348</v>
          </cell>
          <cell r="B1566" t="str">
            <v>자연드림 중하새우살(250g/EA)</v>
          </cell>
          <cell r="C1566">
            <v>15600</v>
          </cell>
        </row>
        <row r="1567">
          <cell r="A1567">
            <v>354340</v>
          </cell>
          <cell r="B1567" t="str">
            <v>자연드림 잔멸치(지리 300g/EA)</v>
          </cell>
          <cell r="C1567">
            <v>15500</v>
          </cell>
        </row>
        <row r="1568">
          <cell r="A1568">
            <v>354439</v>
          </cell>
          <cell r="B1568" t="str">
            <v>자연드림 자른다시마(200g/EA)</v>
          </cell>
          <cell r="C1568">
            <v>7400</v>
          </cell>
        </row>
        <row r="1569">
          <cell r="A1569">
            <v>354408</v>
          </cell>
          <cell r="B1569" t="str">
            <v>자연드림 삼치살(개별포장 400g/EA)</v>
          </cell>
          <cell r="C1569">
            <v>14000</v>
          </cell>
        </row>
        <row r="1570">
          <cell r="A1570">
            <v>354489</v>
          </cell>
          <cell r="B1570" t="str">
            <v>자연드림 더고소하게구운재래김(10매 40g/EA)</v>
          </cell>
          <cell r="C1570">
            <v>4500</v>
          </cell>
        </row>
        <row r="1571">
          <cell r="A1571">
            <v>354500</v>
          </cell>
          <cell r="B1571" t="str">
            <v>자연드림 밥과함께진한맛김도시락(3.8g*10봉 38g/EA)</v>
          </cell>
          <cell r="C1571">
            <v>5600</v>
          </cell>
        </row>
        <row r="1572">
          <cell r="A1572">
            <v>354495</v>
          </cell>
          <cell r="B1572" t="str">
            <v>자연드림 밥과함께진한맛김(7매 35g/EA)</v>
          </cell>
          <cell r="C1572">
            <v>4300</v>
          </cell>
        </row>
        <row r="1573">
          <cell r="A1573">
            <v>354252</v>
          </cell>
          <cell r="B1573" t="str">
            <v>자연드림 깐바지락살(200g/EA)</v>
          </cell>
          <cell r="C1573">
            <v>12500</v>
          </cell>
        </row>
        <row r="1574">
          <cell r="A1574">
            <v>354405</v>
          </cell>
          <cell r="B1574" t="str">
            <v>자연드림 고등어살(대 350g/EA)</v>
          </cell>
          <cell r="C1574">
            <v>12000</v>
          </cell>
        </row>
        <row r="1575">
          <cell r="A1575">
            <v>354404</v>
          </cell>
          <cell r="B1575" t="str">
            <v>오징어채(자연드림 150g/EA)</v>
          </cell>
          <cell r="C1575">
            <v>17200</v>
          </cell>
        </row>
        <row r="1576">
          <cell r="A1576">
            <v>354411</v>
          </cell>
          <cell r="B1576" t="str">
            <v>오징어(자연드림_2~3미 500g/EA)</v>
          </cell>
          <cell r="C1576">
            <v>17000</v>
          </cell>
        </row>
        <row r="1577">
          <cell r="A1577">
            <v>354293</v>
          </cell>
          <cell r="B1577" t="str">
            <v>실속국물멸치(자연드림 300g/EA)</v>
          </cell>
          <cell r="C1577">
            <v>6200</v>
          </cell>
        </row>
        <row r="1578">
          <cell r="A1578">
            <v>354601</v>
          </cell>
          <cell r="B1578" t="str">
            <v>자연드림 올리브통참치(150g/EA)</v>
          </cell>
          <cell r="C1578">
            <v>4700</v>
          </cell>
        </row>
        <row r="1579">
          <cell r="A1579">
            <v>354308</v>
          </cell>
          <cell r="B1579" t="str">
            <v>자연드림 콤비네이션피자(510g/EA)</v>
          </cell>
          <cell r="C1579">
            <v>17000</v>
          </cell>
        </row>
        <row r="1580">
          <cell r="A1580">
            <v>354311</v>
          </cell>
          <cell r="B1580" t="str">
            <v>자연드림 한우불고기피자(495g/EA)</v>
          </cell>
          <cell r="C1580">
            <v>22000</v>
          </cell>
        </row>
        <row r="1581">
          <cell r="A1581">
            <v>354309</v>
          </cell>
          <cell r="B1581" t="str">
            <v>자연드림 피자군만두(510g/EA)</v>
          </cell>
          <cell r="C1581">
            <v>12500</v>
          </cell>
        </row>
        <row r="1582">
          <cell r="A1582">
            <v>354306</v>
          </cell>
          <cell r="B1582" t="str">
            <v>자연드림 채소가득채식만두(300g/EA)</v>
          </cell>
          <cell r="C1582">
            <v>5900</v>
          </cell>
        </row>
        <row r="1583">
          <cell r="A1583">
            <v>354305</v>
          </cell>
          <cell r="B1583" t="str">
            <v>자연드림 잡채만두(400g/EA)</v>
          </cell>
          <cell r="C1583">
            <v>6750</v>
          </cell>
        </row>
        <row r="1584">
          <cell r="A1584">
            <v>354289</v>
          </cell>
          <cell r="B1584" t="str">
            <v>자연드림 물만두(8g*113±2입 1.02Kg/EA)</v>
          </cell>
          <cell r="C1584">
            <v>14500</v>
          </cell>
        </row>
        <row r="1585">
          <cell r="A1585">
            <v>354287</v>
          </cell>
          <cell r="B1585" t="str">
            <v>자연드림 꽃빵(250g/EA)</v>
          </cell>
          <cell r="C1585">
            <v>4000</v>
          </cell>
        </row>
        <row r="1586">
          <cell r="A1586">
            <v>354281</v>
          </cell>
          <cell r="B1586" t="str">
            <v>자연드림 군만두(1.02Kg/EA)</v>
          </cell>
          <cell r="C1586">
            <v>14400</v>
          </cell>
        </row>
        <row r="1587">
          <cell r="A1587">
            <v>354517</v>
          </cell>
          <cell r="B1587" t="str">
            <v>자연드림 한입쏙핫도그(23±1개입 500g/EA)</v>
          </cell>
          <cell r="C1587">
            <v>18000</v>
          </cell>
        </row>
        <row r="1588">
          <cell r="A1588">
            <v>354508</v>
          </cell>
          <cell r="B1588" t="str">
            <v>자연드림 우리밀꼬마핫도그(40g*5개입 200g/EA)</v>
          </cell>
          <cell r="C1588">
            <v>5900</v>
          </cell>
        </row>
        <row r="1589">
          <cell r="A1589">
            <v>354511</v>
          </cell>
          <cell r="B1589" t="str">
            <v>자연드림 치즈꼬마핫도그(32g*5입 160g/EA)</v>
          </cell>
          <cell r="C1589">
            <v>9000</v>
          </cell>
        </row>
        <row r="1590">
          <cell r="A1590">
            <v>354519</v>
          </cell>
          <cell r="B1590" t="str">
            <v>자연드림 핫도그(65g*10입 650g/EA)</v>
          </cell>
          <cell r="C1590">
            <v>22000</v>
          </cell>
        </row>
        <row r="1591">
          <cell r="A1591">
            <v>354535</v>
          </cell>
          <cell r="B1591" t="str">
            <v>자연드림 팥찐빵(50g*6입 300g/EA)</v>
          </cell>
          <cell r="C1591">
            <v>5300</v>
          </cell>
        </row>
        <row r="1592">
          <cell r="A1592">
            <v>354542</v>
          </cell>
          <cell r="B1592" t="str">
            <v>자연드림 흑미찐빵(50g*6입 300g/EA)</v>
          </cell>
          <cell r="C1592">
            <v>5000</v>
          </cell>
        </row>
        <row r="1593">
          <cell r="A1593">
            <v>354747</v>
          </cell>
          <cell r="B1593" t="str">
            <v>담백한우리밀또띠아(자연드림 400g/EA)</v>
          </cell>
          <cell r="C1593">
            <v>8000</v>
          </cell>
        </row>
        <row r="1594">
          <cell r="A1594">
            <v>379129</v>
          </cell>
          <cell r="B1594" t="str">
            <v>가평 잣(자연드림 140g/EA)</v>
          </cell>
          <cell r="C1594">
            <v>34000</v>
          </cell>
        </row>
        <row r="1595">
          <cell r="A1595">
            <v>354572</v>
          </cell>
          <cell r="B1595" t="str">
            <v>판교농민식품 청포묵(자연드림 420g/EA)</v>
          </cell>
          <cell r="C1595">
            <v>11000</v>
          </cell>
        </row>
        <row r="1596">
          <cell r="A1596">
            <v>354745</v>
          </cell>
          <cell r="B1596" t="str">
            <v>청포묵(자연드림 2Kg/EA)</v>
          </cell>
          <cell r="C1596">
            <v>45010</v>
          </cell>
        </row>
        <row r="1597">
          <cell r="A1597">
            <v>357597</v>
          </cell>
          <cell r="B1597" t="str">
            <v>도토리묵가루(자연드림 500g/EA)</v>
          </cell>
          <cell r="C1597">
            <v>34000</v>
          </cell>
        </row>
        <row r="1598">
          <cell r="A1598">
            <v>354742</v>
          </cell>
          <cell r="B1598" t="str">
            <v>도토리묵슬라이스(자연드림 2Kg/EA)</v>
          </cell>
          <cell r="C1598">
            <v>36000</v>
          </cell>
        </row>
        <row r="1599">
          <cell r="A1599">
            <v>354741</v>
          </cell>
          <cell r="B1599" t="str">
            <v>도토리묵(자연드림 2Kg/EA)</v>
          </cell>
          <cell r="C1599">
            <v>31000</v>
          </cell>
        </row>
        <row r="1600">
          <cell r="A1600">
            <v>357612</v>
          </cell>
          <cell r="B1600" t="str">
            <v>자연드림 콩비지(400g/EA)</v>
          </cell>
          <cell r="C1600">
            <v>3400</v>
          </cell>
        </row>
        <row r="1601">
          <cell r="A1601">
            <v>354351</v>
          </cell>
          <cell r="B1601" t="str">
            <v>자연드림 우리콩연두부(100g/EA)</v>
          </cell>
          <cell r="C1601">
            <v>800</v>
          </cell>
        </row>
        <row r="1602">
          <cell r="A1602">
            <v>354318</v>
          </cell>
          <cell r="B1602" t="str">
            <v>자연드림 우리콩연두부(1Kg/EA)</v>
          </cell>
          <cell r="C1602">
            <v>5500</v>
          </cell>
        </row>
        <row r="1603">
          <cell r="A1603">
            <v>354316</v>
          </cell>
          <cell r="B1603" t="str">
            <v>자연드림 우리콩순두부(1Kg/EA)</v>
          </cell>
          <cell r="C1603">
            <v>5000</v>
          </cell>
        </row>
        <row r="1604">
          <cell r="A1604">
            <v>354349</v>
          </cell>
          <cell r="B1604" t="str">
            <v>자연드림 우리콩두부(찌개용 420g/EA)</v>
          </cell>
          <cell r="C1604">
            <v>3500</v>
          </cell>
        </row>
        <row r="1605">
          <cell r="A1605">
            <v>354345</v>
          </cell>
          <cell r="B1605" t="str">
            <v>자연드림 우리콩두부(부침용 420g/EA)</v>
          </cell>
          <cell r="C1605">
            <v>3700</v>
          </cell>
        </row>
        <row r="1606">
          <cell r="A1606">
            <v>354320</v>
          </cell>
          <cell r="B1606" t="str">
            <v>자연드림 우리콩판두부(부침용 3Kg/EA)</v>
          </cell>
          <cell r="C1606">
            <v>23000</v>
          </cell>
        </row>
        <row r="1607">
          <cell r="A1607">
            <v>354342</v>
          </cell>
          <cell r="B1607" t="str">
            <v>자연드림 우리콩두부(대용량 찌개용 3Kg/EA)</v>
          </cell>
          <cell r="C1607">
            <v>23000</v>
          </cell>
        </row>
        <row r="1608">
          <cell r="A1608">
            <v>357458</v>
          </cell>
          <cell r="B1608" t="str">
            <v>자연드림 다진마늘(500g/EA)</v>
          </cell>
          <cell r="C1608">
            <v>14000</v>
          </cell>
        </row>
        <row r="1609">
          <cell r="A1609">
            <v>354588</v>
          </cell>
          <cell r="B1609" t="str">
            <v>자연드림 냉동조랭이떡(500g/EA)</v>
          </cell>
          <cell r="C1609">
            <v>6810</v>
          </cell>
        </row>
        <row r="1610">
          <cell r="A1610">
            <v>354585</v>
          </cell>
          <cell r="B1610" t="str">
            <v>자연드림 냉동떡볶이떡(500g/EA)</v>
          </cell>
          <cell r="C1610">
            <v>6790</v>
          </cell>
        </row>
        <row r="1611">
          <cell r="A1611">
            <v>354580</v>
          </cell>
          <cell r="B1611" t="str">
            <v>자연드림 냉동떡국떡(500g/EA)</v>
          </cell>
          <cell r="C1611">
            <v>7080</v>
          </cell>
        </row>
        <row r="1612">
          <cell r="A1612">
            <v>357559</v>
          </cell>
          <cell r="B1612" t="str">
            <v>자연드림 우리밀칼국수면(3봉입 600g/EA)</v>
          </cell>
          <cell r="C1612">
            <v>5100</v>
          </cell>
        </row>
        <row r="1613">
          <cell r="A1613">
            <v>362452</v>
          </cell>
          <cell r="B1613" t="str">
            <v>서산간월도 명란젓(자연드림 200g/EA)</v>
          </cell>
          <cell r="C1613">
            <v>21000</v>
          </cell>
        </row>
        <row r="1614">
          <cell r="A1614">
            <v>362451</v>
          </cell>
          <cell r="B1614" t="str">
            <v>조이씨푸드 참새우젓(자연드림 1Kg/EA)</v>
          </cell>
          <cell r="C1614">
            <v>26500</v>
          </cell>
        </row>
        <row r="1615">
          <cell r="A1615">
            <v>357635</v>
          </cell>
          <cell r="B1615" t="str">
            <v>구워먹는치즈(자연드림 110g/EA)</v>
          </cell>
          <cell r="C1615">
            <v>8000</v>
          </cell>
        </row>
        <row r="1616">
          <cell r="A1616">
            <v>362537</v>
          </cell>
          <cell r="B1616" t="str">
            <v>자연드림 김밥용단무지(290g/EA)</v>
          </cell>
          <cell r="C1616">
            <v>4000</v>
          </cell>
        </row>
        <row r="1617">
          <cell r="A1617">
            <v>362829</v>
          </cell>
          <cell r="B1617" t="str">
            <v>자연드림 아삭치킨무(벌크 1.5Kg/EA)</v>
          </cell>
          <cell r="C1617">
            <v>12000</v>
          </cell>
        </row>
        <row r="1618">
          <cell r="A1618">
            <v>371410</v>
          </cell>
          <cell r="B1618" t="str">
            <v>자연드림 검은콩오곡두유(190ml*24입 190g/EA)</v>
          </cell>
          <cell r="C1618">
            <v>1350</v>
          </cell>
        </row>
        <row r="1619">
          <cell r="A1619">
            <v>372624</v>
          </cell>
          <cell r="B1619" t="str">
            <v>자연드림 마시는초콜릿(120ml*24입 2.88Kg/EA)</v>
          </cell>
          <cell r="C1619">
            <v>22000</v>
          </cell>
        </row>
        <row r="1620">
          <cell r="A1620">
            <v>354152</v>
          </cell>
          <cell r="B1620" t="str">
            <v>자연드림 낙안목장요구르트(플레인_120ml_스파우트 120g/EA)</v>
          </cell>
          <cell r="C1620">
            <v>1850</v>
          </cell>
        </row>
        <row r="1621">
          <cell r="A1621">
            <v>354150</v>
          </cell>
          <cell r="B1621" t="str">
            <v>자연드림 낙안매실요구르트(120ml_스파우트 120g/EA)</v>
          </cell>
          <cell r="C1621">
            <v>1900</v>
          </cell>
        </row>
        <row r="1622">
          <cell r="A1622">
            <v>354148</v>
          </cell>
          <cell r="B1622" t="str">
            <v>자연드림 낙안딸기요구르트(120ml_스파우트 120g/EA)</v>
          </cell>
          <cell r="C1622">
            <v>1900</v>
          </cell>
        </row>
        <row r="1623">
          <cell r="A1623">
            <v>354153</v>
          </cell>
          <cell r="B1623" t="str">
            <v>낙안유자요구르트(자연드림_120ml_스파우트 120g/EA)</v>
          </cell>
          <cell r="C1623">
            <v>1900</v>
          </cell>
        </row>
        <row r="1624">
          <cell r="A1624">
            <v>354151</v>
          </cell>
          <cell r="B1624" t="str">
            <v>낙안플레인요구르트(자연드림_무가당_500ml_PET 500g/EA)</v>
          </cell>
          <cell r="C1624">
            <v>6600</v>
          </cell>
        </row>
        <row r="1625">
          <cell r="A1625">
            <v>357636</v>
          </cell>
          <cell r="B1625" t="str">
            <v>낙안플레인요구르트(자연드림_500ml_가당_PET 500g/EA)</v>
          </cell>
          <cell r="C1625">
            <v>7500</v>
          </cell>
        </row>
        <row r="1626">
          <cell r="A1626">
            <v>375045</v>
          </cell>
          <cell r="B1626" t="str">
            <v>자연드림XCJFW 한모금감귤(팩_종이빨대_120ml*24입 120g/EA)</v>
          </cell>
          <cell r="C1626">
            <v>480</v>
          </cell>
        </row>
        <row r="1627">
          <cell r="A1627">
            <v>375046</v>
          </cell>
          <cell r="B1627" t="str">
            <v>자연드림XCJFW 한모금사과(팩_종이빨대_120ml*24입 120g/EA)</v>
          </cell>
          <cell r="C1627">
            <v>450</v>
          </cell>
        </row>
        <row r="1628">
          <cell r="A1628">
            <v>389732</v>
          </cell>
          <cell r="B1628" t="str">
            <v>자연드림XCJFW 한모금사과(사과데이_사과한모금_팩_종이빨대_120ml*24입 이벤트데이용 120g/EA)</v>
          </cell>
          <cell r="C1628"/>
        </row>
        <row r="1629">
          <cell r="A1629">
            <v>375047</v>
          </cell>
          <cell r="B1629" t="str">
            <v>자연드림XCJFW 한모금포도(팩_종이빨대_120ml*24입 120g/EA)</v>
          </cell>
          <cell r="C1629">
            <v>620</v>
          </cell>
        </row>
        <row r="1630">
          <cell r="A1630">
            <v>354136</v>
          </cell>
          <cell r="B1630" t="str">
            <v>자연드림 샤인머스캣한모금(종이팩_120ml_24개입 120g/EA)</v>
          </cell>
          <cell r="C1630">
            <v>720</v>
          </cell>
        </row>
        <row r="1631">
          <cell r="A1631">
            <v>354155</v>
          </cell>
          <cell r="B1631" t="str">
            <v>상큼한감귤주스(자연드림_120ml*10개입 120g/EA) 박스</v>
          </cell>
          <cell r="C1631">
            <v>1400</v>
          </cell>
        </row>
        <row r="1632">
          <cell r="A1632">
            <v>373022</v>
          </cell>
          <cell r="B1632" t="str">
            <v>자임에프앤비 상큼한사과주스(자연드림_120ml*30개입 120g/EA)</v>
          </cell>
          <cell r="C1632">
            <v>1300</v>
          </cell>
        </row>
        <row r="1633">
          <cell r="A1633">
            <v>373021</v>
          </cell>
          <cell r="B1633" t="str">
            <v>자임 당근사과주스(자연드림_30개입_120ml 120g/EA)</v>
          </cell>
          <cell r="C1633">
            <v>1500</v>
          </cell>
        </row>
        <row r="1634">
          <cell r="A1634">
            <v>373024</v>
          </cell>
          <cell r="B1634" t="str">
            <v>자임 포도주스(자연드림_120ml*30개입 120g/EA)</v>
          </cell>
          <cell r="C1634">
            <v>1550</v>
          </cell>
        </row>
        <row r="1635">
          <cell r="A1635">
            <v>354139</v>
          </cell>
          <cell r="B1635" t="str">
            <v>자연드림 숨(팩_종이빨대_120ml*24입_과일채소음료 120g/EA)</v>
          </cell>
          <cell r="C1635">
            <v>620</v>
          </cell>
        </row>
        <row r="1636">
          <cell r="A1636">
            <v>354138</v>
          </cell>
          <cell r="B1636" t="str">
            <v>자연드림 석류와베르가모트(팩_종이빨대_120ml*24입 120g/EA)</v>
          </cell>
          <cell r="C1636">
            <v>750</v>
          </cell>
        </row>
        <row r="1637">
          <cell r="A1637">
            <v>354133</v>
          </cell>
          <cell r="B1637" t="str">
            <v>자연드림 식혜(105ml_컵 105g/EA) 40개입</v>
          </cell>
          <cell r="C1637">
            <v>540</v>
          </cell>
        </row>
        <row r="1638">
          <cell r="A1638">
            <v>357847</v>
          </cell>
          <cell r="B1638" t="str">
            <v>자연드림 감귤음료(1L 1Kg/EA)</v>
          </cell>
          <cell r="C1638">
            <v>3400</v>
          </cell>
        </row>
        <row r="1639">
          <cell r="A1639">
            <v>354159</v>
          </cell>
          <cell r="B1639" t="str">
            <v>해마 물에타먹는액상유자청(자연드림 360g/EA)</v>
          </cell>
          <cell r="C1639">
            <v>7500</v>
          </cell>
        </row>
        <row r="1640">
          <cell r="A1640">
            <v>357729</v>
          </cell>
          <cell r="B1640" t="str">
            <v>에덴식품 유기농유자차(자연드림 1Kg/EA)</v>
          </cell>
          <cell r="C1640">
            <v>15000</v>
          </cell>
        </row>
        <row r="1641">
          <cell r="A1641">
            <v>354161</v>
          </cell>
          <cell r="B1641" t="str">
            <v>한울타리농원 월앙매실(자연드림_1L_유기농 1Kg/EA)</v>
          </cell>
          <cell r="C1641">
            <v>34000</v>
          </cell>
        </row>
        <row r="1642">
          <cell r="A1642">
            <v>354753</v>
          </cell>
          <cell r="B1642" t="str">
            <v>초코샤베트(자연드림_40개입 80g/EA)</v>
          </cell>
          <cell r="C1642">
            <v>863</v>
          </cell>
        </row>
        <row r="1643">
          <cell r="A1643">
            <v>354754</v>
          </cell>
          <cell r="B1643" t="str">
            <v>눈꽃딸기샤베트(자연드림_스푼없음_40개입 80g/EA)</v>
          </cell>
          <cell r="C1643">
            <v>863</v>
          </cell>
        </row>
        <row r="1644">
          <cell r="A1644">
            <v>354755</v>
          </cell>
          <cell r="B1644" t="str">
            <v>구슬팡딸기바나나(자연드림_50g*24개 50g/EA)</v>
          </cell>
          <cell r="C1644">
            <v>1100</v>
          </cell>
        </row>
        <row r="1645">
          <cell r="A1645">
            <v>355015</v>
          </cell>
          <cell r="B1645" t="str">
            <v>구슬팡더블초코(자연드림_50g*24개 50g/EA)</v>
          </cell>
          <cell r="C1645">
            <v>1375</v>
          </cell>
        </row>
        <row r="1646">
          <cell r="A1646">
            <v>356254</v>
          </cell>
          <cell r="B1646" t="str">
            <v>아이스홍시(자연드림 60g/EA)</v>
          </cell>
          <cell r="C1646">
            <v>1000</v>
          </cell>
        </row>
        <row r="1647">
          <cell r="A1647">
            <v>383382</v>
          </cell>
          <cell r="B1647" t="str">
            <v>자연드림XCJ프레시웨이 떠먹는감귤젤리(85g/EA)</v>
          </cell>
          <cell r="C1647">
            <v>1350</v>
          </cell>
        </row>
        <row r="1648">
          <cell r="A1648">
            <v>354640</v>
          </cell>
          <cell r="B1648" t="str">
            <v>자연드림 젤리스틱감귤(23g*8입 184g/EA)</v>
          </cell>
          <cell r="C1648">
            <v>3900</v>
          </cell>
        </row>
        <row r="1649">
          <cell r="A1649">
            <v>354645</v>
          </cell>
          <cell r="B1649" t="str">
            <v>자연드림 젤리스틱망고(23g*8봉 184g/EA)</v>
          </cell>
          <cell r="C1649">
            <v>3300</v>
          </cell>
        </row>
        <row r="1650">
          <cell r="A1650">
            <v>370569</v>
          </cell>
          <cell r="B1650" t="str">
            <v>대현물산 새콤감귤쪼니쮸(자연드림_스틱형_15g*30입 450g/EA)</v>
          </cell>
          <cell r="C1650">
            <v>11500</v>
          </cell>
        </row>
        <row r="1651">
          <cell r="A1651">
            <v>370570</v>
          </cell>
          <cell r="B1651" t="str">
            <v>대현물산 달콤바나나쪼니쮸(자연드림_스틱형_15g*30입 450g/EA)</v>
          </cell>
          <cell r="C1651">
            <v>11500</v>
          </cell>
        </row>
        <row r="1652">
          <cell r="A1652">
            <v>354751</v>
          </cell>
          <cell r="B1652" t="str">
            <v>피넛오곡롤(자연드림_9g*10ea 90g/EA)</v>
          </cell>
          <cell r="C1652">
            <v>2700</v>
          </cell>
        </row>
        <row r="1653">
          <cell r="A1653">
            <v>354983</v>
          </cell>
          <cell r="B1653" t="str">
            <v>자연드림 너츠가득바(30g*15개입 450g/EA)</v>
          </cell>
          <cell r="C1653">
            <v>38000</v>
          </cell>
        </row>
        <row r="1654">
          <cell r="A1654">
            <v>354366</v>
          </cell>
          <cell r="B1654" t="str">
            <v>자연드림 넛츠로힐링basic(20g*30ea 600g/EA)</v>
          </cell>
          <cell r="C1654">
            <v>60000</v>
          </cell>
        </row>
        <row r="1655">
          <cell r="A1655">
            <v>354927</v>
          </cell>
          <cell r="B1655" t="str">
            <v>자연드림 현미뻥이요(55g/EA)</v>
          </cell>
          <cell r="C1655">
            <v>2200</v>
          </cell>
        </row>
        <row r="1656">
          <cell r="A1656">
            <v>354732</v>
          </cell>
          <cell r="B1656" t="str">
            <v>유기농쌀프레이크(자연드림 280g/EA)</v>
          </cell>
          <cell r="C1656">
            <v>7900</v>
          </cell>
        </row>
        <row r="1657">
          <cell r="A1657">
            <v>357531</v>
          </cell>
          <cell r="B1657" t="str">
            <v>우리곡초코링(자연드림 280g/EA)</v>
          </cell>
          <cell r="C1657">
            <v>7700</v>
          </cell>
        </row>
        <row r="1658">
          <cell r="A1658">
            <v>354937</v>
          </cell>
          <cell r="B1658" t="str">
            <v>자연드림 깊은바다소금쿠키(13g*10입 130g/EA)</v>
          </cell>
          <cell r="C1658">
            <v>8800</v>
          </cell>
        </row>
        <row r="1659">
          <cell r="A1659">
            <v>354975</v>
          </cell>
          <cell r="B1659" t="str">
            <v>자연드림 헤이즐넛쿠키(90g/EA)</v>
          </cell>
          <cell r="C1659">
            <v>3400</v>
          </cell>
        </row>
        <row r="1660">
          <cell r="A1660">
            <v>354718</v>
          </cell>
          <cell r="B1660" t="str">
            <v>자연드림 동물모양쿠키(곰_18g*20봉 360g/EA)</v>
          </cell>
          <cell r="C1660">
            <v>20000</v>
          </cell>
        </row>
        <row r="1661">
          <cell r="A1661">
            <v>354719</v>
          </cell>
          <cell r="B1661" t="str">
            <v>자연드림 동물모양쿠키(트리케라_18g*20봉 360g/EA)</v>
          </cell>
          <cell r="C1661">
            <v>20000</v>
          </cell>
        </row>
        <row r="1662">
          <cell r="A1662">
            <v>354720</v>
          </cell>
          <cell r="B1662" t="str">
            <v>자연드림 동물모양쿠키(티라노_18g*20봉 360g/EA)</v>
          </cell>
          <cell r="C1662">
            <v>20000</v>
          </cell>
        </row>
        <row r="1663">
          <cell r="A1663">
            <v>354993</v>
          </cell>
          <cell r="B1663" t="str">
            <v>자연드림 호두과자(180g/EA)</v>
          </cell>
          <cell r="C1663">
            <v>6000</v>
          </cell>
        </row>
        <row r="1664">
          <cell r="A1664">
            <v>354726</v>
          </cell>
          <cell r="B1664" t="str">
            <v>자연드림 미니찹쌀약과(100g/EA)</v>
          </cell>
          <cell r="C1664">
            <v>3600</v>
          </cell>
        </row>
        <row r="1665">
          <cell r="A1665">
            <v>354906</v>
          </cell>
          <cell r="B1665" t="str">
            <v>자연드림 꽃약과(30g*30봉입 900g/EA)</v>
          </cell>
          <cell r="C1665">
            <v>30000</v>
          </cell>
        </row>
        <row r="1666">
          <cell r="A1666">
            <v>354761</v>
          </cell>
          <cell r="B1666" t="str">
            <v>자연드림 우리밀소보루빵(75g/EA)</v>
          </cell>
          <cell r="C1666">
            <v>1200</v>
          </cell>
        </row>
        <row r="1667">
          <cell r="A1667">
            <v>354722</v>
          </cell>
          <cell r="B1667" t="str">
            <v>자연드림 샌드위치식빵(420g/EA)</v>
          </cell>
          <cell r="C1667">
            <v>5800</v>
          </cell>
        </row>
        <row r="1668">
          <cell r="A1668">
            <v>354992</v>
          </cell>
          <cell r="B1668" t="str">
            <v>자연드림 모닝빵(10개입 200g/EA)</v>
          </cell>
          <cell r="C1668">
            <v>4000</v>
          </cell>
        </row>
        <row r="1669">
          <cell r="A1669">
            <v>357892</v>
          </cell>
          <cell r="B1669" t="str">
            <v>씨튼 마늘빵(자연드림_스낵 100g/EA)</v>
          </cell>
          <cell r="C1669">
            <v>3400</v>
          </cell>
        </row>
        <row r="1670">
          <cell r="A1670">
            <v>354796</v>
          </cell>
          <cell r="B1670" t="str">
            <v>자연드림 우리밀크식빵(420g/EA)</v>
          </cell>
          <cell r="C1670">
            <v>5500</v>
          </cell>
        </row>
        <row r="1671">
          <cell r="A1671">
            <v>354900</v>
          </cell>
          <cell r="B1671" t="str">
            <v>자연드림 깊은바다소금빵(65g/EA)</v>
          </cell>
          <cell r="C1671">
            <v>3600</v>
          </cell>
        </row>
        <row r="1672">
          <cell r="A1672">
            <v>357748</v>
          </cell>
          <cell r="B1672" t="str">
            <v>자연드림 가나슈소보루빵(90g/EA)</v>
          </cell>
          <cell r="C1672">
            <v>1650</v>
          </cell>
        </row>
        <row r="1673">
          <cell r="A1673">
            <v>354506</v>
          </cell>
          <cell r="B1673" t="str">
            <v>자연드림 통팥앙금빵(90g/EA)</v>
          </cell>
          <cell r="C1673">
            <v>3600</v>
          </cell>
        </row>
        <row r="1674">
          <cell r="A1674">
            <v>354768</v>
          </cell>
          <cell r="B1674" t="str">
            <v>자연드림 팥앙금빵(70g/EA)</v>
          </cell>
          <cell r="C1674">
            <v>2900</v>
          </cell>
        </row>
        <row r="1675">
          <cell r="A1675">
            <v>354794</v>
          </cell>
          <cell r="B1675" t="str">
            <v>자연드림 밤식빵(280g/EA)</v>
          </cell>
          <cell r="C1675">
            <v>6400</v>
          </cell>
        </row>
        <row r="1676">
          <cell r="A1676">
            <v>354803</v>
          </cell>
          <cell r="B1676" t="str">
            <v>자연드림 우리밀단팥빵(75g/EA)</v>
          </cell>
          <cell r="C1676">
            <v>1300</v>
          </cell>
        </row>
        <row r="1677">
          <cell r="A1677">
            <v>354804</v>
          </cell>
          <cell r="B1677" t="str">
            <v>자연드림 땅콩크림빵(70g/EA)</v>
          </cell>
          <cell r="C1677">
            <v>2800</v>
          </cell>
        </row>
        <row r="1678">
          <cell r="A1678">
            <v>357750</v>
          </cell>
          <cell r="B1678" t="str">
            <v>자연드림 크로크무슈(150g/EA)</v>
          </cell>
          <cell r="C1678">
            <v>4800</v>
          </cell>
        </row>
        <row r="1679">
          <cell r="A1679">
            <v>354902</v>
          </cell>
          <cell r="B1679" t="str">
            <v>자연드림 우리밀후레쉬식빵(420g/EA)</v>
          </cell>
          <cell r="C1679">
            <v>4800</v>
          </cell>
        </row>
        <row r="1680">
          <cell r="A1680">
            <v>354749</v>
          </cell>
          <cell r="B1680" t="str">
            <v>자연드림 달콤사과파이생지(37개내외 1.6Kg/EA)</v>
          </cell>
          <cell r="C1680">
            <v>25500</v>
          </cell>
        </row>
        <row r="1681">
          <cell r="A1681">
            <v>354744</v>
          </cell>
          <cell r="B1681" t="str">
            <v>자연드림 상큼딸기파이생지(37개내외 1.6Kg/EA)</v>
          </cell>
          <cell r="C1681">
            <v>23000</v>
          </cell>
        </row>
        <row r="1682">
          <cell r="A1682">
            <v>354721</v>
          </cell>
          <cell r="B1682" t="str">
            <v>자연드림 우리밀마늘빵생지(19~23개입내외 260g/EA)</v>
          </cell>
          <cell r="C1682">
            <v>9000</v>
          </cell>
        </row>
        <row r="1683">
          <cell r="A1683">
            <v>354920</v>
          </cell>
          <cell r="B1683" t="str">
            <v>자연드림 우리밀초코머핀미니(50g*2입 100g/EA)</v>
          </cell>
          <cell r="C1683">
            <v>2600</v>
          </cell>
        </row>
        <row r="1684">
          <cell r="A1684">
            <v>354921</v>
          </cell>
          <cell r="B1684" t="str">
            <v>자연드림 우리밀머핀미니(50g*2ea 100g/EA)</v>
          </cell>
          <cell r="C1684">
            <v>2400</v>
          </cell>
        </row>
        <row r="1685">
          <cell r="A1685">
            <v>354863</v>
          </cell>
          <cell r="B1685" t="str">
            <v>자연드림 포근포근스폰지케이크(500g/EA)</v>
          </cell>
          <cell r="C1685">
            <v>14000</v>
          </cell>
        </row>
        <row r="1686">
          <cell r="A1686">
            <v>354629</v>
          </cell>
          <cell r="B1686" t="str">
            <v>쿱푸드시스템 흑후추가루(자연드림_유기농 70g/EA)</v>
          </cell>
          <cell r="C1686">
            <v>6900</v>
          </cell>
        </row>
        <row r="1687">
          <cell r="A1687">
            <v>354499</v>
          </cell>
          <cell r="B1687" t="str">
            <v>자연드림 유기농프락토올리고당(650g/EA)</v>
          </cell>
          <cell r="C1687">
            <v>7000</v>
          </cell>
        </row>
        <row r="1688">
          <cell r="A1688">
            <v>354485</v>
          </cell>
          <cell r="B1688" t="str">
            <v>자연드림 우리밀올리고당(650g/EA)</v>
          </cell>
          <cell r="C1688">
            <v>8600</v>
          </cell>
        </row>
        <row r="1689">
          <cell r="A1689">
            <v>354668</v>
          </cell>
          <cell r="B1689" t="str">
            <v>쌀조청(자연드림 3Kg/EA)</v>
          </cell>
          <cell r="C1689">
            <v>23000</v>
          </cell>
        </row>
        <row r="1690">
          <cell r="A1690">
            <v>371571</v>
          </cell>
          <cell r="B1690" t="str">
            <v>아카시아꿀(자연드림 1Kg/EA)</v>
          </cell>
          <cell r="C1690">
            <v>37500</v>
          </cell>
        </row>
        <row r="1691">
          <cell r="A1691">
            <v>354313</v>
          </cell>
          <cell r="B1691" t="str">
            <v>자연드림 엑스트라버진올리브유(500ml 500g/EA)</v>
          </cell>
          <cell r="C1691">
            <v>27500</v>
          </cell>
        </row>
        <row r="1692">
          <cell r="A1692">
            <v>353968</v>
          </cell>
          <cell r="B1692" t="str">
            <v>자연드림 압착유채유(18L_초록캔 18Kg/EA)</v>
          </cell>
          <cell r="C1692">
            <v>140000</v>
          </cell>
        </row>
        <row r="1693">
          <cell r="A1693">
            <v>354080</v>
          </cell>
          <cell r="B1693" t="str">
            <v>자연드림 생들기름(200ml 200g/EA)</v>
          </cell>
          <cell r="C1693">
            <v>23500</v>
          </cell>
        </row>
        <row r="1694">
          <cell r="A1694">
            <v>356206</v>
          </cell>
          <cell r="B1694" t="str">
            <v>자연드림 들기름(1L 1Kg/EA)</v>
          </cell>
          <cell r="C1694">
            <v>100000</v>
          </cell>
        </row>
        <row r="1695">
          <cell r="A1695">
            <v>354081</v>
          </cell>
          <cell r="B1695" t="str">
            <v>자연드림 참기름(200ml 200g/EA)</v>
          </cell>
          <cell r="C1695">
            <v>34500</v>
          </cell>
        </row>
        <row r="1696">
          <cell r="A1696">
            <v>354595</v>
          </cell>
          <cell r="B1696" t="str">
            <v>시아스 정성담은허니머스타드소스(자연드림 1Kg/EA)</v>
          </cell>
          <cell r="C1696">
            <v>13500</v>
          </cell>
        </row>
        <row r="1697">
          <cell r="A1697">
            <v>356131</v>
          </cell>
          <cell r="B1697" t="str">
            <v>상큼한스파게티소스(자연드림 400g/EA)</v>
          </cell>
          <cell r="C1697">
            <v>8100</v>
          </cell>
        </row>
        <row r="1698">
          <cell r="A1698">
            <v>354630</v>
          </cell>
          <cell r="B1698" t="str">
            <v>생사과식초(자연드림 500g/EA)</v>
          </cell>
          <cell r="C1698">
            <v>7800</v>
          </cell>
        </row>
        <row r="1699">
          <cell r="A1699">
            <v>354586</v>
          </cell>
          <cell r="B1699" t="str">
            <v>주니어쿱 토마토케찹(자연드림 1Kg/EA)</v>
          </cell>
          <cell r="C1699">
            <v>25500</v>
          </cell>
        </row>
        <row r="1700">
          <cell r="A1700">
            <v>362125</v>
          </cell>
          <cell r="B1700" t="str">
            <v>멸치액젓(자연드림_1.8L 1.8Kg/EA)</v>
          </cell>
          <cell r="C1700">
            <v>14000</v>
          </cell>
        </row>
        <row r="1701">
          <cell r="A1701">
            <v>354743</v>
          </cell>
          <cell r="B1701" t="str">
            <v>돈가스소스(자연드림_파우치 1Kg/EA)</v>
          </cell>
          <cell r="C1701">
            <v>18200</v>
          </cell>
        </row>
        <row r="1702">
          <cell r="A1702">
            <v>354746</v>
          </cell>
          <cell r="B1702" t="str">
            <v>사과잼(자연드림 2Kg/EA)</v>
          </cell>
          <cell r="C1702">
            <v>27500</v>
          </cell>
        </row>
        <row r="1703">
          <cell r="A1703">
            <v>354748</v>
          </cell>
          <cell r="B1703" t="str">
            <v>달콤한딸기잼(자연드림 2Kg/EA)</v>
          </cell>
          <cell r="C1703">
            <v>37000</v>
          </cell>
        </row>
        <row r="1704">
          <cell r="A1704">
            <v>371518</v>
          </cell>
          <cell r="B1704" t="str">
            <v>자연드림 애간장양조간장(15Kg/EA)</v>
          </cell>
          <cell r="C1704">
            <v>170000</v>
          </cell>
        </row>
        <row r="1705">
          <cell r="A1705">
            <v>373193</v>
          </cell>
          <cell r="B1705" t="str">
            <v>자연드림 바른맛간장(15Kg/EA)</v>
          </cell>
          <cell r="C1705">
            <v>155000</v>
          </cell>
        </row>
        <row r="1706">
          <cell r="A1706">
            <v>373187</v>
          </cell>
          <cell r="B1706" t="str">
            <v>자연드림 바른진간장(15Kg/EA)</v>
          </cell>
          <cell r="C1706">
            <v>145000</v>
          </cell>
        </row>
        <row r="1707">
          <cell r="A1707">
            <v>361849</v>
          </cell>
          <cell r="B1707" t="str">
            <v>자연드림 두번달인알콩달콩양조간장(1L 1Kg/EA)</v>
          </cell>
          <cell r="C1707">
            <v>13000</v>
          </cell>
        </row>
        <row r="1708">
          <cell r="A1708">
            <v>375508</v>
          </cell>
          <cell r="B1708" t="str">
            <v>자연드림 맛간장(500ml 500g/EA)</v>
          </cell>
          <cell r="C1708">
            <v>10000</v>
          </cell>
        </row>
        <row r="1709">
          <cell r="A1709">
            <v>361850</v>
          </cell>
          <cell r="B1709" t="str">
            <v>자연드림 두번달인알콩달콩유기양조간장(480ml 480g/EA)</v>
          </cell>
          <cell r="C1709">
            <v>9300</v>
          </cell>
        </row>
        <row r="1710">
          <cell r="A1710">
            <v>361851</v>
          </cell>
          <cell r="B1710" t="str">
            <v>자연드림 염도를낮춘양조간장(500ml 500g/EA)</v>
          </cell>
          <cell r="C1710">
            <v>7400</v>
          </cell>
        </row>
        <row r="1711">
          <cell r="A1711">
            <v>357688</v>
          </cell>
          <cell r="B1711" t="str">
            <v>자연드림 안동식찜닭소스(250g/EA)</v>
          </cell>
          <cell r="C1711">
            <v>6200</v>
          </cell>
        </row>
        <row r="1712">
          <cell r="A1712">
            <v>357687</v>
          </cell>
          <cell r="B1712" t="str">
            <v>자연드림 양념치킨소스(3Kg/EA)</v>
          </cell>
          <cell r="C1712">
            <v>60000</v>
          </cell>
        </row>
        <row r="1713">
          <cell r="A1713">
            <v>357691</v>
          </cell>
          <cell r="B1713" t="str">
            <v>자연드림 간장마늘치킨소스(2Kg/EA)</v>
          </cell>
          <cell r="C1713">
            <v>43000</v>
          </cell>
        </row>
        <row r="1714">
          <cell r="A1714">
            <v>357700</v>
          </cell>
          <cell r="B1714" t="str">
            <v>자연드림 굴소스(1Kg/EA)</v>
          </cell>
          <cell r="C1714">
            <v>32000</v>
          </cell>
        </row>
        <row r="1715">
          <cell r="A1715">
            <v>362079</v>
          </cell>
          <cell r="B1715" t="str">
            <v>자연드림 시골한식된장(450g/EA)</v>
          </cell>
          <cell r="C1715">
            <v>9000</v>
          </cell>
        </row>
        <row r="1716">
          <cell r="A1716">
            <v>362077</v>
          </cell>
          <cell r="B1716" t="str">
            <v>자연드림 우리밀된장(14Kg/EA)</v>
          </cell>
          <cell r="C1716">
            <v>143000</v>
          </cell>
        </row>
        <row r="1717">
          <cell r="A1717">
            <v>361975</v>
          </cell>
          <cell r="B1717" t="str">
            <v>자연드림 우리밀고추장(14Kg/EA)</v>
          </cell>
          <cell r="C1717">
            <v>175000</v>
          </cell>
        </row>
        <row r="1718">
          <cell r="A1718">
            <v>372677</v>
          </cell>
          <cell r="B1718" t="str">
            <v>자연드림 우리밀안심춘장(14Kg/EA)</v>
          </cell>
          <cell r="C1718">
            <v>160000</v>
          </cell>
        </row>
        <row r="1719">
          <cell r="A1719">
            <v>355872</v>
          </cell>
          <cell r="B1719" t="str">
            <v>자연드림 청국장(1Kg/EA)</v>
          </cell>
          <cell r="C1719">
            <v>16500</v>
          </cell>
        </row>
        <row r="1720">
          <cell r="A1720">
            <v>354603</v>
          </cell>
          <cell r="B1720" t="str">
            <v>자연드림 채소스프(80g/EA)</v>
          </cell>
          <cell r="C1720">
            <v>3400</v>
          </cell>
        </row>
        <row r="1721">
          <cell r="A1721">
            <v>354520</v>
          </cell>
          <cell r="B1721" t="str">
            <v>자연드림 우리밀짜장가루(100g/EA)</v>
          </cell>
          <cell r="C1721">
            <v>5400</v>
          </cell>
        </row>
        <row r="1722">
          <cell r="A1722">
            <v>354518</v>
          </cell>
          <cell r="B1722" t="str">
            <v>자연드림 짜장가루(1Kg/EA)</v>
          </cell>
          <cell r="C1722">
            <v>46000</v>
          </cell>
        </row>
        <row r="1723">
          <cell r="A1723">
            <v>354513</v>
          </cell>
          <cell r="B1723" t="str">
            <v>자연드림 우리카레(1Kg/EA)</v>
          </cell>
          <cell r="C1723">
            <v>37000</v>
          </cell>
        </row>
        <row r="1724">
          <cell r="A1724">
            <v>354605</v>
          </cell>
          <cell r="B1724" t="str">
            <v>자연드림 핫케이크가루(250g/EA)</v>
          </cell>
          <cell r="C1724">
            <v>3400</v>
          </cell>
        </row>
        <row r="1725">
          <cell r="A1725">
            <v>354521</v>
          </cell>
          <cell r="B1725" t="str">
            <v>자연드림 찹쌀가루(500g/EA)</v>
          </cell>
          <cell r="C1725">
            <v>8000</v>
          </cell>
        </row>
        <row r="1726">
          <cell r="A1726">
            <v>359947</v>
          </cell>
          <cell r="B1726" t="str">
            <v>주니어쿱 마요네즈(자연드림 1Kg/EA)</v>
          </cell>
          <cell r="C1726">
            <v>15000</v>
          </cell>
        </row>
        <row r="1727">
          <cell r="A1727">
            <v>354496</v>
          </cell>
          <cell r="B1727" t="str">
            <v>자연드림 우리밀튀김가루(1Kg/EA)</v>
          </cell>
          <cell r="C1727">
            <v>8700</v>
          </cell>
        </row>
        <row r="1728">
          <cell r="A1728">
            <v>354516</v>
          </cell>
          <cell r="B1728" t="str">
            <v>자연드림 전분바삭부침가루(500g/EA)</v>
          </cell>
          <cell r="C1728">
            <v>5000</v>
          </cell>
        </row>
        <row r="1729">
          <cell r="A1729">
            <v>354484</v>
          </cell>
          <cell r="B1729" t="str">
            <v>자연드림 우리밀부침가루(1Kg/EA)</v>
          </cell>
          <cell r="C1729">
            <v>8500</v>
          </cell>
        </row>
        <row r="1730">
          <cell r="A1730">
            <v>373344</v>
          </cell>
          <cell r="B1730" t="str">
            <v>자연드림 우리밀박력밀가루(500g/EA)</v>
          </cell>
          <cell r="C1730">
            <v>3100</v>
          </cell>
        </row>
        <row r="1731">
          <cell r="A1731">
            <v>373346</v>
          </cell>
          <cell r="B1731" t="str">
            <v>주니어쿱 우리밀유기밀가루(자연드림 1Kg/EA)</v>
          </cell>
          <cell r="C1731">
            <v>5800</v>
          </cell>
        </row>
        <row r="1732">
          <cell r="A1732">
            <v>373345</v>
          </cell>
          <cell r="B1732" t="str">
            <v>우리밀통밀가루(자연드림 1Kg/EA)</v>
          </cell>
          <cell r="C1732">
            <v>4600</v>
          </cell>
        </row>
        <row r="1733">
          <cell r="A1733">
            <v>359931</v>
          </cell>
          <cell r="B1733" t="str">
            <v>우리밀중력밀가루(자연드림 1Kg/EA)</v>
          </cell>
          <cell r="C1733">
            <v>4500</v>
          </cell>
        </row>
        <row r="1734">
          <cell r="A1734">
            <v>354129</v>
          </cell>
          <cell r="B1734" t="str">
            <v>마스코바도(자연드림_공정무역100 1Kg/EA)</v>
          </cell>
          <cell r="C1734">
            <v>9500</v>
          </cell>
        </row>
        <row r="1735">
          <cell r="A1735">
            <v>357663</v>
          </cell>
          <cell r="B1735" t="str">
            <v>마스코바도(자연드림_공정무역100 3Kg/EA)</v>
          </cell>
          <cell r="C1735">
            <v>27000</v>
          </cell>
        </row>
        <row r="1736">
          <cell r="A1736">
            <v>354507</v>
          </cell>
          <cell r="B1736" t="str">
            <v>유기황설탕(자연드림 1Kg/EA)</v>
          </cell>
          <cell r="C1736">
            <v>8000</v>
          </cell>
        </row>
        <row r="1737">
          <cell r="A1737">
            <v>357670</v>
          </cell>
          <cell r="B1737" t="str">
            <v>유기농설탕(자연드림 5Kg/EA)</v>
          </cell>
          <cell r="C1737">
            <v>23000</v>
          </cell>
        </row>
        <row r="1738">
          <cell r="A1738">
            <v>371570</v>
          </cell>
          <cell r="B1738" t="str">
            <v>자연드림 슈가파우더(400g/EA)</v>
          </cell>
          <cell r="C1738">
            <v>5500</v>
          </cell>
        </row>
        <row r="1739">
          <cell r="A1739">
            <v>354364</v>
          </cell>
          <cell r="B1739" t="str">
            <v>자연드림 거피들깨가루(500g/EA)</v>
          </cell>
          <cell r="C1739">
            <v>32000</v>
          </cell>
        </row>
        <row r="1740">
          <cell r="A1740">
            <v>354371</v>
          </cell>
          <cell r="B1740" t="str">
            <v>자연드림 들깨가루(200g/EA)</v>
          </cell>
          <cell r="C1740">
            <v>13000</v>
          </cell>
        </row>
        <row r="1741">
          <cell r="A1741">
            <v>354475</v>
          </cell>
          <cell r="B1741" t="str">
            <v>자연드림 7곡미숫가루(1Kg/EA)</v>
          </cell>
          <cell r="C1741">
            <v>24500</v>
          </cell>
        </row>
        <row r="1742">
          <cell r="A1742">
            <v>354546</v>
          </cell>
          <cell r="B1742" t="str">
            <v>자연드림 사리면(100g*5개입 500g/EA)</v>
          </cell>
          <cell r="C1742">
            <v>6200</v>
          </cell>
        </row>
        <row r="1743">
          <cell r="A1743">
            <v>354575</v>
          </cell>
          <cell r="B1743" t="str">
            <v>안성식품 자른납작당면(자연드림 400g/EA)</v>
          </cell>
          <cell r="C1743">
            <v>7200</v>
          </cell>
        </row>
        <row r="1744">
          <cell r="A1744">
            <v>354570</v>
          </cell>
          <cell r="B1744" t="str">
            <v>안성식품 건자른당면(자연드림 400g/EA)</v>
          </cell>
          <cell r="C1744">
            <v>6700</v>
          </cell>
        </row>
        <row r="1745">
          <cell r="A1745">
            <v>354560</v>
          </cell>
          <cell r="B1745" t="str">
            <v>건당면(자연드림_고구마전분100% 500g/EA)</v>
          </cell>
          <cell r="C1745">
            <v>7700</v>
          </cell>
        </row>
        <row r="1746">
          <cell r="A1746">
            <v>354565</v>
          </cell>
          <cell r="B1746" t="str">
            <v>자연드림 건자른당면(1Kg/EA)</v>
          </cell>
          <cell r="C1746">
            <v>16000</v>
          </cell>
        </row>
        <row r="1747">
          <cell r="A1747">
            <v>375475</v>
          </cell>
          <cell r="B1747" t="str">
            <v>자연드림 패션프루트(팩_150ml*10입 150g/EA)</v>
          </cell>
          <cell r="C1747">
            <v>1150</v>
          </cell>
        </row>
        <row r="1748">
          <cell r="A1748">
            <v>375478</v>
          </cell>
          <cell r="B1748" t="str">
            <v>자연드림 토마토당근한모금(팩190ml*24입 190g/EA)</v>
          </cell>
          <cell r="C1748">
            <v>1400</v>
          </cell>
        </row>
        <row r="1749">
          <cell r="A1749">
            <v>375479</v>
          </cell>
          <cell r="B1749" t="str">
            <v>자연드림 해피망고주스(팩_120ml*24입 120g/EA)</v>
          </cell>
          <cell r="C1749">
            <v>670</v>
          </cell>
        </row>
        <row r="1750">
          <cell r="A1750">
            <v>373822</v>
          </cell>
          <cell r="B1750" t="str">
            <v>자연드림 소이타임하얀콩(190ml*24입 4.56Kg/BOX)</v>
          </cell>
          <cell r="C1750">
            <v>29000</v>
          </cell>
        </row>
        <row r="1751">
          <cell r="A1751">
            <v>371404</v>
          </cell>
          <cell r="B1751" t="str">
            <v>자연드림 한입에홍삼꿀꺽(블루베리포도_50ml*20개입 1Kg/BOX)</v>
          </cell>
          <cell r="C1751">
            <v>30000</v>
          </cell>
        </row>
        <row r="1752">
          <cell r="A1752">
            <v>371400</v>
          </cell>
          <cell r="B1752" t="str">
            <v>자연드림 한입에홍삼꿀꺽(사과파인애플_50ml*20개입 1Kg/BOX)</v>
          </cell>
          <cell r="C1752">
            <v>30000</v>
          </cell>
        </row>
        <row r="1753">
          <cell r="A1753">
            <v>381775</v>
          </cell>
          <cell r="B1753" t="str">
            <v>자연드림 i우유(180ml 180g/EA)</v>
          </cell>
          <cell r="C1753">
            <v>1500</v>
          </cell>
        </row>
        <row r="1754">
          <cell r="A1754">
            <v>381776</v>
          </cell>
          <cell r="B1754" t="str">
            <v>자연드림 i우유(900ml 900g/EA)</v>
          </cell>
          <cell r="C1754">
            <v>5100</v>
          </cell>
        </row>
        <row r="1755">
          <cell r="A1755">
            <v>381777</v>
          </cell>
          <cell r="B1755" t="str">
            <v>자연드림 i우유저지방(180ml 180g/EA)</v>
          </cell>
          <cell r="C1755">
            <v>1500</v>
          </cell>
        </row>
        <row r="1756">
          <cell r="A1756">
            <v>381778</v>
          </cell>
          <cell r="B1756" t="str">
            <v>자연드림 i우유저지방(900ml 900g/EA)</v>
          </cell>
          <cell r="C1756">
            <v>5100</v>
          </cell>
        </row>
        <row r="1757">
          <cell r="A1757">
            <v>381779</v>
          </cell>
          <cell r="B1757" t="str">
            <v>자연드림 i요거트(180ml 180g/EA)</v>
          </cell>
          <cell r="C1757">
            <v>2550</v>
          </cell>
        </row>
        <row r="1758">
          <cell r="A1758">
            <v>381780</v>
          </cell>
          <cell r="B1758" t="str">
            <v>자연드림 i요거트딸기(180ml 180g/EA)</v>
          </cell>
          <cell r="C1758">
            <v>2600</v>
          </cell>
        </row>
        <row r="1759">
          <cell r="A1759">
            <v>381781</v>
          </cell>
          <cell r="B1759" t="str">
            <v>자연드림 i요거트사과(180ml 180g/EA)</v>
          </cell>
          <cell r="C1759">
            <v>2600</v>
          </cell>
        </row>
        <row r="1760">
          <cell r="A1760">
            <v>381344</v>
          </cell>
          <cell r="B1760" t="str">
            <v>자연드림 오곡라떼 190ml*24개입</v>
          </cell>
          <cell r="C1760">
            <v>1500</v>
          </cell>
        </row>
        <row r="1761">
          <cell r="A1761">
            <v>381345</v>
          </cell>
          <cell r="B1761" t="str">
            <v>자연드림 카페라떼 190lml*24개입</v>
          </cell>
          <cell r="C1761">
            <v>1400</v>
          </cell>
        </row>
        <row r="1762">
          <cell r="A1762">
            <v>381346</v>
          </cell>
          <cell r="B1762" t="str">
            <v>자연드림 딸기우유 190ml 박스</v>
          </cell>
          <cell r="C1762">
            <v>1450</v>
          </cell>
        </row>
        <row r="1763">
          <cell r="A1763">
            <v>381347</v>
          </cell>
          <cell r="B1763" t="str">
            <v>자연드림 바나나우유 190ml 박스</v>
          </cell>
          <cell r="C1763">
            <v>1541.6666666666667</v>
          </cell>
        </row>
        <row r="1764">
          <cell r="A1764">
            <v>373343</v>
          </cell>
          <cell r="B1764" t="str">
            <v>자연드림 미네랄소금(1Kg/EA)</v>
          </cell>
          <cell r="C1764">
            <v>5300</v>
          </cell>
        </row>
        <row r="1765">
          <cell r="A1765">
            <v>353981</v>
          </cell>
          <cell r="B1765" t="str">
            <v>자연드림 압착유채유(650ml_PET 650g/EA)</v>
          </cell>
          <cell r="C1765">
            <v>11500</v>
          </cell>
        </row>
        <row r="1766">
          <cell r="A1766">
            <v>354065</v>
          </cell>
          <cell r="B1766" t="str">
            <v>자연드림 더맛있는스모크햄(500g/EA)</v>
          </cell>
          <cell r="C1766">
            <v>10500</v>
          </cell>
        </row>
        <row r="1767">
          <cell r="A1767">
            <v>362124</v>
          </cell>
          <cell r="B1767" t="str">
            <v>멸치액젓(자연드림 900g/EA</v>
          </cell>
          <cell r="C1767">
            <v>6000</v>
          </cell>
        </row>
        <row r="1768">
          <cell r="A1768">
            <v>354079</v>
          </cell>
          <cell r="B1768" t="str">
            <v>자연드림 들기름(500ml 500g/EA)</v>
          </cell>
          <cell r="C1768">
            <v>53000</v>
          </cell>
        </row>
        <row r="1769">
          <cell r="A1769">
            <v>357599</v>
          </cell>
          <cell r="B1769" t="str">
            <v>우리밀로만든빵가루(자연드림_건식 1Kg/EA)</v>
          </cell>
          <cell r="C1769">
            <v>10200</v>
          </cell>
        </row>
        <row r="1770">
          <cell r="A1770">
            <v>383811</v>
          </cell>
          <cell r="B1770" t="str">
            <v>바삭등심탕수육(급식용)*1kg*프라이드리</v>
          </cell>
          <cell r="C1770">
            <v>28500</v>
          </cell>
        </row>
        <row r="1771">
          <cell r="A1771">
            <v>386111</v>
          </cell>
          <cell r="B1771" t="str">
            <v>자연드림 통살새우까스(71±3입 1Kg/EA)</v>
          </cell>
          <cell r="C1771">
            <v>31500</v>
          </cell>
        </row>
        <row r="1772">
          <cell r="A1772">
            <v>383812</v>
          </cell>
          <cell r="B1772" t="str">
            <v>자연드림 미니돈까스(71±3입 1Kg/EA)</v>
          </cell>
          <cell r="C1772">
            <v>24500</v>
          </cell>
        </row>
        <row r="1773">
          <cell r="A1773">
            <v>383489</v>
          </cell>
          <cell r="B1773" t="str">
            <v>자연드림 미니두부스테이크(58±3입 급식용 1Kg/EA)</v>
          </cell>
          <cell r="C1773">
            <v>20000</v>
          </cell>
        </row>
        <row r="1774">
          <cell r="A1774">
            <v>383509</v>
          </cell>
          <cell r="B1774" t="str">
            <v>자연드림 해물동그랑땡(급식용 66±3개입 1Kg/EA)</v>
          </cell>
          <cell r="C1774">
            <v>29000</v>
          </cell>
        </row>
        <row r="1775">
          <cell r="A1775">
            <v>383513</v>
          </cell>
          <cell r="B1775" t="str">
            <v>자연드림 미니동그랑땡(40±3입 급식용 1Kg/EA)</v>
          </cell>
          <cell r="C1775">
            <v>20000</v>
          </cell>
        </row>
        <row r="1776">
          <cell r="A1776">
            <v>383522</v>
          </cell>
          <cell r="B1776" t="str">
            <v>자연드림 미니너비아니(리뉴얼_62±3입 1Kg/EA)</v>
          </cell>
          <cell r="C1776">
            <v>21000</v>
          </cell>
        </row>
        <row r="1777">
          <cell r="A1777">
            <v>383850</v>
          </cell>
          <cell r="B1777" t="str">
            <v>자연드림 콜팝치킨(100±3입 급식용 1Kg/EA)</v>
          </cell>
          <cell r="C1777">
            <v>26000</v>
          </cell>
        </row>
        <row r="1778">
          <cell r="A1778">
            <v>383862</v>
          </cell>
          <cell r="B1778" t="str">
            <v>자연드림 치킨너겟(62±3입 급식용 1Kg/EA)</v>
          </cell>
          <cell r="C1778">
            <v>29000</v>
          </cell>
        </row>
        <row r="1779">
          <cell r="A1779">
            <v>382341</v>
          </cell>
          <cell r="B1779" t="str">
            <v>한우버섯볶음밥(3개입)*600g*정미소강</v>
          </cell>
          <cell r="C1779">
            <v>12000</v>
          </cell>
        </row>
        <row r="1780">
          <cell r="A1780">
            <v>354898</v>
          </cell>
          <cell r="B1780" t="str">
            <v>골목대장짱군*100g*올곧은</v>
          </cell>
          <cell r="C1780">
            <v>2600</v>
          </cell>
        </row>
        <row r="1781">
          <cell r="A1781">
            <v>354905</v>
          </cell>
          <cell r="B1781" t="str">
            <v>떡볶이맛스낵*100g*올곧은</v>
          </cell>
          <cell r="C1781">
            <v>2600</v>
          </cell>
        </row>
        <row r="1782">
          <cell r="A1782">
            <v>374245</v>
          </cell>
          <cell r="B1782" t="str">
            <v>자연드림XCJFW 유기농담백한어린이김(2.6g_8매*20입 52g/EA)</v>
          </cell>
          <cell r="C1782">
            <v>5800</v>
          </cell>
        </row>
        <row r="1783">
          <cell r="A1783">
            <v>374243</v>
          </cell>
          <cell r="B1783" t="str">
            <v>자연드림XCJFW 유기농안심하고맛김(3g_8매*20입 60g/EA)</v>
          </cell>
          <cell r="C1783">
            <v>5500</v>
          </cell>
        </row>
        <row r="1784">
          <cell r="A1784">
            <v>374261</v>
          </cell>
          <cell r="B1784" t="str">
            <v>자연드림XCJFW 맛을더하는김가루(500g/EA)</v>
          </cell>
          <cell r="C1784">
            <v>23500</v>
          </cell>
        </row>
        <row r="1785">
          <cell r="A1785">
            <v>382722</v>
          </cell>
          <cell r="B1785" t="str">
            <v>자연드림 단호박만나쫀드기(25g*10입 250g/EA)</v>
          </cell>
          <cell r="C1785">
            <v>10500</v>
          </cell>
        </row>
        <row r="1786">
          <cell r="A1786">
            <v>383364</v>
          </cell>
          <cell r="B1786" t="str">
            <v>자연드림 바나나볼스낵(80g/EA)</v>
          </cell>
          <cell r="C1786">
            <v>3200</v>
          </cell>
        </row>
        <row r="1787">
          <cell r="A1787">
            <v>358086</v>
          </cell>
          <cell r="B1787" t="str">
            <v>현대에프앤비 유기농솜사탕(자연드림 12g/EA)</v>
          </cell>
          <cell r="C1787">
            <v>1250</v>
          </cell>
        </row>
        <row r="1788">
          <cell r="A1788">
            <v>383760</v>
          </cell>
          <cell r="B1788" t="str">
            <v>자연드림 i요구르트(100ml 100g/EA)</v>
          </cell>
          <cell r="C1788">
            <v>1100</v>
          </cell>
        </row>
        <row r="1789">
          <cell r="A1789">
            <v>383761</v>
          </cell>
          <cell r="B1789" t="str">
            <v>자연드림 i요구르트딸기(100ml 100g/EA)</v>
          </cell>
          <cell r="C1789">
            <v>1150</v>
          </cell>
        </row>
        <row r="1790">
          <cell r="A1790">
            <v>383762</v>
          </cell>
          <cell r="B1790" t="str">
            <v>자연드림 i요구르트사과(100ml 100g/EA)</v>
          </cell>
          <cell r="C1790">
            <v>1200</v>
          </cell>
        </row>
        <row r="1791">
          <cell r="A1791">
            <v>389527</v>
          </cell>
          <cell r="B1791" t="str">
            <v>훼미리 식품 초코가득바 70ml*10개입</v>
          </cell>
          <cell r="C1791">
            <v>12000</v>
          </cell>
        </row>
        <row r="1792">
          <cell r="A1792">
            <v>389530</v>
          </cell>
          <cell r="B1792" t="str">
            <v>훼미리 식품 딸기머거바 70ml*10개입</v>
          </cell>
          <cell r="C1792">
            <v>13000</v>
          </cell>
        </row>
        <row r="1793">
          <cell r="A1793">
            <v>389529</v>
          </cell>
          <cell r="B1793" t="str">
            <v>훼미리식품 단팥가득바(자연드림_10개입_박스발주_70ml 700g/BOX)</v>
          </cell>
          <cell r="C1793">
            <v>12000</v>
          </cell>
        </row>
        <row r="1794">
          <cell r="A1794">
            <v>389531</v>
          </cell>
          <cell r="B1794" t="str">
            <v>훼미리식품 포도머거바(자연드림_10개입_박스발주_75ml 750g/BOX)</v>
          </cell>
          <cell r="C1794">
            <v>13000</v>
          </cell>
        </row>
        <row r="1795">
          <cell r="A1795">
            <v>389528</v>
          </cell>
          <cell r="B1795" t="str">
            <v>훼미리식품 커피가득바(자연드림_10개입_박스발주_70ml 700g/BOX)</v>
          </cell>
          <cell r="C1795">
            <v>12000</v>
          </cell>
        </row>
        <row r="1796">
          <cell r="A1796">
            <v>383384</v>
          </cell>
          <cell r="B1796" t="str">
            <v>자연드림XCJ프레시웨이 계란과자(20g/EA)25개입(박스)</v>
          </cell>
          <cell r="C1796">
            <v>660</v>
          </cell>
        </row>
        <row r="1797">
          <cell r="A1797">
            <v>354736</v>
          </cell>
          <cell r="B1797" t="str">
            <v>우리밀로만든현미와플(자연드림_개별포장_18g*20개입 360g/EA)</v>
          </cell>
          <cell r="C1797">
            <v>11300</v>
          </cell>
        </row>
        <row r="1798">
          <cell r="A1798">
            <v>354738</v>
          </cell>
          <cell r="B1798" t="str">
            <v>우리밀로만든코코아와플(자연드림_개별포장_18g*20개입 360g/EA)</v>
          </cell>
          <cell r="C1798">
            <v>8800</v>
          </cell>
        </row>
        <row r="1799">
          <cell r="A1799">
            <v>382133</v>
          </cell>
          <cell r="B1799" t="str">
            <v>자연드림 초코샌드(18g*8개입 144g/EA)</v>
          </cell>
          <cell r="C1799">
            <v>5000</v>
          </cell>
        </row>
        <row r="1800">
          <cell r="A1800">
            <v>354752</v>
          </cell>
          <cell r="B1800" t="str">
            <v>자연드림 초코크림파이(34g*12입 408g/EA</v>
          </cell>
          <cell r="C1800">
            <v>11220</v>
          </cell>
        </row>
        <row r="1801">
          <cell r="A1801">
            <v>389751</v>
          </cell>
          <cell r="B1801" t="str">
            <v>자연드림xCJ프레시웨이 우리밀쿠키 (크랜베리) 600g</v>
          </cell>
          <cell r="C1801">
            <v>20000</v>
          </cell>
        </row>
        <row r="1802">
          <cell r="A1802">
            <v>389750</v>
          </cell>
          <cell r="B1802" t="str">
            <v>자연드림xCJ프레시웨이 우리밀쿠키 (황치즈) 600g</v>
          </cell>
          <cell r="C1802">
            <v>20000</v>
          </cell>
        </row>
        <row r="1803">
          <cell r="A1803">
            <v>389749</v>
          </cell>
          <cell r="B1803" t="str">
            <v>자연드림xCJ프레시웨이 우리밀쿠키 (더블초코) 600g</v>
          </cell>
          <cell r="C1803">
            <v>20000</v>
          </cell>
        </row>
        <row r="1804">
          <cell r="A1804">
            <v>354740</v>
          </cell>
          <cell r="B1804" t="str">
            <v>우리밀로만든와플(자연드림_개별포장_21g*20입 420g/EA)</v>
          </cell>
          <cell r="C1804">
            <v>11000</v>
          </cell>
        </row>
        <row r="1805">
          <cell r="A1805">
            <v>354919</v>
          </cell>
          <cell r="B1805" t="str">
            <v>자연드림 코코드림(스틱_20g*16입 320g/EA)</v>
          </cell>
          <cell r="C1805">
            <v>7200</v>
          </cell>
        </row>
        <row r="1806">
          <cell r="A1806">
            <v>388698</v>
          </cell>
          <cell r="B1806" t="str">
            <v> 자연드림 고구마를품은찐빵(6개입 330g/EA)</v>
          </cell>
          <cell r="C1806">
            <v>5500</v>
          </cell>
        </row>
        <row r="1807">
          <cell r="A1807">
            <v>388699</v>
          </cell>
          <cell r="B1807" t="str">
            <v> 자연드림 피자를품은찐빵(6개입 330g/EA)</v>
          </cell>
          <cell r="C1807">
            <v>8800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00FF"/>
  </sheetPr>
  <dimension ref="A1:N532"/>
  <sheetViews>
    <sheetView view="pageBreakPreview" zoomScale="70" zoomScaleNormal="70" zoomScaleSheetLayoutView="70" workbookViewId="0">
      <pane ySplit="4" topLeftCell="A526" activePane="bottomLeft" state="frozen"/>
      <selection activeCell="A3" sqref="A3:M3"/>
      <selection pane="bottomLeft" activeCell="A533" sqref="A533"/>
    </sheetView>
  </sheetViews>
  <sheetFormatPr defaultRowHeight="17.399999999999999"/>
  <cols>
    <col min="1" max="1" width="16.5" customWidth="1"/>
    <col min="2" max="2" width="12.69921875" bestFit="1" customWidth="1"/>
    <col min="3" max="3" width="57" style="202" customWidth="1"/>
    <col min="4" max="4" width="28.8984375" customWidth="1"/>
    <col min="5" max="9" width="8.69921875" hidden="1" customWidth="1"/>
    <col min="10" max="10" width="54.8984375" customWidth="1"/>
    <col min="11" max="11" width="12.69921875" customWidth="1"/>
    <col min="12" max="12" width="13.19921875" customWidth="1"/>
    <col min="13" max="13" width="9.69921875" customWidth="1"/>
  </cols>
  <sheetData>
    <row r="1" spans="1:13" ht="52.95" customHeight="1">
      <c r="A1" s="188"/>
      <c r="B1" s="146"/>
      <c r="C1" s="963" t="s">
        <v>6380</v>
      </c>
      <c r="D1" s="963"/>
      <c r="E1" s="963"/>
      <c r="F1" s="963"/>
      <c r="G1" s="963"/>
      <c r="H1" s="963"/>
      <c r="I1" s="963"/>
      <c r="J1" s="963"/>
      <c r="K1" s="963"/>
      <c r="L1" s="146"/>
      <c r="M1" s="146"/>
    </row>
    <row r="2" spans="1:13" ht="52.8">
      <c r="A2" s="5"/>
      <c r="B2" s="6"/>
      <c r="C2" s="203" t="s">
        <v>4123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25.2">
      <c r="A3" s="964" t="s">
        <v>426</v>
      </c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</row>
    <row r="4" spans="1:13" s="142" customFormat="1" ht="50.4">
      <c r="A4" s="8" t="s">
        <v>427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428</v>
      </c>
      <c r="H4" s="10" t="s">
        <v>5</v>
      </c>
      <c r="I4" s="10" t="s">
        <v>6</v>
      </c>
      <c r="J4" s="8" t="s">
        <v>7</v>
      </c>
      <c r="K4" s="8" t="s">
        <v>429</v>
      </c>
      <c r="L4" s="8" t="s">
        <v>8</v>
      </c>
      <c r="M4" s="8" t="s">
        <v>9</v>
      </c>
    </row>
    <row r="5" spans="1:13" ht="67.8">
      <c r="A5" s="965" t="s">
        <v>430</v>
      </c>
      <c r="B5" s="966"/>
      <c r="C5" s="966"/>
      <c r="D5" s="966"/>
      <c r="E5" s="966"/>
      <c r="F5" s="966"/>
      <c r="G5" s="966"/>
      <c r="H5" s="966"/>
      <c r="I5" s="966"/>
      <c r="J5" s="966"/>
      <c r="K5" s="966"/>
      <c r="L5" s="966"/>
      <c r="M5" s="967"/>
    </row>
    <row r="6" spans="1:13" s="175" customFormat="1" ht="19.2">
      <c r="A6" s="215" t="s">
        <v>431</v>
      </c>
      <c r="B6" s="173" t="s">
        <v>432</v>
      </c>
      <c r="C6" s="216"/>
      <c r="D6" s="217"/>
      <c r="E6" s="217"/>
      <c r="F6" s="217"/>
      <c r="G6" s="218"/>
      <c r="H6" s="219"/>
      <c r="I6" s="219"/>
      <c r="J6" s="220"/>
      <c r="K6" s="221"/>
      <c r="L6" s="221"/>
      <c r="M6" s="221"/>
    </row>
    <row r="7" spans="1:13" s="175" customFormat="1" ht="38.4">
      <c r="A7" s="11">
        <v>374245</v>
      </c>
      <c r="B7" s="12">
        <v>354493</v>
      </c>
      <c r="C7" s="147" t="s">
        <v>4354</v>
      </c>
      <c r="D7" s="14" t="s">
        <v>30</v>
      </c>
      <c r="E7" s="15">
        <v>20</v>
      </c>
      <c r="F7" s="15" t="s">
        <v>10</v>
      </c>
      <c r="G7" s="18" t="s">
        <v>99</v>
      </c>
      <c r="H7" s="18"/>
      <c r="I7" s="19"/>
      <c r="J7" s="16" t="s">
        <v>31</v>
      </c>
      <c r="K7" s="15"/>
      <c r="L7" s="17" t="s">
        <v>32</v>
      </c>
      <c r="M7" s="15" t="s">
        <v>11</v>
      </c>
    </row>
    <row r="8" spans="1:13" s="175" customFormat="1" ht="38.4">
      <c r="A8" s="11">
        <v>374243</v>
      </c>
      <c r="B8" s="12">
        <v>354504</v>
      </c>
      <c r="C8" s="147" t="s">
        <v>4355</v>
      </c>
      <c r="D8" s="14" t="s">
        <v>33</v>
      </c>
      <c r="E8" s="15">
        <v>2</v>
      </c>
      <c r="F8" s="15" t="s">
        <v>10</v>
      </c>
      <c r="G8" s="18" t="s">
        <v>99</v>
      </c>
      <c r="H8" s="18"/>
      <c r="I8" s="19"/>
      <c r="J8" s="16" t="s">
        <v>31</v>
      </c>
      <c r="K8" s="15"/>
      <c r="L8" s="17" t="s">
        <v>32</v>
      </c>
      <c r="M8" s="15" t="s">
        <v>11</v>
      </c>
    </row>
    <row r="9" spans="1:13" s="175" customFormat="1" ht="57.6">
      <c r="A9" s="11">
        <v>390174</v>
      </c>
      <c r="B9" s="12">
        <v>375823</v>
      </c>
      <c r="C9" s="147" t="s">
        <v>4356</v>
      </c>
      <c r="D9" s="14" t="s">
        <v>433</v>
      </c>
      <c r="E9" s="15">
        <v>0</v>
      </c>
      <c r="F9" s="12">
        <v>16</v>
      </c>
      <c r="G9" s="18" t="s">
        <v>99</v>
      </c>
      <c r="H9" s="20"/>
      <c r="I9" s="20"/>
      <c r="J9" s="21" t="s">
        <v>434</v>
      </c>
      <c r="K9" s="16"/>
      <c r="L9" s="15" t="s">
        <v>435</v>
      </c>
      <c r="M9" s="17" t="s">
        <v>112</v>
      </c>
    </row>
    <row r="10" spans="1:13" s="175" customFormat="1" ht="57.6">
      <c r="A10" s="11">
        <v>354906</v>
      </c>
      <c r="B10" s="12">
        <v>396979</v>
      </c>
      <c r="C10" s="32" t="s">
        <v>3827</v>
      </c>
      <c r="D10" s="14" t="s">
        <v>3828</v>
      </c>
      <c r="E10" s="12">
        <v>30</v>
      </c>
      <c r="F10" s="12" t="s">
        <v>233</v>
      </c>
      <c r="G10" s="34">
        <v>37100</v>
      </c>
      <c r="H10" s="34">
        <v>30000</v>
      </c>
      <c r="I10" s="20">
        <f>H10/E10</f>
        <v>1000</v>
      </c>
      <c r="J10" s="32" t="s">
        <v>2952</v>
      </c>
      <c r="K10" s="14" t="s">
        <v>2948</v>
      </c>
      <c r="L10" s="12" t="s">
        <v>2660</v>
      </c>
      <c r="M10" s="33" t="s">
        <v>11</v>
      </c>
    </row>
    <row r="11" spans="1:13" ht="25.2">
      <c r="A11" s="22"/>
      <c r="B11" s="23"/>
      <c r="C11" s="24"/>
      <c r="D11" s="23"/>
      <c r="E11" s="25"/>
      <c r="F11" s="25"/>
      <c r="G11" s="26"/>
      <c r="H11" s="26"/>
      <c r="I11" s="26"/>
      <c r="J11" s="27"/>
      <c r="K11" s="28"/>
      <c r="L11" s="28"/>
      <c r="M11" s="28"/>
    </row>
    <row r="12" spans="1:13" ht="25.2">
      <c r="A12" s="22"/>
      <c r="B12" s="23"/>
      <c r="C12" s="24"/>
      <c r="D12" s="23"/>
      <c r="E12" s="25"/>
      <c r="F12" s="25"/>
      <c r="G12" s="26"/>
      <c r="H12" s="26"/>
      <c r="I12" s="26"/>
      <c r="J12" s="27"/>
      <c r="K12" s="28"/>
      <c r="L12" s="28"/>
      <c r="M12" s="28"/>
    </row>
    <row r="13" spans="1:13" ht="36.75" customHeight="1">
      <c r="A13" s="968" t="s">
        <v>436</v>
      </c>
      <c r="B13" s="969"/>
      <c r="C13" s="969"/>
      <c r="D13" s="969"/>
      <c r="E13" s="969"/>
      <c r="F13" s="969"/>
      <c r="G13" s="969"/>
      <c r="H13" s="969"/>
      <c r="I13" s="969"/>
      <c r="J13" s="969"/>
      <c r="K13" s="969"/>
      <c r="L13" s="969"/>
      <c r="M13" s="970"/>
    </row>
    <row r="14" spans="1:13" s="405" customFormat="1" ht="13.2">
      <c r="A14" s="402" t="s">
        <v>3777</v>
      </c>
      <c r="B14" s="255">
        <v>273358</v>
      </c>
      <c r="C14" s="256" t="s">
        <v>3566</v>
      </c>
      <c r="D14" s="257" t="s">
        <v>3567</v>
      </c>
      <c r="E14" s="255"/>
      <c r="F14" s="255" t="s">
        <v>233</v>
      </c>
      <c r="G14" s="258">
        <v>53000</v>
      </c>
      <c r="H14" s="258">
        <v>43000</v>
      </c>
      <c r="I14" s="403"/>
      <c r="J14" s="256" t="s">
        <v>3568</v>
      </c>
      <c r="K14" s="257" t="s">
        <v>38</v>
      </c>
      <c r="L14" s="255" t="s">
        <v>2115</v>
      </c>
      <c r="M14" s="404" t="s">
        <v>11</v>
      </c>
    </row>
    <row r="15" spans="1:13" s="405" customFormat="1" ht="26.4">
      <c r="A15" s="402" t="s">
        <v>437</v>
      </c>
      <c r="B15" s="255">
        <v>381029</v>
      </c>
      <c r="C15" s="256" t="s">
        <v>1325</v>
      </c>
      <c r="D15" s="257" t="s">
        <v>1326</v>
      </c>
      <c r="E15" s="255">
        <v>10</v>
      </c>
      <c r="F15" s="255" t="s">
        <v>233</v>
      </c>
      <c r="G15" s="258">
        <v>22000</v>
      </c>
      <c r="H15" s="258">
        <f>VLOOKUP(B15,[2]Sheet1!$1:$1048576,3,0)</f>
        <v>17000</v>
      </c>
      <c r="I15" s="403">
        <v>1600</v>
      </c>
      <c r="J15" s="256" t="s">
        <v>1327</v>
      </c>
      <c r="K15" s="257" t="s">
        <v>1328</v>
      </c>
      <c r="L15" s="255" t="s">
        <v>150</v>
      </c>
      <c r="M15" s="404" t="s">
        <v>112</v>
      </c>
    </row>
    <row r="16" spans="1:13" s="405" customFormat="1" ht="26.4">
      <c r="A16" s="402" t="s">
        <v>437</v>
      </c>
      <c r="B16" s="255">
        <v>370097</v>
      </c>
      <c r="C16" s="406" t="s">
        <v>1385</v>
      </c>
      <c r="D16" s="257" t="s">
        <v>1386</v>
      </c>
      <c r="E16" s="255">
        <v>40</v>
      </c>
      <c r="F16" s="255" t="s">
        <v>233</v>
      </c>
      <c r="G16" s="258">
        <v>14200</v>
      </c>
      <c r="H16" s="259">
        <f>VLOOKUP(B16,[2]Sheet1!$1:$1048576,3,0)</f>
        <v>12800</v>
      </c>
      <c r="I16" s="403">
        <f t="shared" ref="I16:I25" si="0">H16/E16</f>
        <v>320</v>
      </c>
      <c r="J16" s="256" t="s">
        <v>5676</v>
      </c>
      <c r="K16" s="257" t="s">
        <v>5677</v>
      </c>
      <c r="L16" s="255" t="s">
        <v>164</v>
      </c>
      <c r="M16" s="404" t="s">
        <v>11</v>
      </c>
    </row>
    <row r="17" spans="1:13" s="410" customFormat="1" ht="39.6">
      <c r="A17" s="402" t="s">
        <v>437</v>
      </c>
      <c r="B17" s="257">
        <v>382994</v>
      </c>
      <c r="C17" s="256" t="s">
        <v>996</v>
      </c>
      <c r="D17" s="257" t="s">
        <v>997</v>
      </c>
      <c r="E17" s="255">
        <v>5</v>
      </c>
      <c r="F17" s="255" t="s">
        <v>233</v>
      </c>
      <c r="G17" s="407">
        <v>9000</v>
      </c>
      <c r="H17" s="258">
        <f>VLOOKUP(B17,[2]Sheet1!$A$1:$C$1807,3,0)</f>
        <v>8500</v>
      </c>
      <c r="I17" s="408">
        <f t="shared" si="0"/>
        <v>1700</v>
      </c>
      <c r="J17" s="256" t="s">
        <v>998</v>
      </c>
      <c r="K17" s="257" t="s">
        <v>999</v>
      </c>
      <c r="L17" s="255" t="s">
        <v>888</v>
      </c>
      <c r="M17" s="409" t="s">
        <v>112</v>
      </c>
    </row>
    <row r="18" spans="1:13" s="405" customFormat="1" ht="26.4">
      <c r="A18" s="402" t="s">
        <v>437</v>
      </c>
      <c r="B18" s="257">
        <v>389530</v>
      </c>
      <c r="C18" s="256" t="s">
        <v>3714</v>
      </c>
      <c r="D18" s="257" t="s">
        <v>3718</v>
      </c>
      <c r="E18" s="255">
        <v>10</v>
      </c>
      <c r="F18" s="255" t="s">
        <v>3719</v>
      </c>
      <c r="G18" s="411">
        <v>0</v>
      </c>
      <c r="H18" s="259">
        <v>0</v>
      </c>
      <c r="I18" s="403">
        <f t="shared" si="0"/>
        <v>0</v>
      </c>
      <c r="J18" s="256" t="s">
        <v>3725</v>
      </c>
      <c r="K18" s="257" t="s">
        <v>2625</v>
      </c>
      <c r="L18" s="257" t="s">
        <v>3726</v>
      </c>
      <c r="M18" s="409" t="s">
        <v>112</v>
      </c>
    </row>
    <row r="19" spans="1:13" s="405" customFormat="1" ht="26.4">
      <c r="A19" s="412" t="s">
        <v>437</v>
      </c>
      <c r="B19" s="257">
        <v>389531</v>
      </c>
      <c r="C19" s="256" t="s">
        <v>3715</v>
      </c>
      <c r="D19" s="257" t="s">
        <v>3718</v>
      </c>
      <c r="E19" s="255">
        <v>10</v>
      </c>
      <c r="F19" s="255" t="s">
        <v>3719</v>
      </c>
      <c r="G19" s="411">
        <v>19000</v>
      </c>
      <c r="H19" s="259">
        <v>13000</v>
      </c>
      <c r="I19" s="403">
        <f t="shared" si="0"/>
        <v>1300</v>
      </c>
      <c r="J19" s="256" t="s">
        <v>3723</v>
      </c>
      <c r="K19" s="257" t="s">
        <v>2625</v>
      </c>
      <c r="L19" s="257" t="s">
        <v>3726</v>
      </c>
      <c r="M19" s="413" t="s">
        <v>112</v>
      </c>
    </row>
    <row r="20" spans="1:13" s="410" customFormat="1" ht="39.6">
      <c r="A20" s="402" t="s">
        <v>437</v>
      </c>
      <c r="B20" s="257">
        <v>382774</v>
      </c>
      <c r="C20" s="256" t="s">
        <v>1112</v>
      </c>
      <c r="D20" s="257" t="s">
        <v>1113</v>
      </c>
      <c r="E20" s="255">
        <v>30</v>
      </c>
      <c r="F20" s="255" t="s">
        <v>233</v>
      </c>
      <c r="G20" s="407">
        <v>12000</v>
      </c>
      <c r="H20" s="258">
        <f>VLOOKUP(B20,[2]Sheet1!$A$1:$C$1807,3,0)</f>
        <v>8200</v>
      </c>
      <c r="I20" s="403">
        <f t="shared" si="0"/>
        <v>273.33333333333331</v>
      </c>
      <c r="J20" s="256" t="s">
        <v>1114</v>
      </c>
      <c r="K20" s="257" t="s">
        <v>1115</v>
      </c>
      <c r="L20" s="255" t="s">
        <v>1116</v>
      </c>
      <c r="M20" s="409"/>
    </row>
    <row r="21" spans="1:13" s="405" customFormat="1" ht="26.4">
      <c r="A21" s="402" t="s">
        <v>437</v>
      </c>
      <c r="B21" s="257">
        <v>381329</v>
      </c>
      <c r="C21" s="256" t="s">
        <v>980</v>
      </c>
      <c r="D21" s="257" t="s">
        <v>147</v>
      </c>
      <c r="E21" s="255">
        <v>10</v>
      </c>
      <c r="F21" s="255" t="s">
        <v>233</v>
      </c>
      <c r="G21" s="407">
        <v>22000</v>
      </c>
      <c r="H21" s="259">
        <f>VLOOKUP(B21,[2]Sheet1!$A$1:$C$1807,3,0)</f>
        <v>21000</v>
      </c>
      <c r="I21" s="403">
        <f t="shared" si="0"/>
        <v>2100</v>
      </c>
      <c r="J21" s="256" t="s">
        <v>981</v>
      </c>
      <c r="K21" s="257" t="s">
        <v>982</v>
      </c>
      <c r="L21" s="255" t="s">
        <v>801</v>
      </c>
      <c r="M21" s="409" t="s">
        <v>112</v>
      </c>
    </row>
    <row r="22" spans="1:13" s="405" customFormat="1" ht="26.4">
      <c r="A22" s="402" t="s">
        <v>437</v>
      </c>
      <c r="B22" s="255">
        <v>355846</v>
      </c>
      <c r="C22" s="256" t="s">
        <v>362</v>
      </c>
      <c r="D22" s="257" t="s">
        <v>350</v>
      </c>
      <c r="E22" s="255">
        <v>36</v>
      </c>
      <c r="F22" s="255" t="s">
        <v>233</v>
      </c>
      <c r="G22" s="258">
        <v>8820</v>
      </c>
      <c r="H22" s="259">
        <f>VLOOKUP(B22,[2]Sheet1!$1:$1048576,3,0)</f>
        <v>6700</v>
      </c>
      <c r="I22" s="403">
        <f t="shared" si="0"/>
        <v>186.11111111111111</v>
      </c>
      <c r="J22" s="256" t="s">
        <v>179</v>
      </c>
      <c r="K22" s="257"/>
      <c r="L22" s="255" t="s">
        <v>55</v>
      </c>
      <c r="M22" s="404" t="s">
        <v>112</v>
      </c>
    </row>
    <row r="23" spans="1:13" s="410" customFormat="1" ht="13.2">
      <c r="A23" s="402" t="s">
        <v>437</v>
      </c>
      <c r="B23" s="255">
        <v>354742</v>
      </c>
      <c r="C23" s="256" t="s">
        <v>2839</v>
      </c>
      <c r="D23" s="257" t="s">
        <v>2840</v>
      </c>
      <c r="E23" s="255">
        <v>188</v>
      </c>
      <c r="F23" s="255" t="s">
        <v>233</v>
      </c>
      <c r="G23" s="258">
        <v>41050</v>
      </c>
      <c r="H23" s="258">
        <v>36000</v>
      </c>
      <c r="I23" s="403">
        <f t="shared" si="0"/>
        <v>191.48936170212767</v>
      </c>
      <c r="J23" s="256" t="s">
        <v>2841</v>
      </c>
      <c r="K23" s="257" t="s">
        <v>2837</v>
      </c>
      <c r="L23" s="255" t="s">
        <v>2838</v>
      </c>
      <c r="M23" s="404" t="s">
        <v>11</v>
      </c>
    </row>
    <row r="24" spans="1:13" s="405" customFormat="1" ht="13.2">
      <c r="A24" s="402" t="s">
        <v>437</v>
      </c>
      <c r="B24" s="257">
        <v>379886</v>
      </c>
      <c r="C24" s="256" t="s">
        <v>1013</v>
      </c>
      <c r="D24" s="257" t="s">
        <v>1014</v>
      </c>
      <c r="E24" s="255">
        <v>30</v>
      </c>
      <c r="F24" s="255" t="s">
        <v>233</v>
      </c>
      <c r="G24" s="407">
        <v>33000</v>
      </c>
      <c r="H24" s="259">
        <f>VLOOKUP(B24,[2]Sheet1!$A$1:$C$1807,3,0)</f>
        <v>29600</v>
      </c>
      <c r="I24" s="403">
        <f t="shared" si="0"/>
        <v>986.66666666666663</v>
      </c>
      <c r="J24" s="256" t="s">
        <v>1015</v>
      </c>
      <c r="K24" s="257" t="s">
        <v>390</v>
      </c>
      <c r="L24" s="255" t="s">
        <v>164</v>
      </c>
      <c r="M24" s="409" t="s">
        <v>112</v>
      </c>
    </row>
    <row r="25" spans="1:13" s="405" customFormat="1" ht="26.4">
      <c r="A25" s="402" t="s">
        <v>3825</v>
      </c>
      <c r="B25" s="255">
        <v>354906</v>
      </c>
      <c r="C25" s="256" t="s">
        <v>2950</v>
      </c>
      <c r="D25" s="257" t="s">
        <v>2951</v>
      </c>
      <c r="E25" s="255">
        <v>30</v>
      </c>
      <c r="F25" s="255" t="s">
        <v>233</v>
      </c>
      <c r="G25" s="258">
        <v>37100</v>
      </c>
      <c r="H25" s="258">
        <v>30000</v>
      </c>
      <c r="I25" s="403">
        <f t="shared" si="0"/>
        <v>1000</v>
      </c>
      <c r="J25" s="256" t="s">
        <v>2952</v>
      </c>
      <c r="K25" s="257" t="s">
        <v>2948</v>
      </c>
      <c r="L25" s="255" t="s">
        <v>2660</v>
      </c>
      <c r="M25" s="404" t="s">
        <v>11</v>
      </c>
    </row>
    <row r="26" spans="1:13" s="405" customFormat="1" ht="39.6">
      <c r="A26" s="402" t="s">
        <v>3815</v>
      </c>
      <c r="B26" s="257">
        <v>354736</v>
      </c>
      <c r="C26" s="256" t="s">
        <v>662</v>
      </c>
      <c r="D26" s="257" t="s">
        <v>663</v>
      </c>
      <c r="E26" s="255">
        <v>20</v>
      </c>
      <c r="F26" s="255" t="s">
        <v>233</v>
      </c>
      <c r="G26" s="411"/>
      <c r="H26" s="258">
        <f>VLOOKUP(B26,[2]Sheet1!$A$1:$C$1807,3,0)</f>
        <v>11300</v>
      </c>
      <c r="I26" s="403">
        <v>612.5</v>
      </c>
      <c r="J26" s="256" t="s">
        <v>664</v>
      </c>
      <c r="K26" s="257" t="s">
        <v>665</v>
      </c>
      <c r="L26" s="255" t="s">
        <v>666</v>
      </c>
      <c r="M26" s="409"/>
    </row>
    <row r="27" spans="1:13" s="410" customFormat="1" ht="26.4">
      <c r="A27" s="402" t="s">
        <v>437</v>
      </c>
      <c r="B27" s="255">
        <v>373021</v>
      </c>
      <c r="C27" s="256" t="s">
        <v>2888</v>
      </c>
      <c r="D27" s="257" t="s">
        <v>2889</v>
      </c>
      <c r="E27" s="255">
        <v>30</v>
      </c>
      <c r="F27" s="255" t="s">
        <v>233</v>
      </c>
      <c r="G27" s="258">
        <v>50770</v>
      </c>
      <c r="H27" s="259">
        <f>E27*I27</f>
        <v>45000</v>
      </c>
      <c r="I27" s="403">
        <v>1500</v>
      </c>
      <c r="J27" s="256" t="s">
        <v>2890</v>
      </c>
      <c r="K27" s="257"/>
      <c r="L27" s="255" t="s">
        <v>1116</v>
      </c>
      <c r="M27" s="404" t="s">
        <v>11</v>
      </c>
    </row>
    <row r="28" spans="1:13" s="405" customFormat="1" ht="26.4">
      <c r="A28" s="402" t="s">
        <v>437</v>
      </c>
      <c r="B28" s="255">
        <v>354586</v>
      </c>
      <c r="C28" s="256" t="s">
        <v>2974</v>
      </c>
      <c r="D28" s="257" t="s">
        <v>58</v>
      </c>
      <c r="E28" s="255"/>
      <c r="F28" s="255" t="s">
        <v>233</v>
      </c>
      <c r="G28" s="258">
        <v>29040</v>
      </c>
      <c r="H28" s="259">
        <v>25500</v>
      </c>
      <c r="I28" s="403"/>
      <c r="J28" s="256" t="s">
        <v>2975</v>
      </c>
      <c r="K28" s="257" t="s">
        <v>51</v>
      </c>
      <c r="L28" s="255" t="s">
        <v>2781</v>
      </c>
      <c r="M28" s="404" t="s">
        <v>11</v>
      </c>
    </row>
    <row r="29" spans="1:13" s="405" customFormat="1" ht="39.6">
      <c r="A29" s="402" t="s">
        <v>437</v>
      </c>
      <c r="B29" s="414">
        <v>354552</v>
      </c>
      <c r="C29" s="406" t="s">
        <v>2721</v>
      </c>
      <c r="D29" s="415" t="s">
        <v>2722</v>
      </c>
      <c r="E29" s="416">
        <v>30</v>
      </c>
      <c r="F29" s="416" t="s">
        <v>233</v>
      </c>
      <c r="G29" s="417">
        <v>11230</v>
      </c>
      <c r="H29" s="417">
        <v>10000</v>
      </c>
      <c r="I29" s="418">
        <f>H29/E29</f>
        <v>333.33333333333331</v>
      </c>
      <c r="J29" s="256" t="s">
        <v>2723</v>
      </c>
      <c r="K29" s="257" t="s">
        <v>311</v>
      </c>
      <c r="L29" s="255" t="s">
        <v>773</v>
      </c>
      <c r="M29" s="404" t="s">
        <v>11</v>
      </c>
    </row>
    <row r="30" spans="1:13" s="405" customFormat="1" ht="13.2">
      <c r="A30" s="402" t="s">
        <v>437</v>
      </c>
      <c r="B30" s="414">
        <v>354406</v>
      </c>
      <c r="C30" s="406" t="s">
        <v>2786</v>
      </c>
      <c r="D30" s="415" t="s">
        <v>350</v>
      </c>
      <c r="E30" s="416"/>
      <c r="F30" s="416" t="s">
        <v>129</v>
      </c>
      <c r="G30" s="417">
        <v>11740</v>
      </c>
      <c r="H30" s="417">
        <v>10500</v>
      </c>
      <c r="I30" s="418"/>
      <c r="J30" s="256" t="s">
        <v>2787</v>
      </c>
      <c r="K30" s="257"/>
      <c r="L30" s="255" t="s">
        <v>808</v>
      </c>
      <c r="M30" s="404" t="s">
        <v>11</v>
      </c>
    </row>
    <row r="31" spans="1:13" s="405" customFormat="1" ht="26.4">
      <c r="A31" s="402" t="s">
        <v>437</v>
      </c>
      <c r="B31" s="255">
        <v>362540</v>
      </c>
      <c r="C31" s="256" t="s">
        <v>2857</v>
      </c>
      <c r="D31" s="257" t="s">
        <v>2858</v>
      </c>
      <c r="E31" s="255">
        <v>106</v>
      </c>
      <c r="F31" s="255" t="s">
        <v>233</v>
      </c>
      <c r="G31" s="258">
        <v>13080</v>
      </c>
      <c r="H31" s="258">
        <v>11500</v>
      </c>
      <c r="I31" s="403">
        <f>H31/E31</f>
        <v>108.49056603773585</v>
      </c>
      <c r="J31" s="256" t="s">
        <v>2859</v>
      </c>
      <c r="K31" s="257" t="s">
        <v>18</v>
      </c>
      <c r="L31" s="255" t="s">
        <v>578</v>
      </c>
      <c r="M31" s="404" t="s">
        <v>11</v>
      </c>
    </row>
    <row r="32" spans="1:13" s="410" customFormat="1" ht="26.4">
      <c r="A32" s="402" t="s">
        <v>437</v>
      </c>
      <c r="B32" s="255">
        <v>161577</v>
      </c>
      <c r="C32" s="256" t="s">
        <v>3303</v>
      </c>
      <c r="D32" s="257" t="s">
        <v>252</v>
      </c>
      <c r="E32" s="255"/>
      <c r="F32" s="255" t="s">
        <v>233</v>
      </c>
      <c r="G32" s="258">
        <v>13500</v>
      </c>
      <c r="H32" s="258">
        <v>10800</v>
      </c>
      <c r="I32" s="403"/>
      <c r="J32" s="256" t="s">
        <v>3304</v>
      </c>
      <c r="K32" s="257" t="s">
        <v>107</v>
      </c>
      <c r="L32" s="255" t="s">
        <v>388</v>
      </c>
      <c r="M32" s="404"/>
    </row>
    <row r="33" spans="1:13" s="410" customFormat="1" ht="26.4">
      <c r="A33" s="402" t="s">
        <v>3733</v>
      </c>
      <c r="B33" s="255">
        <v>172012</v>
      </c>
      <c r="C33" s="256" t="s">
        <v>2078</v>
      </c>
      <c r="D33" s="257" t="s">
        <v>2072</v>
      </c>
      <c r="E33" s="255"/>
      <c r="F33" s="255" t="s">
        <v>233</v>
      </c>
      <c r="G33" s="258">
        <v>1170</v>
      </c>
      <c r="H33" s="258">
        <v>800</v>
      </c>
      <c r="I33" s="403"/>
      <c r="J33" s="256" t="s">
        <v>2079</v>
      </c>
      <c r="K33" s="257"/>
      <c r="L33" s="255" t="s">
        <v>388</v>
      </c>
      <c r="M33" s="404" t="s">
        <v>11</v>
      </c>
    </row>
    <row r="34" spans="1:13" s="405" customFormat="1" ht="13.2">
      <c r="A34" s="402" t="s">
        <v>3709</v>
      </c>
      <c r="B34" s="255">
        <v>357790</v>
      </c>
      <c r="C34" s="256" t="s">
        <v>2799</v>
      </c>
      <c r="D34" s="257" t="s">
        <v>2800</v>
      </c>
      <c r="E34" s="255">
        <v>6</v>
      </c>
      <c r="F34" s="255" t="s">
        <v>233</v>
      </c>
      <c r="G34" s="258">
        <v>9430</v>
      </c>
      <c r="H34" s="258">
        <v>8300</v>
      </c>
      <c r="I34" s="403">
        <f>H34/E34</f>
        <v>1383.3333333333333</v>
      </c>
      <c r="J34" s="256" t="s">
        <v>2801</v>
      </c>
      <c r="K34" s="257" t="s">
        <v>1026</v>
      </c>
      <c r="L34" s="255" t="s">
        <v>2741</v>
      </c>
      <c r="M34" s="404" t="s">
        <v>11</v>
      </c>
    </row>
    <row r="35" spans="1:13" s="405" customFormat="1" ht="26.4">
      <c r="A35" s="402" t="s">
        <v>3710</v>
      </c>
      <c r="B35" s="255">
        <v>370804</v>
      </c>
      <c r="C35" s="256" t="s">
        <v>139</v>
      </c>
      <c r="D35" s="257" t="s">
        <v>140</v>
      </c>
      <c r="E35" s="255">
        <v>31</v>
      </c>
      <c r="F35" s="255" t="s">
        <v>233</v>
      </c>
      <c r="G35" s="258">
        <v>20760</v>
      </c>
      <c r="H35" s="258">
        <v>17900</v>
      </c>
      <c r="I35" s="403">
        <f>H35/E35</f>
        <v>577.41935483870964</v>
      </c>
      <c r="J35" s="256" t="s">
        <v>87</v>
      </c>
      <c r="K35" s="257"/>
      <c r="L35" s="255"/>
      <c r="M35" s="404"/>
    </row>
    <row r="36" spans="1:13" s="405" customFormat="1" ht="66">
      <c r="A36" s="402" t="s">
        <v>3709</v>
      </c>
      <c r="B36" s="255">
        <v>357718</v>
      </c>
      <c r="C36" s="256" t="s">
        <v>2976</v>
      </c>
      <c r="D36" s="257" t="s">
        <v>58</v>
      </c>
      <c r="E36" s="255"/>
      <c r="F36" s="255" t="s">
        <v>233</v>
      </c>
      <c r="G36" s="258">
        <v>30000</v>
      </c>
      <c r="H36" s="258">
        <v>26000</v>
      </c>
      <c r="I36" s="403"/>
      <c r="J36" s="256" t="s">
        <v>2977</v>
      </c>
      <c r="K36" s="257" t="s">
        <v>1067</v>
      </c>
      <c r="L36" s="255" t="s">
        <v>2965</v>
      </c>
      <c r="M36" s="404" t="s">
        <v>11</v>
      </c>
    </row>
    <row r="37" spans="1:13" s="405" customFormat="1" ht="26.4">
      <c r="A37" s="402" t="s">
        <v>3709</v>
      </c>
      <c r="B37" s="255">
        <v>359949</v>
      </c>
      <c r="C37" s="256" t="s">
        <v>2978</v>
      </c>
      <c r="D37" s="257" t="s">
        <v>372</v>
      </c>
      <c r="E37" s="255"/>
      <c r="F37" s="255" t="s">
        <v>233</v>
      </c>
      <c r="G37" s="258">
        <v>18440</v>
      </c>
      <c r="H37" s="258">
        <v>16500</v>
      </c>
      <c r="I37" s="403"/>
      <c r="J37" s="256" t="s">
        <v>2979</v>
      </c>
      <c r="K37" s="257" t="s">
        <v>2980</v>
      </c>
      <c r="L37" s="255" t="s">
        <v>2965</v>
      </c>
      <c r="M37" s="404" t="s">
        <v>11</v>
      </c>
    </row>
    <row r="38" spans="1:13" s="405" customFormat="1" ht="26.4">
      <c r="A38" s="402" t="s">
        <v>3709</v>
      </c>
      <c r="B38" s="255">
        <v>371486</v>
      </c>
      <c r="C38" s="256" t="s">
        <v>2802</v>
      </c>
      <c r="D38" s="257" t="s">
        <v>2803</v>
      </c>
      <c r="E38" s="255">
        <v>8</v>
      </c>
      <c r="F38" s="255" t="s">
        <v>233</v>
      </c>
      <c r="G38" s="258">
        <v>6400</v>
      </c>
      <c r="H38" s="258">
        <v>5800</v>
      </c>
      <c r="I38" s="403">
        <v>725</v>
      </c>
      <c r="J38" s="256" t="s">
        <v>2804</v>
      </c>
      <c r="K38" s="257" t="s">
        <v>1026</v>
      </c>
      <c r="L38" s="255" t="s">
        <v>2805</v>
      </c>
      <c r="M38" s="404" t="s">
        <v>11</v>
      </c>
    </row>
    <row r="39" spans="1:13" s="405" customFormat="1" ht="26.4">
      <c r="A39" s="402" t="s">
        <v>437</v>
      </c>
      <c r="B39" s="257">
        <v>382051</v>
      </c>
      <c r="C39" s="256" t="s">
        <v>438</v>
      </c>
      <c r="D39" s="257" t="s">
        <v>439</v>
      </c>
      <c r="E39" s="255">
        <v>100</v>
      </c>
      <c r="F39" s="255" t="s">
        <v>233</v>
      </c>
      <c r="G39" s="411">
        <v>88000</v>
      </c>
      <c r="H39" s="259">
        <v>73500</v>
      </c>
      <c r="I39" s="403">
        <f>H39/E39</f>
        <v>735</v>
      </c>
      <c r="J39" s="256" t="s">
        <v>440</v>
      </c>
      <c r="K39" s="257" t="s">
        <v>404</v>
      </c>
      <c r="L39" s="255" t="s">
        <v>164</v>
      </c>
      <c r="M39" s="404"/>
    </row>
    <row r="40" spans="1:13" s="405" customFormat="1" ht="39.6">
      <c r="A40" s="402" t="s">
        <v>437</v>
      </c>
      <c r="B40" s="257">
        <v>383300</v>
      </c>
      <c r="C40" s="256" t="s">
        <v>5678</v>
      </c>
      <c r="D40" s="257" t="s">
        <v>441</v>
      </c>
      <c r="E40" s="255">
        <v>30</v>
      </c>
      <c r="F40" s="255" t="s">
        <v>233</v>
      </c>
      <c r="G40" s="411">
        <v>40000</v>
      </c>
      <c r="H40" s="259">
        <v>33690</v>
      </c>
      <c r="I40" s="403">
        <v>1123</v>
      </c>
      <c r="J40" s="256" t="s">
        <v>442</v>
      </c>
      <c r="K40" s="257" t="s">
        <v>351</v>
      </c>
      <c r="L40" s="255" t="s">
        <v>17</v>
      </c>
      <c r="M40" s="404" t="s">
        <v>112</v>
      </c>
    </row>
    <row r="41" spans="1:13" s="405" customFormat="1" ht="13.2">
      <c r="A41" s="402" t="s">
        <v>437</v>
      </c>
      <c r="B41" s="257">
        <v>381935</v>
      </c>
      <c r="C41" s="256" t="s">
        <v>443</v>
      </c>
      <c r="D41" s="257" t="s">
        <v>444</v>
      </c>
      <c r="E41" s="255">
        <v>6</v>
      </c>
      <c r="F41" s="255" t="s">
        <v>233</v>
      </c>
      <c r="G41" s="411">
        <v>30000</v>
      </c>
      <c r="H41" s="259">
        <v>24900</v>
      </c>
      <c r="I41" s="403">
        <f t="shared" ref="I41:I47" si="1">H41/E41</f>
        <v>4150</v>
      </c>
      <c r="J41" s="256" t="s">
        <v>445</v>
      </c>
      <c r="K41" s="257" t="s">
        <v>394</v>
      </c>
      <c r="L41" s="255" t="s">
        <v>446</v>
      </c>
      <c r="M41" s="404" t="s">
        <v>447</v>
      </c>
    </row>
    <row r="42" spans="1:13" s="405" customFormat="1" ht="13.2">
      <c r="A42" s="402" t="s">
        <v>437</v>
      </c>
      <c r="B42" s="257">
        <v>381926</v>
      </c>
      <c r="C42" s="256" t="s">
        <v>448</v>
      </c>
      <c r="D42" s="257" t="s">
        <v>444</v>
      </c>
      <c r="E42" s="255">
        <v>6</v>
      </c>
      <c r="F42" s="255" t="s">
        <v>233</v>
      </c>
      <c r="G42" s="411">
        <v>39000</v>
      </c>
      <c r="H42" s="259">
        <v>33000</v>
      </c>
      <c r="I42" s="403">
        <f t="shared" si="1"/>
        <v>5500</v>
      </c>
      <c r="J42" s="256" t="s">
        <v>449</v>
      </c>
      <c r="K42" s="257" t="s">
        <v>394</v>
      </c>
      <c r="L42" s="255" t="s">
        <v>446</v>
      </c>
      <c r="M42" s="404" t="s">
        <v>447</v>
      </c>
    </row>
    <row r="43" spans="1:13" s="405" customFormat="1" ht="13.2">
      <c r="A43" s="402" t="s">
        <v>437</v>
      </c>
      <c r="B43" s="257">
        <v>381904</v>
      </c>
      <c r="C43" s="256" t="s">
        <v>450</v>
      </c>
      <c r="D43" s="257" t="s">
        <v>451</v>
      </c>
      <c r="E43" s="255">
        <v>6</v>
      </c>
      <c r="F43" s="255" t="s">
        <v>233</v>
      </c>
      <c r="G43" s="411">
        <v>40000</v>
      </c>
      <c r="H43" s="259">
        <v>30000</v>
      </c>
      <c r="I43" s="403">
        <f t="shared" si="1"/>
        <v>5000</v>
      </c>
      <c r="J43" s="256" t="s">
        <v>452</v>
      </c>
      <c r="K43" s="257" t="s">
        <v>394</v>
      </c>
      <c r="L43" s="255" t="s">
        <v>446</v>
      </c>
      <c r="M43" s="404" t="s">
        <v>447</v>
      </c>
    </row>
    <row r="44" spans="1:13" s="405" customFormat="1" ht="26.4">
      <c r="A44" s="402" t="s">
        <v>437</v>
      </c>
      <c r="B44" s="257">
        <v>381912</v>
      </c>
      <c r="C44" s="256" t="s">
        <v>453</v>
      </c>
      <c r="D44" s="257" t="s">
        <v>451</v>
      </c>
      <c r="E44" s="255">
        <v>6</v>
      </c>
      <c r="F44" s="255" t="s">
        <v>233</v>
      </c>
      <c r="G44" s="411">
        <v>40000</v>
      </c>
      <c r="H44" s="259">
        <v>30000</v>
      </c>
      <c r="I44" s="403">
        <f t="shared" si="1"/>
        <v>5000</v>
      </c>
      <c r="J44" s="256" t="s">
        <v>454</v>
      </c>
      <c r="K44" s="257" t="s">
        <v>394</v>
      </c>
      <c r="L44" s="255" t="s">
        <v>446</v>
      </c>
      <c r="M44" s="404" t="s">
        <v>447</v>
      </c>
    </row>
    <row r="45" spans="1:13" s="405" customFormat="1" ht="13.2">
      <c r="A45" s="402" t="s">
        <v>437</v>
      </c>
      <c r="B45" s="257">
        <v>381913</v>
      </c>
      <c r="C45" s="256" t="s">
        <v>455</v>
      </c>
      <c r="D45" s="257" t="s">
        <v>451</v>
      </c>
      <c r="E45" s="255">
        <v>6</v>
      </c>
      <c r="F45" s="255" t="s">
        <v>233</v>
      </c>
      <c r="G45" s="411">
        <v>40000</v>
      </c>
      <c r="H45" s="259">
        <v>30000</v>
      </c>
      <c r="I45" s="403">
        <f t="shared" si="1"/>
        <v>5000</v>
      </c>
      <c r="J45" s="256" t="s">
        <v>456</v>
      </c>
      <c r="K45" s="257" t="s">
        <v>394</v>
      </c>
      <c r="L45" s="255" t="s">
        <v>446</v>
      </c>
      <c r="M45" s="404" t="s">
        <v>447</v>
      </c>
    </row>
    <row r="46" spans="1:13" s="405" customFormat="1" ht="26.4">
      <c r="A46" s="402" t="s">
        <v>437</v>
      </c>
      <c r="B46" s="255">
        <v>166005</v>
      </c>
      <c r="C46" s="256" t="s">
        <v>457</v>
      </c>
      <c r="D46" s="257" t="s">
        <v>458</v>
      </c>
      <c r="E46" s="255">
        <v>12</v>
      </c>
      <c r="F46" s="255" t="s">
        <v>233</v>
      </c>
      <c r="G46" s="258">
        <v>13160</v>
      </c>
      <c r="H46" s="259">
        <v>9200</v>
      </c>
      <c r="I46" s="403">
        <f t="shared" si="1"/>
        <v>766.66666666666663</v>
      </c>
      <c r="J46" s="256" t="s">
        <v>459</v>
      </c>
      <c r="K46" s="257" t="s">
        <v>5679</v>
      </c>
      <c r="L46" s="255" t="s">
        <v>164</v>
      </c>
      <c r="M46" s="404" t="s">
        <v>11</v>
      </c>
    </row>
    <row r="47" spans="1:13" s="405" customFormat="1" ht="13.2">
      <c r="A47" s="419" t="s">
        <v>460</v>
      </c>
      <c r="B47" s="255">
        <v>372658</v>
      </c>
      <c r="C47" s="256" t="s">
        <v>461</v>
      </c>
      <c r="D47" s="257" t="s">
        <v>462</v>
      </c>
      <c r="E47" s="255">
        <v>45</v>
      </c>
      <c r="F47" s="255" t="s">
        <v>233</v>
      </c>
      <c r="G47" s="411">
        <v>14000</v>
      </c>
      <c r="H47" s="258">
        <v>9000</v>
      </c>
      <c r="I47" s="403">
        <f t="shared" si="1"/>
        <v>200</v>
      </c>
      <c r="J47" s="256" t="s">
        <v>463</v>
      </c>
      <c r="K47" s="257"/>
      <c r="L47" s="255" t="s">
        <v>17</v>
      </c>
      <c r="M47" s="404" t="s">
        <v>112</v>
      </c>
    </row>
    <row r="48" spans="1:13" s="405" customFormat="1" ht="13.2">
      <c r="A48" s="419" t="s">
        <v>460</v>
      </c>
      <c r="B48" s="255">
        <v>374067</v>
      </c>
      <c r="C48" s="256" t="s">
        <v>464</v>
      </c>
      <c r="D48" s="257" t="s">
        <v>24</v>
      </c>
      <c r="E48" s="255"/>
      <c r="F48" s="255" t="s">
        <v>10</v>
      </c>
      <c r="G48" s="258">
        <v>20000</v>
      </c>
      <c r="H48" s="258">
        <v>16400</v>
      </c>
      <c r="I48" s="258"/>
      <c r="J48" s="258" t="s">
        <v>465</v>
      </c>
      <c r="K48" s="403" t="s">
        <v>466</v>
      </c>
      <c r="L48" s="256" t="s">
        <v>467</v>
      </c>
      <c r="M48" s="257" t="s">
        <v>11</v>
      </c>
    </row>
    <row r="49" spans="1:13" s="405" customFormat="1" ht="13.2">
      <c r="A49" s="419" t="s">
        <v>437</v>
      </c>
      <c r="B49" s="255"/>
      <c r="C49" s="256" t="s">
        <v>470</v>
      </c>
      <c r="D49" s="257" t="s">
        <v>471</v>
      </c>
      <c r="E49" s="255">
        <v>40</v>
      </c>
      <c r="F49" s="255" t="s">
        <v>233</v>
      </c>
      <c r="G49" s="258" t="s">
        <v>472</v>
      </c>
      <c r="H49" s="258"/>
      <c r="I49" s="403"/>
      <c r="J49" s="256" t="s">
        <v>473</v>
      </c>
      <c r="K49" s="257" t="s">
        <v>474</v>
      </c>
      <c r="L49" s="255" t="s">
        <v>475</v>
      </c>
      <c r="M49" s="404" t="s">
        <v>447</v>
      </c>
    </row>
    <row r="50" spans="1:13" s="405" customFormat="1" ht="13.2">
      <c r="A50" s="419" t="s">
        <v>437</v>
      </c>
      <c r="B50" s="255"/>
      <c r="C50" s="256" t="s">
        <v>476</v>
      </c>
      <c r="D50" s="257" t="s">
        <v>477</v>
      </c>
      <c r="E50" s="255">
        <v>50</v>
      </c>
      <c r="F50" s="255" t="s">
        <v>233</v>
      </c>
      <c r="G50" s="258" t="s">
        <v>472</v>
      </c>
      <c r="H50" s="258"/>
      <c r="I50" s="403"/>
      <c r="J50" s="256" t="s">
        <v>478</v>
      </c>
      <c r="K50" s="257" t="s">
        <v>479</v>
      </c>
      <c r="L50" s="255" t="s">
        <v>98</v>
      </c>
      <c r="M50" s="404" t="s">
        <v>447</v>
      </c>
    </row>
    <row r="51" spans="1:13" s="405" customFormat="1" ht="26.4">
      <c r="A51" s="419" t="s">
        <v>437</v>
      </c>
      <c r="B51" s="420">
        <v>384832</v>
      </c>
      <c r="C51" s="421" t="s">
        <v>480</v>
      </c>
      <c r="D51" s="422" t="s">
        <v>481</v>
      </c>
      <c r="E51" s="420">
        <v>18</v>
      </c>
      <c r="F51" s="423" t="s">
        <v>129</v>
      </c>
      <c r="G51" s="424">
        <v>80000</v>
      </c>
      <c r="H51" s="425">
        <v>66600</v>
      </c>
      <c r="I51" s="426">
        <v>3700</v>
      </c>
      <c r="J51" s="427" t="s">
        <v>5680</v>
      </c>
      <c r="K51" s="420"/>
      <c r="L51" s="428"/>
      <c r="M51" s="420"/>
    </row>
    <row r="52" spans="1:13" s="405" customFormat="1" ht="13.2">
      <c r="A52" s="419" t="s">
        <v>437</v>
      </c>
      <c r="B52" s="429" t="s">
        <v>482</v>
      </c>
      <c r="C52" s="427" t="s">
        <v>483</v>
      </c>
      <c r="D52" s="422" t="s">
        <v>484</v>
      </c>
      <c r="E52" s="420">
        <v>32</v>
      </c>
      <c r="F52" s="420" t="s">
        <v>233</v>
      </c>
      <c r="G52" s="971" t="s">
        <v>485</v>
      </c>
      <c r="H52" s="971"/>
      <c r="I52" s="971"/>
      <c r="J52" s="427" t="s">
        <v>486</v>
      </c>
      <c r="K52" s="420" t="s">
        <v>487</v>
      </c>
      <c r="L52" s="428" t="s">
        <v>12</v>
      </c>
      <c r="M52" s="420" t="s">
        <v>11</v>
      </c>
    </row>
    <row r="53" spans="1:13" s="405" customFormat="1" ht="13.2">
      <c r="A53" s="419" t="s">
        <v>437</v>
      </c>
      <c r="B53" s="429" t="s">
        <v>482</v>
      </c>
      <c r="C53" s="427" t="s">
        <v>488</v>
      </c>
      <c r="D53" s="422" t="s">
        <v>489</v>
      </c>
      <c r="E53" s="420">
        <v>37</v>
      </c>
      <c r="F53" s="420" t="s">
        <v>233</v>
      </c>
      <c r="G53" s="971" t="s">
        <v>485</v>
      </c>
      <c r="H53" s="971"/>
      <c r="I53" s="971"/>
      <c r="J53" s="427" t="s">
        <v>490</v>
      </c>
      <c r="K53" s="420" t="s">
        <v>491</v>
      </c>
      <c r="L53" s="428" t="s">
        <v>12</v>
      </c>
      <c r="M53" s="420" t="s">
        <v>11</v>
      </c>
    </row>
    <row r="54" spans="1:13" s="405" customFormat="1" ht="66">
      <c r="A54" s="419" t="s">
        <v>437</v>
      </c>
      <c r="B54" s="420">
        <v>349532</v>
      </c>
      <c r="C54" s="421" t="s">
        <v>146</v>
      </c>
      <c r="D54" s="422" t="s">
        <v>147</v>
      </c>
      <c r="E54" s="420">
        <v>10</v>
      </c>
      <c r="F54" s="972" t="s">
        <v>492</v>
      </c>
      <c r="G54" s="972"/>
      <c r="H54" s="972"/>
      <c r="I54" s="426">
        <v>0</v>
      </c>
      <c r="J54" s="427" t="s">
        <v>148</v>
      </c>
      <c r="K54" s="420" t="s">
        <v>5681</v>
      </c>
      <c r="L54" s="428" t="s">
        <v>55</v>
      </c>
      <c r="M54" s="420" t="s">
        <v>11</v>
      </c>
    </row>
    <row r="55" spans="1:13" s="405" customFormat="1" ht="13.2">
      <c r="A55" s="419" t="s">
        <v>437</v>
      </c>
      <c r="B55" s="430">
        <v>274977</v>
      </c>
      <c r="C55" s="431" t="s">
        <v>493</v>
      </c>
      <c r="D55" s="422" t="s">
        <v>494</v>
      </c>
      <c r="E55" s="420">
        <v>10</v>
      </c>
      <c r="F55" s="420" t="s">
        <v>233</v>
      </c>
      <c r="G55" s="432">
        <v>16200</v>
      </c>
      <c r="H55" s="433">
        <v>14300</v>
      </c>
      <c r="I55" s="434">
        <v>1430</v>
      </c>
      <c r="J55" s="435" t="s">
        <v>495</v>
      </c>
      <c r="K55" s="428" t="s">
        <v>496</v>
      </c>
      <c r="L55" s="428" t="s">
        <v>497</v>
      </c>
      <c r="M55" s="420" t="s">
        <v>498</v>
      </c>
    </row>
    <row r="56" spans="1:13" s="405" customFormat="1" ht="13.2">
      <c r="A56" s="419" t="s">
        <v>437</v>
      </c>
      <c r="B56" s="255">
        <v>351964</v>
      </c>
      <c r="C56" s="436" t="s">
        <v>141</v>
      </c>
      <c r="D56" s="257" t="s">
        <v>142</v>
      </c>
      <c r="E56" s="255">
        <v>10</v>
      </c>
      <c r="F56" s="255" t="s">
        <v>10</v>
      </c>
      <c r="G56" s="437">
        <v>24950</v>
      </c>
      <c r="H56" s="438">
        <v>19400</v>
      </c>
      <c r="I56" s="439">
        <v>1940</v>
      </c>
      <c r="J56" s="256" t="s">
        <v>143</v>
      </c>
      <c r="K56" s="255" t="s">
        <v>144</v>
      </c>
      <c r="L56" s="440" t="s">
        <v>54</v>
      </c>
      <c r="M56" s="440" t="s">
        <v>11</v>
      </c>
    </row>
    <row r="57" spans="1:13" s="405" customFormat="1" ht="26.4">
      <c r="A57" s="419" t="s">
        <v>437</v>
      </c>
      <c r="B57" s="255">
        <v>267669</v>
      </c>
      <c r="C57" s="256" t="s">
        <v>169</v>
      </c>
      <c r="D57" s="257" t="s">
        <v>170</v>
      </c>
      <c r="E57" s="257">
        <v>95</v>
      </c>
      <c r="F57" s="257" t="s">
        <v>10</v>
      </c>
      <c r="G57" s="437" t="s">
        <v>500</v>
      </c>
      <c r="H57" s="441">
        <v>15900</v>
      </c>
      <c r="I57" s="442">
        <v>167.36842105263159</v>
      </c>
      <c r="J57" s="256" t="s">
        <v>171</v>
      </c>
      <c r="K57" s="257" t="s">
        <v>172</v>
      </c>
      <c r="L57" s="257" t="s">
        <v>113</v>
      </c>
      <c r="M57" s="257" t="s">
        <v>11</v>
      </c>
    </row>
    <row r="58" spans="1:13" s="405" customFormat="1" ht="13.2">
      <c r="A58" s="419" t="s">
        <v>437</v>
      </c>
      <c r="B58" s="255">
        <v>349298</v>
      </c>
      <c r="C58" s="443" t="s">
        <v>183</v>
      </c>
      <c r="D58" s="257" t="s">
        <v>184</v>
      </c>
      <c r="E58" s="255">
        <v>167</v>
      </c>
      <c r="F58" s="255" t="s">
        <v>10</v>
      </c>
      <c r="G58" s="437" t="s">
        <v>99</v>
      </c>
      <c r="H58" s="438">
        <v>11300</v>
      </c>
      <c r="I58" s="442">
        <v>67.664670658682638</v>
      </c>
      <c r="J58" s="256" t="s">
        <v>185</v>
      </c>
      <c r="K58" s="255" t="s">
        <v>186</v>
      </c>
      <c r="L58" s="440" t="s">
        <v>164</v>
      </c>
      <c r="M58" s="255" t="s">
        <v>11</v>
      </c>
    </row>
    <row r="59" spans="1:13" s="405" customFormat="1" ht="13.2">
      <c r="A59" s="419" t="s">
        <v>437</v>
      </c>
      <c r="B59" s="255">
        <v>349296</v>
      </c>
      <c r="C59" s="443" t="s">
        <v>187</v>
      </c>
      <c r="D59" s="257" t="s">
        <v>188</v>
      </c>
      <c r="E59" s="255">
        <v>27</v>
      </c>
      <c r="F59" s="255" t="s">
        <v>10</v>
      </c>
      <c r="G59" s="437" t="s">
        <v>99</v>
      </c>
      <c r="H59" s="438">
        <v>11300</v>
      </c>
      <c r="I59" s="442">
        <v>418.51851851851853</v>
      </c>
      <c r="J59" s="256" t="s">
        <v>189</v>
      </c>
      <c r="K59" s="255" t="s">
        <v>5682</v>
      </c>
      <c r="L59" s="440" t="s">
        <v>164</v>
      </c>
      <c r="M59" s="255" t="s">
        <v>11</v>
      </c>
    </row>
    <row r="60" spans="1:13" s="405" customFormat="1" ht="13.2">
      <c r="A60" s="419" t="s">
        <v>437</v>
      </c>
      <c r="B60" s="440">
        <v>359689</v>
      </c>
      <c r="C60" s="256" t="s">
        <v>100</v>
      </c>
      <c r="D60" s="257" t="s">
        <v>101</v>
      </c>
      <c r="E60" s="255">
        <v>20</v>
      </c>
      <c r="F60" s="255" t="s">
        <v>10</v>
      </c>
      <c r="G60" s="444">
        <v>35500</v>
      </c>
      <c r="H60" s="445">
        <v>24000</v>
      </c>
      <c r="I60" s="442">
        <v>1200</v>
      </c>
      <c r="J60" s="256" t="s">
        <v>61</v>
      </c>
      <c r="K60" s="255" t="s">
        <v>38</v>
      </c>
      <c r="L60" s="440"/>
      <c r="M60" s="255"/>
    </row>
    <row r="61" spans="1:13" s="405" customFormat="1" ht="13.2">
      <c r="A61" s="419" t="s">
        <v>437</v>
      </c>
      <c r="B61" s="440">
        <v>253090</v>
      </c>
      <c r="C61" s="256" t="s">
        <v>191</v>
      </c>
      <c r="D61" s="257" t="s">
        <v>192</v>
      </c>
      <c r="E61" s="255">
        <v>65</v>
      </c>
      <c r="F61" s="255" t="s">
        <v>10</v>
      </c>
      <c r="G61" s="973" t="s">
        <v>208</v>
      </c>
      <c r="H61" s="973"/>
      <c r="I61" s="973"/>
      <c r="J61" s="256" t="s">
        <v>190</v>
      </c>
      <c r="K61" s="257" t="s">
        <v>5683</v>
      </c>
      <c r="L61" s="440" t="s">
        <v>117</v>
      </c>
      <c r="M61" s="440" t="s">
        <v>106</v>
      </c>
    </row>
    <row r="62" spans="1:13" s="405" customFormat="1" ht="13.2">
      <c r="A62" s="419" t="s">
        <v>437</v>
      </c>
      <c r="B62" s="255">
        <v>353433</v>
      </c>
      <c r="C62" s="256" t="s">
        <v>501</v>
      </c>
      <c r="D62" s="257" t="s">
        <v>197</v>
      </c>
      <c r="E62" s="255">
        <v>10</v>
      </c>
      <c r="F62" s="255" t="s">
        <v>10</v>
      </c>
      <c r="G62" s="444" t="s">
        <v>500</v>
      </c>
      <c r="H62" s="446" t="s">
        <v>502</v>
      </c>
      <c r="I62" s="439" t="e">
        <v>#VALUE!</v>
      </c>
      <c r="J62" s="257" t="s">
        <v>198</v>
      </c>
      <c r="K62" s="255" t="s">
        <v>5684</v>
      </c>
      <c r="L62" s="440" t="s">
        <v>150</v>
      </c>
      <c r="M62" s="255" t="s">
        <v>11</v>
      </c>
    </row>
    <row r="63" spans="1:13" s="405" customFormat="1" ht="13.2">
      <c r="A63" s="419" t="s">
        <v>437</v>
      </c>
      <c r="B63" s="255">
        <v>353430</v>
      </c>
      <c r="C63" s="256" t="s">
        <v>503</v>
      </c>
      <c r="D63" s="257" t="s">
        <v>197</v>
      </c>
      <c r="E63" s="255">
        <v>10</v>
      </c>
      <c r="F63" s="255" t="s">
        <v>10</v>
      </c>
      <c r="G63" s="444" t="s">
        <v>500</v>
      </c>
      <c r="H63" s="446" t="s">
        <v>502</v>
      </c>
      <c r="I63" s="439" t="e">
        <v>#VALUE!</v>
      </c>
      <c r="J63" s="257" t="s">
        <v>199</v>
      </c>
      <c r="K63" s="255" t="s">
        <v>5685</v>
      </c>
      <c r="L63" s="440" t="s">
        <v>150</v>
      </c>
      <c r="M63" s="255" t="s">
        <v>11</v>
      </c>
    </row>
    <row r="64" spans="1:13" s="405" customFormat="1" ht="13.2">
      <c r="A64" s="419" t="s">
        <v>437</v>
      </c>
      <c r="B64" s="255">
        <v>347207</v>
      </c>
      <c r="C64" s="256" t="s">
        <v>204</v>
      </c>
      <c r="D64" s="257" t="s">
        <v>67</v>
      </c>
      <c r="E64" s="255">
        <v>30</v>
      </c>
      <c r="F64" s="255" t="s">
        <v>10</v>
      </c>
      <c r="G64" s="444" t="s">
        <v>99</v>
      </c>
      <c r="H64" s="445">
        <v>13000</v>
      </c>
      <c r="I64" s="439">
        <v>433.33333333333331</v>
      </c>
      <c r="J64" s="256" t="s">
        <v>205</v>
      </c>
      <c r="K64" s="255"/>
      <c r="L64" s="440" t="s">
        <v>206</v>
      </c>
      <c r="M64" s="255"/>
    </row>
    <row r="65" spans="1:13" s="405" customFormat="1" ht="26.4">
      <c r="A65" s="419" t="s">
        <v>437</v>
      </c>
      <c r="B65" s="255">
        <v>322651</v>
      </c>
      <c r="C65" s="447" t="s">
        <v>215</v>
      </c>
      <c r="D65" s="257" t="s">
        <v>216</v>
      </c>
      <c r="E65" s="255">
        <v>24</v>
      </c>
      <c r="F65" s="255" t="s">
        <v>10</v>
      </c>
      <c r="G65" s="437" t="s">
        <v>99</v>
      </c>
      <c r="H65" s="438">
        <v>12300</v>
      </c>
      <c r="I65" s="439">
        <v>512.5</v>
      </c>
      <c r="J65" s="256" t="s">
        <v>5686</v>
      </c>
      <c r="K65" s="255" t="s">
        <v>217</v>
      </c>
      <c r="L65" s="440" t="s">
        <v>56</v>
      </c>
      <c r="M65" s="440" t="s">
        <v>11</v>
      </c>
    </row>
    <row r="66" spans="1:13" s="405" customFormat="1" ht="26.4">
      <c r="A66" s="419" t="s">
        <v>437</v>
      </c>
      <c r="B66" s="255">
        <v>137734</v>
      </c>
      <c r="C66" s="256" t="s">
        <v>222</v>
      </c>
      <c r="D66" s="257" t="s">
        <v>223</v>
      </c>
      <c r="E66" s="257">
        <v>100</v>
      </c>
      <c r="F66" s="257" t="s">
        <v>10</v>
      </c>
      <c r="G66" s="973" t="s">
        <v>99</v>
      </c>
      <c r="H66" s="973"/>
      <c r="I66" s="973"/>
      <c r="J66" s="256" t="s">
        <v>224</v>
      </c>
      <c r="K66" s="257" t="s">
        <v>26</v>
      </c>
      <c r="L66" s="257" t="s">
        <v>117</v>
      </c>
      <c r="M66" s="257" t="s">
        <v>11</v>
      </c>
    </row>
    <row r="67" spans="1:13" s="405" customFormat="1" ht="26.4">
      <c r="A67" s="419" t="s">
        <v>437</v>
      </c>
      <c r="B67" s="255">
        <v>137490</v>
      </c>
      <c r="C67" s="256" t="s">
        <v>225</v>
      </c>
      <c r="D67" s="257" t="s">
        <v>226</v>
      </c>
      <c r="E67" s="257">
        <v>112</v>
      </c>
      <c r="F67" s="257" t="s">
        <v>10</v>
      </c>
      <c r="G67" s="973" t="s">
        <v>504</v>
      </c>
      <c r="H67" s="973"/>
      <c r="I67" s="973"/>
      <c r="J67" s="256" t="s">
        <v>227</v>
      </c>
      <c r="K67" s="257" t="s">
        <v>26</v>
      </c>
      <c r="L67" s="257" t="s">
        <v>117</v>
      </c>
      <c r="M67" s="257" t="s">
        <v>11</v>
      </c>
    </row>
    <row r="68" spans="1:13" s="405" customFormat="1" ht="13.2">
      <c r="A68" s="419" t="s">
        <v>437</v>
      </c>
      <c r="B68" s="255">
        <v>254641</v>
      </c>
      <c r="C68" s="256" t="s">
        <v>241</v>
      </c>
      <c r="D68" s="257" t="s">
        <v>242</v>
      </c>
      <c r="E68" s="255"/>
      <c r="F68" s="255" t="s">
        <v>10</v>
      </c>
      <c r="G68" s="958" t="s">
        <v>99</v>
      </c>
      <c r="H68" s="958"/>
      <c r="I68" s="958"/>
      <c r="J68" s="256" t="s">
        <v>243</v>
      </c>
      <c r="K68" s="255"/>
      <c r="L68" s="440" t="s">
        <v>21</v>
      </c>
      <c r="M68" s="255"/>
    </row>
    <row r="69" spans="1:13" s="405" customFormat="1" ht="13.2">
      <c r="A69" s="419" t="s">
        <v>437</v>
      </c>
      <c r="B69" s="255">
        <v>298235</v>
      </c>
      <c r="C69" s="256" t="s">
        <v>244</v>
      </c>
      <c r="D69" s="257" t="s">
        <v>245</v>
      </c>
      <c r="E69" s="255"/>
      <c r="F69" s="255" t="s">
        <v>10</v>
      </c>
      <c r="G69" s="958" t="s">
        <v>99</v>
      </c>
      <c r="H69" s="958"/>
      <c r="I69" s="958"/>
      <c r="J69" s="256" t="s">
        <v>246</v>
      </c>
      <c r="K69" s="255"/>
      <c r="L69" s="440" t="s">
        <v>21</v>
      </c>
      <c r="M69" s="255"/>
    </row>
    <row r="70" spans="1:13" s="405" customFormat="1" ht="13.2">
      <c r="A70" s="419" t="s">
        <v>437</v>
      </c>
      <c r="B70" s="255">
        <v>373434</v>
      </c>
      <c r="C70" s="256" t="s">
        <v>369</v>
      </c>
      <c r="D70" s="257" t="s">
        <v>133</v>
      </c>
      <c r="E70" s="255">
        <v>9</v>
      </c>
      <c r="F70" s="255" t="s">
        <v>10</v>
      </c>
      <c r="G70" s="444">
        <v>9000</v>
      </c>
      <c r="H70" s="445">
        <v>7900</v>
      </c>
      <c r="I70" s="448">
        <v>877.77777777777783</v>
      </c>
      <c r="J70" s="256" t="s">
        <v>134</v>
      </c>
      <c r="K70" s="255"/>
      <c r="L70" s="440"/>
      <c r="M70" s="255"/>
    </row>
    <row r="71" spans="1:13" s="405" customFormat="1" ht="13.2">
      <c r="A71" s="419" t="s">
        <v>437</v>
      </c>
      <c r="B71" s="255">
        <v>373435</v>
      </c>
      <c r="C71" s="256" t="s">
        <v>356</v>
      </c>
      <c r="D71" s="257" t="s">
        <v>133</v>
      </c>
      <c r="E71" s="255">
        <v>9</v>
      </c>
      <c r="F71" s="255" t="s">
        <v>10</v>
      </c>
      <c r="G71" s="444">
        <v>9000</v>
      </c>
      <c r="H71" s="445">
        <v>8200</v>
      </c>
      <c r="I71" s="448">
        <v>911.11111111111109</v>
      </c>
      <c r="J71" s="256" t="s">
        <v>135</v>
      </c>
      <c r="K71" s="255"/>
      <c r="L71" s="440"/>
      <c r="M71" s="255"/>
    </row>
    <row r="72" spans="1:13" s="405" customFormat="1" ht="13.2">
      <c r="A72" s="419" t="s">
        <v>437</v>
      </c>
      <c r="B72" s="255">
        <v>373436</v>
      </c>
      <c r="C72" s="256" t="s">
        <v>370</v>
      </c>
      <c r="D72" s="257" t="s">
        <v>133</v>
      </c>
      <c r="E72" s="255">
        <v>9</v>
      </c>
      <c r="F72" s="255" t="s">
        <v>10</v>
      </c>
      <c r="G72" s="444">
        <v>9500</v>
      </c>
      <c r="H72" s="445">
        <v>8700</v>
      </c>
      <c r="I72" s="448">
        <v>966.66666666666663</v>
      </c>
      <c r="J72" s="256" t="s">
        <v>136</v>
      </c>
      <c r="K72" s="255"/>
      <c r="L72" s="440"/>
      <c r="M72" s="255"/>
    </row>
    <row r="73" spans="1:13" s="405" customFormat="1" ht="39.6">
      <c r="A73" s="419" t="s">
        <v>437</v>
      </c>
      <c r="B73" s="255">
        <v>355853</v>
      </c>
      <c r="C73" s="256" t="s">
        <v>5687</v>
      </c>
      <c r="D73" s="257" t="s">
        <v>364</v>
      </c>
      <c r="E73" s="255">
        <v>50</v>
      </c>
      <c r="F73" s="961" t="s">
        <v>505</v>
      </c>
      <c r="G73" s="961"/>
      <c r="H73" s="961"/>
      <c r="I73" s="961"/>
      <c r="J73" s="256" t="s">
        <v>506</v>
      </c>
      <c r="K73" s="255" t="s">
        <v>507</v>
      </c>
      <c r="L73" s="440" t="s">
        <v>12</v>
      </c>
      <c r="M73" s="255"/>
    </row>
    <row r="74" spans="1:13" s="405" customFormat="1" ht="13.2">
      <c r="A74" s="419" t="s">
        <v>437</v>
      </c>
      <c r="B74" s="255">
        <v>330617</v>
      </c>
      <c r="C74" s="256" t="s">
        <v>295</v>
      </c>
      <c r="D74" s="257" t="s">
        <v>296</v>
      </c>
      <c r="E74" s="255">
        <v>10</v>
      </c>
      <c r="F74" s="255" t="s">
        <v>10</v>
      </c>
      <c r="G74" s="437" t="s">
        <v>508</v>
      </c>
      <c r="H74" s="445">
        <v>12500</v>
      </c>
      <c r="I74" s="439">
        <v>1250</v>
      </c>
      <c r="J74" s="256" t="s">
        <v>297</v>
      </c>
      <c r="K74" s="255" t="s">
        <v>298</v>
      </c>
      <c r="L74" s="440" t="s">
        <v>57</v>
      </c>
      <c r="M74" s="255"/>
    </row>
    <row r="75" spans="1:13" s="405" customFormat="1" ht="13.2">
      <c r="A75" s="419" t="s">
        <v>437</v>
      </c>
      <c r="B75" s="449">
        <v>295361</v>
      </c>
      <c r="C75" s="256" t="s">
        <v>254</v>
      </c>
      <c r="D75" s="450" t="s">
        <v>255</v>
      </c>
      <c r="E75" s="450">
        <v>15</v>
      </c>
      <c r="F75" s="450" t="s">
        <v>16</v>
      </c>
      <c r="G75" s="962" t="s">
        <v>99</v>
      </c>
      <c r="H75" s="962"/>
      <c r="I75" s="962"/>
      <c r="J75" s="452" t="s">
        <v>256</v>
      </c>
      <c r="K75" s="257" t="s">
        <v>257</v>
      </c>
      <c r="L75" s="440" t="s">
        <v>258</v>
      </c>
      <c r="M75" s="440"/>
    </row>
    <row r="76" spans="1:13" s="405" customFormat="1" ht="26.4">
      <c r="A76" s="419" t="s">
        <v>437</v>
      </c>
      <c r="B76" s="255">
        <v>194699</v>
      </c>
      <c r="C76" s="452" t="s">
        <v>357</v>
      </c>
      <c r="D76" s="257" t="s">
        <v>358</v>
      </c>
      <c r="E76" s="255"/>
      <c r="F76" s="255" t="s">
        <v>10</v>
      </c>
      <c r="G76" s="960" t="s">
        <v>99</v>
      </c>
      <c r="H76" s="960"/>
      <c r="I76" s="960"/>
      <c r="J76" s="256" t="s">
        <v>359</v>
      </c>
      <c r="K76" s="255" t="s">
        <v>360</v>
      </c>
      <c r="L76" s="440" t="s">
        <v>361</v>
      </c>
      <c r="M76" s="255"/>
    </row>
    <row r="77" spans="1:13" s="405" customFormat="1" ht="26.4">
      <c r="A77" s="419" t="s">
        <v>437</v>
      </c>
      <c r="B77" s="255">
        <v>233976</v>
      </c>
      <c r="C77" s="436" t="s">
        <v>124</v>
      </c>
      <c r="D77" s="257" t="s">
        <v>123</v>
      </c>
      <c r="E77" s="255"/>
      <c r="F77" s="255" t="s">
        <v>10</v>
      </c>
      <c r="G77" s="962" t="s">
        <v>122</v>
      </c>
      <c r="H77" s="962"/>
      <c r="I77" s="962"/>
      <c r="J77" s="256" t="s">
        <v>121</v>
      </c>
      <c r="K77" s="257" t="s">
        <v>119</v>
      </c>
      <c r="L77" s="257" t="s">
        <v>120</v>
      </c>
      <c r="M77" s="257" t="s">
        <v>11</v>
      </c>
    </row>
    <row r="78" spans="1:13" s="405" customFormat="1" ht="13.2">
      <c r="A78" s="419" t="s">
        <v>437</v>
      </c>
      <c r="B78" s="453">
        <v>344320</v>
      </c>
      <c r="C78" s="454" t="s">
        <v>339</v>
      </c>
      <c r="D78" s="257" t="s">
        <v>347</v>
      </c>
      <c r="E78" s="255">
        <v>40</v>
      </c>
      <c r="F78" s="255" t="s">
        <v>10</v>
      </c>
      <c r="G78" s="958" t="s">
        <v>99</v>
      </c>
      <c r="H78" s="958"/>
      <c r="I78" s="958"/>
      <c r="J78" s="257" t="s">
        <v>348</v>
      </c>
      <c r="K78" s="255"/>
      <c r="L78" s="440" t="s">
        <v>98</v>
      </c>
      <c r="M78" s="257" t="s">
        <v>11</v>
      </c>
    </row>
    <row r="79" spans="1:13" s="405" customFormat="1" ht="26.4">
      <c r="A79" s="419" t="s">
        <v>437</v>
      </c>
      <c r="B79" s="455">
        <v>349595</v>
      </c>
      <c r="C79" s="256" t="s">
        <v>373</v>
      </c>
      <c r="D79" s="257" t="s">
        <v>374</v>
      </c>
      <c r="E79" s="255"/>
      <c r="F79" s="255" t="s">
        <v>10</v>
      </c>
      <c r="G79" s="958" t="s">
        <v>99</v>
      </c>
      <c r="H79" s="958"/>
      <c r="I79" s="958"/>
      <c r="J79" s="256" t="s">
        <v>375</v>
      </c>
      <c r="K79" s="255" t="s">
        <v>14</v>
      </c>
      <c r="L79" s="440" t="s">
        <v>376</v>
      </c>
      <c r="M79" s="255" t="s">
        <v>11</v>
      </c>
    </row>
    <row r="80" spans="1:13" s="405" customFormat="1" ht="39.6">
      <c r="A80" s="419" t="s">
        <v>437</v>
      </c>
      <c r="B80" s="255">
        <v>338444</v>
      </c>
      <c r="C80" s="256" t="s">
        <v>377</v>
      </c>
      <c r="D80" s="257" t="s">
        <v>509</v>
      </c>
      <c r="E80" s="255">
        <v>40</v>
      </c>
      <c r="F80" s="255" t="s">
        <v>10</v>
      </c>
      <c r="G80" s="958" t="s">
        <v>99</v>
      </c>
      <c r="H80" s="958"/>
      <c r="I80" s="958"/>
      <c r="J80" s="256" t="s">
        <v>378</v>
      </c>
      <c r="K80" s="255"/>
      <c r="L80" s="440" t="s">
        <v>314</v>
      </c>
      <c r="M80" s="257" t="s">
        <v>379</v>
      </c>
    </row>
    <row r="81" spans="1:13" s="405" customFormat="1" ht="52.8">
      <c r="A81" s="419" t="s">
        <v>437</v>
      </c>
      <c r="B81" s="255">
        <v>341999</v>
      </c>
      <c r="C81" s="256" t="s">
        <v>316</v>
      </c>
      <c r="D81" s="257" t="s">
        <v>509</v>
      </c>
      <c r="E81" s="255">
        <v>40</v>
      </c>
      <c r="F81" s="255" t="s">
        <v>10</v>
      </c>
      <c r="G81" s="958" t="s">
        <v>99</v>
      </c>
      <c r="H81" s="958"/>
      <c r="I81" s="958"/>
      <c r="J81" s="256" t="s">
        <v>317</v>
      </c>
      <c r="K81" s="255" t="s">
        <v>382</v>
      </c>
      <c r="L81" s="440" t="s">
        <v>314</v>
      </c>
      <c r="M81" s="257" t="s">
        <v>381</v>
      </c>
    </row>
    <row r="82" spans="1:13" s="405" customFormat="1" ht="79.2">
      <c r="A82" s="419" t="s">
        <v>437</v>
      </c>
      <c r="B82" s="456">
        <v>321647</v>
      </c>
      <c r="C82" s="256" t="s">
        <v>318</v>
      </c>
      <c r="D82" s="257" t="s">
        <v>319</v>
      </c>
      <c r="E82" s="255">
        <v>40</v>
      </c>
      <c r="F82" s="255" t="s">
        <v>10</v>
      </c>
      <c r="G82" s="958" t="s">
        <v>99</v>
      </c>
      <c r="H82" s="958"/>
      <c r="I82" s="958"/>
      <c r="J82" s="256" t="s">
        <v>320</v>
      </c>
      <c r="K82" s="255"/>
      <c r="L82" s="440" t="s">
        <v>321</v>
      </c>
      <c r="M82" s="440" t="s">
        <v>11</v>
      </c>
    </row>
    <row r="83" spans="1:13" s="405" customFormat="1" ht="13.2">
      <c r="A83" s="419" t="s">
        <v>437</v>
      </c>
      <c r="B83" s="257">
        <v>351923</v>
      </c>
      <c r="C83" s="256" t="s">
        <v>324</v>
      </c>
      <c r="D83" s="257" t="s">
        <v>325</v>
      </c>
      <c r="E83" s="255">
        <v>40</v>
      </c>
      <c r="F83" s="255" t="s">
        <v>10</v>
      </c>
      <c r="G83" s="444">
        <v>38990</v>
      </c>
      <c r="H83" s="445">
        <v>29600</v>
      </c>
      <c r="I83" s="442">
        <v>740</v>
      </c>
      <c r="J83" s="256" t="s">
        <v>385</v>
      </c>
      <c r="K83" s="255"/>
      <c r="L83" s="440" t="s">
        <v>386</v>
      </c>
      <c r="M83" s="255" t="s">
        <v>11</v>
      </c>
    </row>
    <row r="84" spans="1:13" s="405" customFormat="1" ht="13.2">
      <c r="A84" s="419" t="s">
        <v>437</v>
      </c>
      <c r="B84" s="257">
        <v>351922</v>
      </c>
      <c r="C84" s="256" t="s">
        <v>387</v>
      </c>
      <c r="D84" s="257" t="s">
        <v>325</v>
      </c>
      <c r="E84" s="255">
        <v>40</v>
      </c>
      <c r="F84" s="255" t="s">
        <v>10</v>
      </c>
      <c r="G84" s="444">
        <v>40530</v>
      </c>
      <c r="H84" s="445">
        <v>30800</v>
      </c>
      <c r="I84" s="442">
        <v>770</v>
      </c>
      <c r="J84" s="256" t="s">
        <v>326</v>
      </c>
      <c r="K84" s="255"/>
      <c r="L84" s="440" t="s">
        <v>386</v>
      </c>
      <c r="M84" s="255" t="s">
        <v>11</v>
      </c>
    </row>
    <row r="85" spans="1:13" s="405" customFormat="1" ht="39.6">
      <c r="A85" s="419" t="s">
        <v>437</v>
      </c>
      <c r="B85" s="255">
        <v>335821</v>
      </c>
      <c r="C85" s="256" t="s">
        <v>380</v>
      </c>
      <c r="D85" s="257" t="s">
        <v>313</v>
      </c>
      <c r="E85" s="255">
        <v>40</v>
      </c>
      <c r="F85" s="257" t="s">
        <v>10</v>
      </c>
      <c r="G85" s="958" t="s">
        <v>99</v>
      </c>
      <c r="H85" s="958"/>
      <c r="I85" s="958"/>
      <c r="J85" s="256" t="s">
        <v>315</v>
      </c>
      <c r="K85" s="255"/>
      <c r="L85" s="440" t="s">
        <v>314</v>
      </c>
      <c r="M85" s="257" t="s">
        <v>381</v>
      </c>
    </row>
    <row r="86" spans="1:13" s="405" customFormat="1" ht="26.4">
      <c r="A86" s="419" t="s">
        <v>437</v>
      </c>
      <c r="B86" s="255">
        <v>344653</v>
      </c>
      <c r="C86" s="256" t="s">
        <v>391</v>
      </c>
      <c r="D86" s="257" t="s">
        <v>392</v>
      </c>
      <c r="E86" s="255">
        <v>25</v>
      </c>
      <c r="F86" s="255" t="s">
        <v>10</v>
      </c>
      <c r="G86" s="958" t="s">
        <v>99</v>
      </c>
      <c r="H86" s="958"/>
      <c r="I86" s="958"/>
      <c r="J86" s="256" t="s">
        <v>393</v>
      </c>
      <c r="K86" s="255" t="s">
        <v>394</v>
      </c>
      <c r="L86" s="440" t="s">
        <v>164</v>
      </c>
      <c r="M86" s="255" t="s">
        <v>11</v>
      </c>
    </row>
    <row r="87" spans="1:13" s="405" customFormat="1" ht="26.4">
      <c r="A87" s="419" t="s">
        <v>437</v>
      </c>
      <c r="B87" s="255">
        <v>194755</v>
      </c>
      <c r="C87" s="256" t="s">
        <v>395</v>
      </c>
      <c r="D87" s="257" t="s">
        <v>396</v>
      </c>
      <c r="E87" s="257">
        <v>40</v>
      </c>
      <c r="F87" s="257" t="s">
        <v>10</v>
      </c>
      <c r="G87" s="958" t="s">
        <v>99</v>
      </c>
      <c r="H87" s="958"/>
      <c r="I87" s="958"/>
      <c r="J87" s="457" t="s">
        <v>397</v>
      </c>
      <c r="K87" s="257" t="s">
        <v>47</v>
      </c>
      <c r="L87" s="257" t="s">
        <v>113</v>
      </c>
      <c r="M87" s="257"/>
    </row>
    <row r="88" spans="1:13" s="405" customFormat="1" ht="26.4">
      <c r="A88" s="419" t="s">
        <v>437</v>
      </c>
      <c r="B88" s="255">
        <v>284035</v>
      </c>
      <c r="C88" s="452" t="s">
        <v>398</v>
      </c>
      <c r="D88" s="450" t="s">
        <v>399</v>
      </c>
      <c r="E88" s="255">
        <v>76</v>
      </c>
      <c r="F88" s="255" t="s">
        <v>10</v>
      </c>
      <c r="G88" s="959" t="s">
        <v>99</v>
      </c>
      <c r="H88" s="959"/>
      <c r="I88" s="959"/>
      <c r="J88" s="452" t="s">
        <v>400</v>
      </c>
      <c r="K88" s="458" t="s">
        <v>401</v>
      </c>
      <c r="L88" s="458" t="s">
        <v>402</v>
      </c>
      <c r="M88" s="440" t="s">
        <v>403</v>
      </c>
    </row>
    <row r="89" spans="1:13" s="405" customFormat="1" ht="13.2">
      <c r="A89" s="419" t="s">
        <v>437</v>
      </c>
      <c r="B89" s="255">
        <v>329469</v>
      </c>
      <c r="C89" s="256" t="s">
        <v>405</v>
      </c>
      <c r="D89" s="257" t="s">
        <v>327</v>
      </c>
      <c r="E89" s="255">
        <v>30</v>
      </c>
      <c r="F89" s="255" t="s">
        <v>10</v>
      </c>
      <c r="G89" s="960" t="s">
        <v>99</v>
      </c>
      <c r="H89" s="960"/>
      <c r="I89" s="960"/>
      <c r="J89" s="256" t="s">
        <v>328</v>
      </c>
      <c r="K89" s="255" t="s">
        <v>329</v>
      </c>
      <c r="L89" s="440" t="s">
        <v>68</v>
      </c>
      <c r="M89" s="255" t="s">
        <v>11</v>
      </c>
    </row>
    <row r="90" spans="1:13" s="405" customFormat="1" ht="26.4">
      <c r="A90" s="419" t="s">
        <v>437</v>
      </c>
      <c r="B90" s="255">
        <v>270847</v>
      </c>
      <c r="C90" s="256" t="s">
        <v>406</v>
      </c>
      <c r="D90" s="257" t="s">
        <v>333</v>
      </c>
      <c r="E90" s="255">
        <v>12</v>
      </c>
      <c r="F90" s="255" t="s">
        <v>10</v>
      </c>
      <c r="G90" s="958" t="s">
        <v>99</v>
      </c>
      <c r="H90" s="958"/>
      <c r="I90" s="958"/>
      <c r="J90" s="256" t="s">
        <v>407</v>
      </c>
      <c r="K90" s="255"/>
      <c r="L90" s="440" t="s">
        <v>386</v>
      </c>
      <c r="M90" s="255" t="s">
        <v>11</v>
      </c>
    </row>
    <row r="91" spans="1:13" s="405" customFormat="1" ht="26.4">
      <c r="A91" s="419" t="s">
        <v>437</v>
      </c>
      <c r="B91" s="255">
        <v>261519</v>
      </c>
      <c r="C91" s="256" t="s">
        <v>310</v>
      </c>
      <c r="D91" s="257" t="s">
        <v>175</v>
      </c>
      <c r="E91" s="255"/>
      <c r="F91" s="255" t="s">
        <v>10</v>
      </c>
      <c r="G91" s="958" t="s">
        <v>99</v>
      </c>
      <c r="H91" s="958"/>
      <c r="I91" s="958"/>
      <c r="J91" s="256" t="s">
        <v>425</v>
      </c>
      <c r="K91" s="257" t="s">
        <v>40</v>
      </c>
      <c r="L91" s="440" t="s">
        <v>68</v>
      </c>
      <c r="M91" s="459"/>
    </row>
    <row r="92" spans="1:13" s="405" customFormat="1" ht="13.2">
      <c r="A92" s="419" t="s">
        <v>437</v>
      </c>
      <c r="B92" s="255">
        <v>251113</v>
      </c>
      <c r="C92" s="256" t="s">
        <v>62</v>
      </c>
      <c r="D92" s="257" t="s">
        <v>60</v>
      </c>
      <c r="E92" s="255"/>
      <c r="F92" s="255" t="s">
        <v>10</v>
      </c>
      <c r="G92" s="958" t="s">
        <v>99</v>
      </c>
      <c r="H92" s="958"/>
      <c r="I92" s="958"/>
      <c r="J92" s="256" t="s">
        <v>76</v>
      </c>
      <c r="K92" s="255" t="s">
        <v>47</v>
      </c>
      <c r="L92" s="440" t="s">
        <v>15</v>
      </c>
      <c r="M92" s="255"/>
    </row>
    <row r="93" spans="1:13" s="405" customFormat="1" ht="13.2">
      <c r="A93" s="419" t="s">
        <v>437</v>
      </c>
      <c r="B93" s="255">
        <v>369705</v>
      </c>
      <c r="C93" s="256" t="s">
        <v>510</v>
      </c>
      <c r="D93" s="257" t="s">
        <v>84</v>
      </c>
      <c r="E93" s="255"/>
      <c r="F93" s="255" t="s">
        <v>10</v>
      </c>
      <c r="G93" s="958" t="s">
        <v>99</v>
      </c>
      <c r="H93" s="958"/>
      <c r="I93" s="958"/>
      <c r="J93" s="256" t="s">
        <v>90</v>
      </c>
      <c r="K93" s="255"/>
      <c r="L93" s="440" t="s">
        <v>511</v>
      </c>
      <c r="M93" s="255"/>
    </row>
    <row r="94" spans="1:13" s="405" customFormat="1" ht="26.4">
      <c r="A94" s="419" t="s">
        <v>437</v>
      </c>
      <c r="B94" s="255">
        <v>354296</v>
      </c>
      <c r="C94" s="256" t="s">
        <v>512</v>
      </c>
      <c r="D94" s="257" t="s">
        <v>513</v>
      </c>
      <c r="E94" s="255">
        <v>6</v>
      </c>
      <c r="F94" s="255" t="s">
        <v>10</v>
      </c>
      <c r="G94" s="444">
        <v>8190</v>
      </c>
      <c r="H94" s="438">
        <v>7300</v>
      </c>
      <c r="I94" s="442">
        <v>1216.6666666666667</v>
      </c>
      <c r="J94" s="256" t="s">
        <v>514</v>
      </c>
      <c r="K94" s="255" t="s">
        <v>515</v>
      </c>
      <c r="L94" s="450" t="s">
        <v>516</v>
      </c>
      <c r="M94" s="255" t="s">
        <v>11</v>
      </c>
    </row>
    <row r="95" spans="1:13" s="405" customFormat="1" ht="26.4">
      <c r="A95" s="419" t="s">
        <v>437</v>
      </c>
      <c r="B95" s="255">
        <v>354280</v>
      </c>
      <c r="C95" s="256" t="s">
        <v>35</v>
      </c>
      <c r="D95" s="257" t="s">
        <v>36</v>
      </c>
      <c r="E95" s="255">
        <v>17</v>
      </c>
      <c r="F95" s="255" t="s">
        <v>10</v>
      </c>
      <c r="G95" s="437">
        <v>9300</v>
      </c>
      <c r="H95" s="438">
        <v>8300</v>
      </c>
      <c r="I95" s="442">
        <v>488.23529411764707</v>
      </c>
      <c r="J95" s="256" t="s">
        <v>37</v>
      </c>
      <c r="K95" s="255" t="s">
        <v>25</v>
      </c>
      <c r="L95" s="440" t="s">
        <v>29</v>
      </c>
      <c r="M95" s="255" t="s">
        <v>11</v>
      </c>
    </row>
    <row r="96" spans="1:13" s="405" customFormat="1" ht="39.6">
      <c r="A96" s="419" t="s">
        <v>437</v>
      </c>
      <c r="B96" s="255">
        <v>356132</v>
      </c>
      <c r="C96" s="256" t="s">
        <v>52</v>
      </c>
      <c r="D96" s="257" t="s">
        <v>41</v>
      </c>
      <c r="E96" s="255"/>
      <c r="F96" s="255" t="s">
        <v>10</v>
      </c>
      <c r="G96" s="444">
        <v>39640</v>
      </c>
      <c r="H96" s="445">
        <v>31500</v>
      </c>
      <c r="I96" s="442"/>
      <c r="J96" s="256" t="s">
        <v>50</v>
      </c>
      <c r="K96" s="255" t="s">
        <v>51</v>
      </c>
      <c r="L96" s="440" t="s">
        <v>49</v>
      </c>
      <c r="M96" s="255" t="s">
        <v>11</v>
      </c>
    </row>
    <row r="97" spans="1:13" s="405" customFormat="1" ht="26.4">
      <c r="A97" s="419" t="s">
        <v>437</v>
      </c>
      <c r="B97" s="255">
        <v>362567</v>
      </c>
      <c r="C97" s="256" t="s">
        <v>109</v>
      </c>
      <c r="D97" s="257" t="s">
        <v>102</v>
      </c>
      <c r="E97" s="255"/>
      <c r="F97" s="257" t="s">
        <v>16</v>
      </c>
      <c r="G97" s="437" t="s">
        <v>517</v>
      </c>
      <c r="H97" s="437"/>
      <c r="I97" s="460"/>
      <c r="J97" s="256" t="s">
        <v>108</v>
      </c>
      <c r="K97" s="257" t="s">
        <v>410</v>
      </c>
      <c r="L97" s="257" t="s">
        <v>409</v>
      </c>
      <c r="M97" s="257" t="s">
        <v>11</v>
      </c>
    </row>
    <row r="98" spans="1:13" s="405" customFormat="1" ht="26.4">
      <c r="A98" s="419" t="s">
        <v>437</v>
      </c>
      <c r="B98" s="255">
        <v>375823</v>
      </c>
      <c r="C98" s="256" t="s">
        <v>5688</v>
      </c>
      <c r="D98" s="257" t="s">
        <v>433</v>
      </c>
      <c r="E98" s="255"/>
      <c r="F98" s="255">
        <v>16</v>
      </c>
      <c r="G98" s="403" t="s">
        <v>508</v>
      </c>
      <c r="H98" s="403"/>
      <c r="I98" s="403"/>
      <c r="J98" s="461" t="s">
        <v>434</v>
      </c>
      <c r="K98" s="256"/>
      <c r="L98" s="255" t="s">
        <v>435</v>
      </c>
      <c r="M98" s="440" t="s">
        <v>112</v>
      </c>
    </row>
    <row r="99" spans="1:13" s="405" customFormat="1" ht="13.2">
      <c r="A99" s="419" t="s">
        <v>437</v>
      </c>
      <c r="B99" s="257">
        <v>100361</v>
      </c>
      <c r="C99" s="256" t="s">
        <v>334</v>
      </c>
      <c r="D99" s="257" t="s">
        <v>103</v>
      </c>
      <c r="E99" s="255"/>
      <c r="F99" s="257" t="s">
        <v>10</v>
      </c>
      <c r="G99" s="437" t="s">
        <v>99</v>
      </c>
      <c r="H99" s="437"/>
      <c r="I99" s="462"/>
      <c r="J99" s="256" t="s">
        <v>335</v>
      </c>
      <c r="K99" s="257" t="s">
        <v>28</v>
      </c>
      <c r="L99" s="257" t="s">
        <v>323</v>
      </c>
      <c r="M99" s="257" t="s">
        <v>11</v>
      </c>
    </row>
    <row r="100" spans="1:13" s="405" customFormat="1" ht="39.6">
      <c r="A100" s="419" t="s">
        <v>437</v>
      </c>
      <c r="B100" s="255">
        <v>100347</v>
      </c>
      <c r="C100" s="256" t="s">
        <v>411</v>
      </c>
      <c r="D100" s="257" t="s">
        <v>125</v>
      </c>
      <c r="E100" s="255"/>
      <c r="F100" s="257" t="s">
        <v>10</v>
      </c>
      <c r="G100" s="446" t="s">
        <v>99</v>
      </c>
      <c r="H100" s="446"/>
      <c r="I100" s="462"/>
      <c r="J100" s="256" t="s">
        <v>412</v>
      </c>
      <c r="K100" s="257"/>
      <c r="L100" s="257" t="s">
        <v>323</v>
      </c>
      <c r="M100" s="257" t="s">
        <v>11</v>
      </c>
    </row>
    <row r="101" spans="1:13" s="405" customFormat="1" ht="26.4">
      <c r="A101" s="419" t="s">
        <v>437</v>
      </c>
      <c r="B101" s="257">
        <v>100343</v>
      </c>
      <c r="C101" s="256" t="s">
        <v>336</v>
      </c>
      <c r="D101" s="257" t="s">
        <v>115</v>
      </c>
      <c r="E101" s="255"/>
      <c r="F101" s="257" t="s">
        <v>10</v>
      </c>
      <c r="G101" s="446" t="s">
        <v>99</v>
      </c>
      <c r="H101" s="446"/>
      <c r="I101" s="462"/>
      <c r="J101" s="256" t="s">
        <v>413</v>
      </c>
      <c r="K101" s="257" t="s">
        <v>28</v>
      </c>
      <c r="L101" s="257" t="s">
        <v>323</v>
      </c>
      <c r="M101" s="257" t="s">
        <v>11</v>
      </c>
    </row>
    <row r="102" spans="1:13" s="405" customFormat="1" ht="26.4">
      <c r="A102" s="419" t="s">
        <v>437</v>
      </c>
      <c r="B102" s="450"/>
      <c r="C102" s="256" t="s">
        <v>414</v>
      </c>
      <c r="D102" s="257" t="s">
        <v>125</v>
      </c>
      <c r="E102" s="255"/>
      <c r="F102" s="257" t="s">
        <v>129</v>
      </c>
      <c r="G102" s="437" t="s">
        <v>99</v>
      </c>
      <c r="H102" s="437"/>
      <c r="I102" s="462"/>
      <c r="J102" s="256" t="s">
        <v>415</v>
      </c>
      <c r="K102" s="256"/>
      <c r="L102" s="257" t="s">
        <v>323</v>
      </c>
      <c r="M102" s="257" t="s">
        <v>11</v>
      </c>
    </row>
    <row r="103" spans="1:13" s="405" customFormat="1" ht="26.4">
      <c r="A103" s="419" t="s">
        <v>437</v>
      </c>
      <c r="B103" s="450"/>
      <c r="C103" s="256" t="s">
        <v>416</v>
      </c>
      <c r="D103" s="257" t="s">
        <v>125</v>
      </c>
      <c r="E103" s="255"/>
      <c r="F103" s="257" t="s">
        <v>129</v>
      </c>
      <c r="G103" s="437"/>
      <c r="H103" s="437"/>
      <c r="I103" s="462"/>
      <c r="J103" s="256" t="s">
        <v>415</v>
      </c>
      <c r="K103" s="256"/>
      <c r="L103" s="257" t="s">
        <v>323</v>
      </c>
      <c r="M103" s="257" t="s">
        <v>11</v>
      </c>
    </row>
    <row r="104" spans="1:13" s="405" customFormat="1" ht="26.4">
      <c r="A104" s="419" t="s">
        <v>437</v>
      </c>
      <c r="B104" s="255">
        <v>362525</v>
      </c>
      <c r="C104" s="452" t="s">
        <v>5689</v>
      </c>
      <c r="D104" s="257" t="s">
        <v>104</v>
      </c>
      <c r="E104" s="255"/>
      <c r="F104" s="257" t="s">
        <v>16</v>
      </c>
      <c r="G104" s="441" t="s">
        <v>99</v>
      </c>
      <c r="H104" s="441"/>
      <c r="I104" s="462"/>
      <c r="J104" s="256" t="s">
        <v>418</v>
      </c>
      <c r="K104" s="257" t="s">
        <v>38</v>
      </c>
      <c r="L104" s="257" t="s">
        <v>419</v>
      </c>
      <c r="M104" s="257" t="s">
        <v>11</v>
      </c>
    </row>
    <row r="105" spans="1:13" s="405" customFormat="1" ht="13.2">
      <c r="A105" s="419" t="s">
        <v>437</v>
      </c>
      <c r="B105" s="255">
        <v>362513</v>
      </c>
      <c r="C105" s="256" t="s">
        <v>420</v>
      </c>
      <c r="D105" s="257" t="s">
        <v>104</v>
      </c>
      <c r="E105" s="255"/>
      <c r="F105" s="257" t="s">
        <v>16</v>
      </c>
      <c r="G105" s="441" t="s">
        <v>99</v>
      </c>
      <c r="H105" s="441"/>
      <c r="I105" s="462"/>
      <c r="J105" s="256" t="s">
        <v>116</v>
      </c>
      <c r="K105" s="257" t="s">
        <v>38</v>
      </c>
      <c r="L105" s="257" t="s">
        <v>323</v>
      </c>
      <c r="M105" s="257" t="s">
        <v>11</v>
      </c>
    </row>
    <row r="106" spans="1:13" s="405" customFormat="1" ht="26.4">
      <c r="A106" s="419" t="s">
        <v>437</v>
      </c>
      <c r="B106" s="255">
        <v>362520</v>
      </c>
      <c r="C106" s="256" t="s">
        <v>421</v>
      </c>
      <c r="D106" s="257" t="s">
        <v>104</v>
      </c>
      <c r="E106" s="255"/>
      <c r="F106" s="257" t="s">
        <v>16</v>
      </c>
      <c r="G106" s="441" t="s">
        <v>99</v>
      </c>
      <c r="H106" s="441"/>
      <c r="I106" s="462"/>
      <c r="J106" s="256" t="s">
        <v>422</v>
      </c>
      <c r="K106" s="257" t="s">
        <v>38</v>
      </c>
      <c r="L106" s="257" t="s">
        <v>323</v>
      </c>
      <c r="M106" s="257" t="s">
        <v>11</v>
      </c>
    </row>
    <row r="107" spans="1:13" s="405" customFormat="1" ht="26.4">
      <c r="A107" s="419" t="s">
        <v>437</v>
      </c>
      <c r="B107" s="255">
        <v>361958</v>
      </c>
      <c r="C107" s="256" t="s">
        <v>5690</v>
      </c>
      <c r="D107" s="257" t="s">
        <v>417</v>
      </c>
      <c r="E107" s="255"/>
      <c r="F107" s="255" t="s">
        <v>16</v>
      </c>
      <c r="G107" s="437" t="s">
        <v>99</v>
      </c>
      <c r="H107" s="437"/>
      <c r="I107" s="462"/>
      <c r="J107" s="256" t="s">
        <v>423</v>
      </c>
      <c r="K107" s="255" t="s">
        <v>40</v>
      </c>
      <c r="L107" s="440" t="s">
        <v>312</v>
      </c>
      <c r="M107" s="440" t="s">
        <v>11</v>
      </c>
    </row>
    <row r="108" spans="1:13" s="405" customFormat="1" ht="13.2">
      <c r="A108" s="419" t="s">
        <v>437</v>
      </c>
      <c r="B108" s="255">
        <v>362053</v>
      </c>
      <c r="C108" s="256" t="s">
        <v>518</v>
      </c>
      <c r="D108" s="257" t="s">
        <v>417</v>
      </c>
      <c r="E108" s="255"/>
      <c r="F108" s="255" t="s">
        <v>16</v>
      </c>
      <c r="G108" s="437" t="s">
        <v>99</v>
      </c>
      <c r="H108" s="437"/>
      <c r="I108" s="462"/>
      <c r="J108" s="256" t="s">
        <v>424</v>
      </c>
      <c r="K108" s="255" t="s">
        <v>40</v>
      </c>
      <c r="L108" s="440" t="s">
        <v>312</v>
      </c>
      <c r="M108" s="440" t="s">
        <v>11</v>
      </c>
    </row>
    <row r="109" spans="1:13" s="405" customFormat="1" ht="39.6">
      <c r="A109" s="419" t="s">
        <v>437</v>
      </c>
      <c r="B109" s="255">
        <v>381038</v>
      </c>
      <c r="C109" s="435" t="s">
        <v>519</v>
      </c>
      <c r="D109" s="257" t="s">
        <v>520</v>
      </c>
      <c r="E109" s="255">
        <v>65</v>
      </c>
      <c r="F109" s="255" t="s">
        <v>10</v>
      </c>
      <c r="G109" s="258">
        <v>20000</v>
      </c>
      <c r="H109" s="258">
        <v>14500</v>
      </c>
      <c r="I109" s="403">
        <f>H109/E109</f>
        <v>223.07692307692307</v>
      </c>
      <c r="J109" s="256" t="s">
        <v>521</v>
      </c>
      <c r="K109" s="257"/>
      <c r="L109" s="255" t="s">
        <v>164</v>
      </c>
      <c r="M109" s="404" t="s">
        <v>11</v>
      </c>
    </row>
    <row r="110" spans="1:13" s="405" customFormat="1" ht="26.4">
      <c r="A110" s="419" t="s">
        <v>437</v>
      </c>
      <c r="B110" s="255">
        <v>376214</v>
      </c>
      <c r="C110" s="256" t="s">
        <v>5691</v>
      </c>
      <c r="D110" s="257" t="s">
        <v>522</v>
      </c>
      <c r="E110" s="255"/>
      <c r="F110" s="255" t="s">
        <v>233</v>
      </c>
      <c r="G110" s="463">
        <v>140000</v>
      </c>
      <c r="H110" s="463">
        <v>99000</v>
      </c>
      <c r="I110" s="403"/>
      <c r="J110" s="256" t="s">
        <v>5692</v>
      </c>
      <c r="K110" s="257"/>
      <c r="L110" s="255" t="s">
        <v>511</v>
      </c>
      <c r="M110" s="404"/>
    </row>
    <row r="111" spans="1:13" s="405" customFormat="1" ht="39.6">
      <c r="A111" s="419" t="s">
        <v>437</v>
      </c>
      <c r="B111" s="255">
        <v>376082</v>
      </c>
      <c r="C111" s="256" t="s">
        <v>523</v>
      </c>
      <c r="D111" s="257" t="s">
        <v>524</v>
      </c>
      <c r="E111" s="255">
        <v>30</v>
      </c>
      <c r="F111" s="255" t="s">
        <v>233</v>
      </c>
      <c r="G111" s="258"/>
      <c r="H111" s="258"/>
      <c r="I111" s="403"/>
      <c r="J111" s="256" t="s">
        <v>525</v>
      </c>
      <c r="K111" s="257" t="s">
        <v>526</v>
      </c>
      <c r="L111" s="255" t="s">
        <v>164</v>
      </c>
      <c r="M111" s="404" t="s">
        <v>11</v>
      </c>
    </row>
    <row r="112" spans="1:13" s="405" customFormat="1" ht="26.4">
      <c r="A112" s="419" t="s">
        <v>437</v>
      </c>
      <c r="B112" s="255">
        <v>278221</v>
      </c>
      <c r="C112" s="256" t="s">
        <v>527</v>
      </c>
      <c r="D112" s="257" t="s">
        <v>528</v>
      </c>
      <c r="E112" s="255">
        <v>50</v>
      </c>
      <c r="F112" s="255" t="s">
        <v>233</v>
      </c>
      <c r="G112" s="258">
        <v>14330</v>
      </c>
      <c r="H112" s="258">
        <v>11800</v>
      </c>
      <c r="I112" s="403">
        <f>H112/E112</f>
        <v>236</v>
      </c>
      <c r="J112" s="256" t="s">
        <v>529</v>
      </c>
      <c r="K112" s="257" t="s">
        <v>331</v>
      </c>
      <c r="L112" s="255" t="s">
        <v>293</v>
      </c>
      <c r="M112" s="404"/>
    </row>
    <row r="113" spans="1:13" s="405" customFormat="1" ht="26.4">
      <c r="A113" s="402" t="s">
        <v>460</v>
      </c>
      <c r="B113" s="255">
        <v>344895</v>
      </c>
      <c r="C113" s="256" t="s">
        <v>299</v>
      </c>
      <c r="D113" s="257" t="s">
        <v>300</v>
      </c>
      <c r="E113" s="255">
        <v>4</v>
      </c>
      <c r="F113" s="255" t="s">
        <v>233</v>
      </c>
      <c r="G113" s="258"/>
      <c r="H113" s="258">
        <v>8700</v>
      </c>
      <c r="I113" s="403">
        <v>2175</v>
      </c>
      <c r="J113" s="256" t="s">
        <v>301</v>
      </c>
      <c r="K113" s="257" t="s">
        <v>14</v>
      </c>
      <c r="L113" s="255" t="s">
        <v>17</v>
      </c>
      <c r="M113" s="404" t="s">
        <v>112</v>
      </c>
    </row>
    <row r="114" spans="1:13" s="405" customFormat="1" ht="39.6">
      <c r="A114" s="402" t="s">
        <v>460</v>
      </c>
      <c r="B114" s="255">
        <v>344898</v>
      </c>
      <c r="C114" s="256" t="s">
        <v>530</v>
      </c>
      <c r="D114" s="257" t="s">
        <v>302</v>
      </c>
      <c r="E114" s="255">
        <v>4</v>
      </c>
      <c r="F114" s="255" t="s">
        <v>233</v>
      </c>
      <c r="G114" s="258"/>
      <c r="H114" s="258">
        <v>9200</v>
      </c>
      <c r="I114" s="403">
        <v>2300</v>
      </c>
      <c r="J114" s="256" t="s">
        <v>303</v>
      </c>
      <c r="K114" s="257" t="s">
        <v>14</v>
      </c>
      <c r="L114" s="255" t="s">
        <v>17</v>
      </c>
      <c r="M114" s="404" t="s">
        <v>11</v>
      </c>
    </row>
    <row r="115" spans="1:13" s="405" customFormat="1" ht="26.4">
      <c r="A115" s="402" t="s">
        <v>460</v>
      </c>
      <c r="B115" s="255">
        <v>344901</v>
      </c>
      <c r="C115" s="256" t="s">
        <v>531</v>
      </c>
      <c r="D115" s="257" t="s">
        <v>304</v>
      </c>
      <c r="E115" s="255">
        <v>4</v>
      </c>
      <c r="F115" s="255" t="s">
        <v>233</v>
      </c>
      <c r="G115" s="258"/>
      <c r="H115" s="258">
        <v>9700</v>
      </c>
      <c r="I115" s="403">
        <v>2425</v>
      </c>
      <c r="J115" s="256" t="s">
        <v>305</v>
      </c>
      <c r="K115" s="257" t="s">
        <v>5693</v>
      </c>
      <c r="L115" s="255" t="s">
        <v>17</v>
      </c>
      <c r="M115" s="404" t="s">
        <v>11</v>
      </c>
    </row>
    <row r="116" spans="1:13" s="405" customFormat="1" ht="26.4">
      <c r="A116" s="402" t="s">
        <v>460</v>
      </c>
      <c r="B116" s="255">
        <v>353874</v>
      </c>
      <c r="C116" s="256" t="s">
        <v>306</v>
      </c>
      <c r="D116" s="257" t="s">
        <v>307</v>
      </c>
      <c r="E116" s="255">
        <v>20</v>
      </c>
      <c r="F116" s="255" t="s">
        <v>233</v>
      </c>
      <c r="G116" s="258"/>
      <c r="H116" s="258">
        <v>17400</v>
      </c>
      <c r="I116" s="403">
        <v>870</v>
      </c>
      <c r="J116" s="256" t="s">
        <v>308</v>
      </c>
      <c r="K116" s="257"/>
      <c r="L116" s="255"/>
      <c r="M116" s="404"/>
    </row>
    <row r="117" spans="1:13" s="405" customFormat="1" ht="13.2">
      <c r="A117" s="402" t="s">
        <v>460</v>
      </c>
      <c r="B117" s="255">
        <v>370515</v>
      </c>
      <c r="C117" s="256" t="s">
        <v>532</v>
      </c>
      <c r="D117" s="257" t="s">
        <v>69</v>
      </c>
      <c r="E117" s="255">
        <v>15</v>
      </c>
      <c r="F117" s="255" t="s">
        <v>233</v>
      </c>
      <c r="G117" s="258">
        <v>32440</v>
      </c>
      <c r="H117" s="258">
        <v>25000</v>
      </c>
      <c r="I117" s="403">
        <f t="shared" ref="I117:I123" si="2">H117/E117</f>
        <v>1666.6666666666667</v>
      </c>
      <c r="J117" s="256" t="s">
        <v>533</v>
      </c>
      <c r="K117" s="257"/>
      <c r="L117" s="255" t="s">
        <v>77</v>
      </c>
      <c r="M117" s="404"/>
    </row>
    <row r="118" spans="1:13" s="405" customFormat="1" ht="13.2">
      <c r="A118" s="402" t="s">
        <v>460</v>
      </c>
      <c r="B118" s="255">
        <v>335170</v>
      </c>
      <c r="C118" s="256" t="s">
        <v>534</v>
      </c>
      <c r="D118" s="257" t="s">
        <v>535</v>
      </c>
      <c r="E118" s="255">
        <v>10</v>
      </c>
      <c r="F118" s="255" t="s">
        <v>233</v>
      </c>
      <c r="G118" s="258">
        <v>40000</v>
      </c>
      <c r="H118" s="258">
        <v>32000</v>
      </c>
      <c r="I118" s="403">
        <f t="shared" si="2"/>
        <v>3200</v>
      </c>
      <c r="J118" s="256" t="s">
        <v>536</v>
      </c>
      <c r="K118" s="257" t="s">
        <v>537</v>
      </c>
      <c r="L118" s="255" t="s">
        <v>55</v>
      </c>
      <c r="M118" s="404" t="s">
        <v>112</v>
      </c>
    </row>
    <row r="119" spans="1:13" s="405" customFormat="1" ht="66">
      <c r="A119" s="402" t="s">
        <v>460</v>
      </c>
      <c r="B119" s="255">
        <v>354782</v>
      </c>
      <c r="C119" s="256" t="s">
        <v>538</v>
      </c>
      <c r="D119" s="257" t="s">
        <v>539</v>
      </c>
      <c r="E119" s="255">
        <v>33</v>
      </c>
      <c r="F119" s="255" t="s">
        <v>233</v>
      </c>
      <c r="G119" s="258">
        <v>6000</v>
      </c>
      <c r="H119" s="258">
        <v>4900</v>
      </c>
      <c r="I119" s="403">
        <f t="shared" si="2"/>
        <v>148.4848484848485</v>
      </c>
      <c r="J119" s="256" t="s">
        <v>540</v>
      </c>
      <c r="K119" s="257" t="s">
        <v>541</v>
      </c>
      <c r="L119" s="255" t="s">
        <v>77</v>
      </c>
      <c r="M119" s="404" t="s">
        <v>11</v>
      </c>
    </row>
    <row r="120" spans="1:13" s="405" customFormat="1" ht="39.6">
      <c r="A120" s="402" t="s">
        <v>460</v>
      </c>
      <c r="B120" s="255">
        <v>324843</v>
      </c>
      <c r="C120" s="256" t="s">
        <v>219</v>
      </c>
      <c r="D120" s="257" t="s">
        <v>542</v>
      </c>
      <c r="E120" s="255">
        <v>20</v>
      </c>
      <c r="F120" s="255" t="s">
        <v>233</v>
      </c>
      <c r="G120" s="258">
        <v>13180</v>
      </c>
      <c r="H120" s="258">
        <v>10200</v>
      </c>
      <c r="I120" s="403">
        <f t="shared" si="2"/>
        <v>510</v>
      </c>
      <c r="J120" s="256" t="s">
        <v>543</v>
      </c>
      <c r="K120" s="257" t="s">
        <v>220</v>
      </c>
      <c r="L120" s="255" t="s">
        <v>164</v>
      </c>
      <c r="M120" s="404" t="s">
        <v>11</v>
      </c>
    </row>
    <row r="121" spans="1:13" s="405" customFormat="1" ht="13.2">
      <c r="A121" s="402" t="s">
        <v>460</v>
      </c>
      <c r="B121" s="255">
        <v>327321</v>
      </c>
      <c r="C121" s="256" t="s">
        <v>544</v>
      </c>
      <c r="D121" s="257" t="s">
        <v>545</v>
      </c>
      <c r="E121" s="255">
        <v>20</v>
      </c>
      <c r="F121" s="255" t="s">
        <v>233</v>
      </c>
      <c r="G121" s="258">
        <v>25000</v>
      </c>
      <c r="H121" s="258">
        <v>20400</v>
      </c>
      <c r="I121" s="403">
        <f t="shared" si="2"/>
        <v>1020</v>
      </c>
      <c r="J121" s="256" t="s">
        <v>546</v>
      </c>
      <c r="K121" s="257" t="s">
        <v>220</v>
      </c>
      <c r="L121" s="255" t="s">
        <v>68</v>
      </c>
      <c r="M121" s="404" t="s">
        <v>11</v>
      </c>
    </row>
    <row r="122" spans="1:13" s="405" customFormat="1" ht="13.2">
      <c r="A122" s="402" t="s">
        <v>460</v>
      </c>
      <c r="B122" s="255">
        <v>327425</v>
      </c>
      <c r="C122" s="256" t="s">
        <v>547</v>
      </c>
      <c r="D122" s="257" t="s">
        <v>548</v>
      </c>
      <c r="E122" s="255">
        <v>20</v>
      </c>
      <c r="F122" s="255" t="s">
        <v>233</v>
      </c>
      <c r="G122" s="258">
        <v>37680</v>
      </c>
      <c r="H122" s="258">
        <v>33700</v>
      </c>
      <c r="I122" s="403">
        <f t="shared" si="2"/>
        <v>1685</v>
      </c>
      <c r="J122" s="256" t="s">
        <v>549</v>
      </c>
      <c r="K122" s="257" t="s">
        <v>265</v>
      </c>
      <c r="L122" s="255" t="s">
        <v>57</v>
      </c>
      <c r="M122" s="404" t="s">
        <v>11</v>
      </c>
    </row>
    <row r="123" spans="1:13" s="405" customFormat="1" ht="13.2">
      <c r="A123" s="402" t="s">
        <v>460</v>
      </c>
      <c r="B123" s="255">
        <v>327428</v>
      </c>
      <c r="C123" s="256" t="s">
        <v>550</v>
      </c>
      <c r="D123" s="257" t="s">
        <v>551</v>
      </c>
      <c r="E123" s="255">
        <v>100</v>
      </c>
      <c r="F123" s="255" t="s">
        <v>233</v>
      </c>
      <c r="G123" s="258">
        <v>38360</v>
      </c>
      <c r="H123" s="258">
        <v>33700</v>
      </c>
      <c r="I123" s="403">
        <f t="shared" si="2"/>
        <v>337</v>
      </c>
      <c r="J123" s="256" t="s">
        <v>552</v>
      </c>
      <c r="K123" s="257" t="s">
        <v>390</v>
      </c>
      <c r="L123" s="255" t="s">
        <v>57</v>
      </c>
      <c r="M123" s="404" t="s">
        <v>11</v>
      </c>
    </row>
    <row r="124" spans="1:13" s="405" customFormat="1" ht="39.6">
      <c r="A124" s="402" t="s">
        <v>460</v>
      </c>
      <c r="B124" s="255">
        <v>350556</v>
      </c>
      <c r="C124" s="256" t="s">
        <v>285</v>
      </c>
      <c r="D124" s="257" t="s">
        <v>60</v>
      </c>
      <c r="E124" s="255"/>
      <c r="F124" s="255" t="s">
        <v>233</v>
      </c>
      <c r="G124" s="258">
        <v>33000</v>
      </c>
      <c r="H124" s="258">
        <v>30600</v>
      </c>
      <c r="I124" s="403"/>
      <c r="J124" s="256" t="s">
        <v>286</v>
      </c>
      <c r="K124" s="257" t="s">
        <v>553</v>
      </c>
      <c r="L124" s="255" t="s">
        <v>15</v>
      </c>
      <c r="M124" s="404" t="s">
        <v>11</v>
      </c>
    </row>
    <row r="125" spans="1:13" s="405" customFormat="1" ht="39.6">
      <c r="A125" s="402" t="s">
        <v>460</v>
      </c>
      <c r="B125" s="255">
        <v>342690</v>
      </c>
      <c r="C125" s="256" t="s">
        <v>383</v>
      </c>
      <c r="D125" s="257" t="s">
        <v>384</v>
      </c>
      <c r="E125" s="255">
        <v>36</v>
      </c>
      <c r="F125" s="255" t="s">
        <v>233</v>
      </c>
      <c r="G125" s="258">
        <v>32740</v>
      </c>
      <c r="H125" s="258">
        <v>28800</v>
      </c>
      <c r="I125" s="403">
        <f>H125/E125</f>
        <v>800</v>
      </c>
      <c r="J125" s="256" t="s">
        <v>322</v>
      </c>
      <c r="K125" s="257"/>
      <c r="L125" s="255" t="s">
        <v>292</v>
      </c>
      <c r="M125" s="404" t="s">
        <v>11</v>
      </c>
    </row>
    <row r="126" spans="1:13" s="405" customFormat="1" ht="13.2">
      <c r="A126" s="402" t="s">
        <v>460</v>
      </c>
      <c r="B126" s="255">
        <v>370516</v>
      </c>
      <c r="C126" s="256" t="s">
        <v>554</v>
      </c>
      <c r="D126" s="257" t="s">
        <v>72</v>
      </c>
      <c r="E126" s="255">
        <v>115</v>
      </c>
      <c r="F126" s="255" t="s">
        <v>233</v>
      </c>
      <c r="G126" s="258">
        <v>22060</v>
      </c>
      <c r="H126" s="258">
        <v>16400</v>
      </c>
      <c r="I126" s="403">
        <f>H126/E126</f>
        <v>142.60869565217391</v>
      </c>
      <c r="J126" s="256" t="s">
        <v>555</v>
      </c>
      <c r="K126" s="257"/>
      <c r="L126" s="255" t="s">
        <v>77</v>
      </c>
      <c r="M126" s="404"/>
    </row>
    <row r="127" spans="1:13" s="405" customFormat="1" ht="26.4">
      <c r="A127" s="402" t="s">
        <v>556</v>
      </c>
      <c r="B127" s="255">
        <v>381435</v>
      </c>
      <c r="C127" s="256" t="s">
        <v>5694</v>
      </c>
      <c r="D127" s="257" t="s">
        <v>557</v>
      </c>
      <c r="E127" s="255"/>
      <c r="F127" s="255" t="s">
        <v>129</v>
      </c>
      <c r="G127" s="464" t="s">
        <v>558</v>
      </c>
      <c r="H127" s="258">
        <v>2300</v>
      </c>
      <c r="I127" s="403"/>
      <c r="J127" s="256" t="s">
        <v>559</v>
      </c>
      <c r="K127" s="257"/>
      <c r="L127" s="255" t="s">
        <v>560</v>
      </c>
      <c r="M127" s="404"/>
    </row>
    <row r="128" spans="1:13" s="405" customFormat="1" ht="26.4">
      <c r="A128" s="402" t="s">
        <v>556</v>
      </c>
      <c r="B128" s="255">
        <v>381458</v>
      </c>
      <c r="C128" s="256" t="s">
        <v>5695</v>
      </c>
      <c r="D128" s="257" t="s">
        <v>557</v>
      </c>
      <c r="E128" s="255"/>
      <c r="F128" s="255" t="s">
        <v>129</v>
      </c>
      <c r="G128" s="464" t="s">
        <v>558</v>
      </c>
      <c r="H128" s="258">
        <v>2400</v>
      </c>
      <c r="I128" s="403"/>
      <c r="J128" s="256" t="s">
        <v>561</v>
      </c>
      <c r="K128" s="257"/>
      <c r="L128" s="255" t="s">
        <v>560</v>
      </c>
      <c r="M128" s="404"/>
    </row>
    <row r="129" spans="1:13" s="405" customFormat="1" ht="26.4">
      <c r="A129" s="402" t="s">
        <v>556</v>
      </c>
      <c r="B129" s="255">
        <v>381460</v>
      </c>
      <c r="C129" s="256" t="s">
        <v>5696</v>
      </c>
      <c r="D129" s="257" t="s">
        <v>557</v>
      </c>
      <c r="E129" s="255"/>
      <c r="F129" s="255" t="s">
        <v>129</v>
      </c>
      <c r="G129" s="464" t="s">
        <v>558</v>
      </c>
      <c r="H129" s="258">
        <v>2400</v>
      </c>
      <c r="I129" s="403"/>
      <c r="J129" s="256" t="s">
        <v>562</v>
      </c>
      <c r="K129" s="257"/>
      <c r="L129" s="255" t="s">
        <v>563</v>
      </c>
      <c r="M129" s="404"/>
    </row>
    <row r="130" spans="1:13" s="405" customFormat="1" ht="52.8">
      <c r="A130" s="402" t="s">
        <v>460</v>
      </c>
      <c r="B130" s="255">
        <v>356748</v>
      </c>
      <c r="C130" s="256" t="s">
        <v>363</v>
      </c>
      <c r="D130" s="257" t="s">
        <v>365</v>
      </c>
      <c r="E130" s="255">
        <v>30</v>
      </c>
      <c r="F130" s="255" t="s">
        <v>233</v>
      </c>
      <c r="G130" s="258">
        <v>89000</v>
      </c>
      <c r="H130" s="258">
        <v>80000</v>
      </c>
      <c r="I130" s="403">
        <f>H130/E130</f>
        <v>2666.6666666666665</v>
      </c>
      <c r="J130" s="256" t="s">
        <v>13</v>
      </c>
      <c r="K130" s="257"/>
      <c r="L130" s="255" t="s">
        <v>12</v>
      </c>
      <c r="M130" s="404"/>
    </row>
    <row r="131" spans="1:13" s="405" customFormat="1" ht="13.2">
      <c r="A131" s="412" t="s">
        <v>3739</v>
      </c>
      <c r="B131" s="440">
        <v>344240</v>
      </c>
      <c r="C131" s="452" t="s">
        <v>251</v>
      </c>
      <c r="D131" s="450" t="s">
        <v>252</v>
      </c>
      <c r="E131" s="465"/>
      <c r="F131" s="466" t="s">
        <v>233</v>
      </c>
      <c r="G131" s="467" t="s">
        <v>105</v>
      </c>
      <c r="H131" s="467" t="s">
        <v>105</v>
      </c>
      <c r="I131" s="468"/>
      <c r="J131" s="452" t="s">
        <v>253</v>
      </c>
      <c r="K131" s="450" t="s">
        <v>107</v>
      </c>
      <c r="L131" s="450" t="s">
        <v>21</v>
      </c>
      <c r="M131" s="469"/>
    </row>
    <row r="132" spans="1:13" s="405" customFormat="1" ht="13.2">
      <c r="A132" s="412" t="s">
        <v>3739</v>
      </c>
      <c r="B132" s="440">
        <v>103088</v>
      </c>
      <c r="C132" s="452" t="s">
        <v>1743</v>
      </c>
      <c r="D132" s="450" t="s">
        <v>252</v>
      </c>
      <c r="E132" s="466"/>
      <c r="F132" s="466" t="s">
        <v>233</v>
      </c>
      <c r="G132" s="467" t="s">
        <v>105</v>
      </c>
      <c r="H132" s="417" t="s">
        <v>3703</v>
      </c>
      <c r="I132" s="468"/>
      <c r="J132" s="452" t="s">
        <v>1744</v>
      </c>
      <c r="K132" s="450" t="s">
        <v>408</v>
      </c>
      <c r="L132" s="440" t="s">
        <v>21</v>
      </c>
      <c r="M132" s="469"/>
    </row>
    <row r="133" spans="1:13" s="405" customFormat="1" ht="26.4">
      <c r="A133" s="412" t="s">
        <v>3739</v>
      </c>
      <c r="B133" s="440">
        <v>103112</v>
      </c>
      <c r="C133" s="452" t="s">
        <v>1745</v>
      </c>
      <c r="D133" s="450" t="s">
        <v>252</v>
      </c>
      <c r="E133" s="466"/>
      <c r="F133" s="466" t="s">
        <v>233</v>
      </c>
      <c r="G133" s="467" t="s">
        <v>105</v>
      </c>
      <c r="H133" s="417" t="s">
        <v>3703</v>
      </c>
      <c r="I133" s="468"/>
      <c r="J133" s="452" t="s">
        <v>1746</v>
      </c>
      <c r="K133" s="450" t="s">
        <v>408</v>
      </c>
      <c r="L133" s="440" t="s">
        <v>1747</v>
      </c>
      <c r="M133" s="469"/>
    </row>
    <row r="134" spans="1:13" s="405" customFormat="1" ht="13.2">
      <c r="A134" s="412" t="s">
        <v>3739</v>
      </c>
      <c r="B134" s="440">
        <v>137028</v>
      </c>
      <c r="C134" s="452" t="s">
        <v>1748</v>
      </c>
      <c r="D134" s="450" t="s">
        <v>1749</v>
      </c>
      <c r="E134" s="466"/>
      <c r="F134" s="466" t="s">
        <v>233</v>
      </c>
      <c r="G134" s="467" t="s">
        <v>105</v>
      </c>
      <c r="H134" s="417" t="s">
        <v>3703</v>
      </c>
      <c r="I134" s="468"/>
      <c r="J134" s="452" t="s">
        <v>1750</v>
      </c>
      <c r="K134" s="450" t="s">
        <v>18</v>
      </c>
      <c r="L134" s="440" t="s">
        <v>21</v>
      </c>
      <c r="M134" s="469"/>
    </row>
    <row r="135" spans="1:13" s="405" customFormat="1" ht="13.2">
      <c r="A135" s="412" t="s">
        <v>3739</v>
      </c>
      <c r="B135" s="440">
        <v>103174</v>
      </c>
      <c r="C135" s="452" t="s">
        <v>1764</v>
      </c>
      <c r="D135" s="450" t="s">
        <v>1765</v>
      </c>
      <c r="E135" s="466"/>
      <c r="F135" s="466" t="s">
        <v>233</v>
      </c>
      <c r="G135" s="467" t="s">
        <v>105</v>
      </c>
      <c r="H135" s="417" t="s">
        <v>3703</v>
      </c>
      <c r="I135" s="468"/>
      <c r="J135" s="452" t="s">
        <v>1766</v>
      </c>
      <c r="K135" s="450" t="s">
        <v>408</v>
      </c>
      <c r="L135" s="440" t="s">
        <v>293</v>
      </c>
      <c r="M135" s="469"/>
    </row>
    <row r="136" spans="1:13" s="405" customFormat="1" ht="26.4">
      <c r="A136" s="402" t="s">
        <v>3760</v>
      </c>
      <c r="B136" s="470">
        <v>354752</v>
      </c>
      <c r="C136" s="458" t="s">
        <v>852</v>
      </c>
      <c r="D136" s="257" t="s">
        <v>853</v>
      </c>
      <c r="E136" s="255">
        <v>12</v>
      </c>
      <c r="F136" s="255" t="s">
        <v>10</v>
      </c>
      <c r="G136" s="411">
        <v>13000</v>
      </c>
      <c r="H136" s="259">
        <v>11220</v>
      </c>
      <c r="I136" s="403">
        <f>H136/E136</f>
        <v>935</v>
      </c>
      <c r="J136" s="256" t="s">
        <v>854</v>
      </c>
      <c r="K136" s="257" t="s">
        <v>855</v>
      </c>
      <c r="L136" s="255" t="s">
        <v>88</v>
      </c>
      <c r="M136" s="409" t="s">
        <v>11</v>
      </c>
    </row>
    <row r="137" spans="1:13" s="405" customFormat="1" ht="26.4">
      <c r="A137" s="402" t="s">
        <v>3738</v>
      </c>
      <c r="B137" s="255">
        <v>344512</v>
      </c>
      <c r="C137" s="256" t="s">
        <v>1773</v>
      </c>
      <c r="D137" s="257" t="s">
        <v>59</v>
      </c>
      <c r="E137" s="255"/>
      <c r="F137" s="255" t="s">
        <v>233</v>
      </c>
      <c r="G137" s="258">
        <v>12000</v>
      </c>
      <c r="H137" s="259">
        <v>9200</v>
      </c>
      <c r="I137" s="403"/>
      <c r="J137" s="256" t="s">
        <v>260</v>
      </c>
      <c r="K137" s="257" t="s">
        <v>75</v>
      </c>
      <c r="L137" s="255" t="s">
        <v>17</v>
      </c>
      <c r="M137" s="404"/>
    </row>
    <row r="138" spans="1:13" s="405" customFormat="1" ht="52.8">
      <c r="A138" s="402" t="s">
        <v>3738</v>
      </c>
      <c r="B138" s="255">
        <v>350557</v>
      </c>
      <c r="C138" s="256" t="s">
        <v>281</v>
      </c>
      <c r="D138" s="257" t="s">
        <v>282</v>
      </c>
      <c r="E138" s="416">
        <v>165</v>
      </c>
      <c r="F138" s="416" t="s">
        <v>233</v>
      </c>
      <c r="G138" s="417">
        <v>35000</v>
      </c>
      <c r="H138" s="417">
        <v>33700</v>
      </c>
      <c r="I138" s="418">
        <f>H138/E138</f>
        <v>204.24242424242425</v>
      </c>
      <c r="J138" s="256" t="s">
        <v>283</v>
      </c>
      <c r="K138" s="257" t="s">
        <v>221</v>
      </c>
      <c r="L138" s="255" t="s">
        <v>15</v>
      </c>
      <c r="M138" s="404" t="s">
        <v>11</v>
      </c>
    </row>
    <row r="139" spans="1:13" s="405" customFormat="1" ht="13.2">
      <c r="A139" s="402" t="s">
        <v>3748</v>
      </c>
      <c r="B139" s="255">
        <v>327322</v>
      </c>
      <c r="C139" s="256" t="s">
        <v>1778</v>
      </c>
      <c r="D139" s="257" t="s">
        <v>1036</v>
      </c>
      <c r="E139" s="255">
        <v>20</v>
      </c>
      <c r="F139" s="255" t="s">
        <v>233</v>
      </c>
      <c r="G139" s="258">
        <v>28210</v>
      </c>
      <c r="H139" s="259">
        <v>24000</v>
      </c>
      <c r="I139" s="403">
        <f>H139/E139</f>
        <v>1200</v>
      </c>
      <c r="J139" s="256" t="s">
        <v>1779</v>
      </c>
      <c r="K139" s="257" t="s">
        <v>221</v>
      </c>
      <c r="L139" s="255" t="s">
        <v>68</v>
      </c>
      <c r="M139" s="404" t="s">
        <v>11</v>
      </c>
    </row>
    <row r="140" spans="1:13" s="405" customFormat="1" ht="26.4">
      <c r="A140" s="402" t="s">
        <v>437</v>
      </c>
      <c r="B140" s="255">
        <v>343665</v>
      </c>
      <c r="C140" s="256" t="s">
        <v>236</v>
      </c>
      <c r="D140" s="257" t="s">
        <v>58</v>
      </c>
      <c r="E140" s="255"/>
      <c r="F140" s="255" t="s">
        <v>233</v>
      </c>
      <c r="G140" s="258">
        <v>22000</v>
      </c>
      <c r="H140" s="259">
        <v>12300</v>
      </c>
      <c r="I140" s="403"/>
      <c r="J140" s="256" t="s">
        <v>237</v>
      </c>
      <c r="K140" s="257" t="s">
        <v>5697</v>
      </c>
      <c r="L140" s="255" t="s">
        <v>55</v>
      </c>
      <c r="M140" s="404" t="s">
        <v>112</v>
      </c>
    </row>
    <row r="141" spans="1:13" s="405" customFormat="1" ht="26.4">
      <c r="A141" s="402" t="s">
        <v>99</v>
      </c>
      <c r="B141" s="257" t="s">
        <v>780</v>
      </c>
      <c r="C141" s="256" t="s">
        <v>5698</v>
      </c>
      <c r="D141" s="257" t="s">
        <v>3766</v>
      </c>
      <c r="E141" s="255">
        <v>50</v>
      </c>
      <c r="F141" s="255" t="s">
        <v>233</v>
      </c>
      <c r="G141" s="411">
        <v>65000</v>
      </c>
      <c r="H141" s="259">
        <v>50000</v>
      </c>
      <c r="I141" s="403">
        <f>H141/E141</f>
        <v>1000</v>
      </c>
      <c r="J141" s="256" t="s">
        <v>3767</v>
      </c>
      <c r="K141" s="257" t="s">
        <v>3768</v>
      </c>
      <c r="L141" s="255" t="s">
        <v>666</v>
      </c>
      <c r="M141" s="413" t="s">
        <v>112</v>
      </c>
    </row>
    <row r="142" spans="1:13" s="405" customFormat="1" ht="26.4">
      <c r="A142" s="402" t="s">
        <v>99</v>
      </c>
      <c r="B142" s="257" t="s">
        <v>780</v>
      </c>
      <c r="C142" s="256" t="s">
        <v>5699</v>
      </c>
      <c r="D142" s="257" t="s">
        <v>3769</v>
      </c>
      <c r="E142" s="255">
        <v>50</v>
      </c>
      <c r="F142" s="255" t="s">
        <v>233</v>
      </c>
      <c r="G142" s="411">
        <v>65000</v>
      </c>
      <c r="H142" s="259">
        <v>50000</v>
      </c>
      <c r="I142" s="403">
        <f>H142/E142</f>
        <v>1000</v>
      </c>
      <c r="J142" s="256" t="s">
        <v>3770</v>
      </c>
      <c r="K142" s="257" t="s">
        <v>3768</v>
      </c>
      <c r="L142" s="255" t="s">
        <v>666</v>
      </c>
      <c r="M142" s="413" t="s">
        <v>112</v>
      </c>
    </row>
    <row r="143" spans="1:13" s="405" customFormat="1" ht="26.4">
      <c r="A143" s="402" t="s">
        <v>99</v>
      </c>
      <c r="B143" s="257" t="s">
        <v>805</v>
      </c>
      <c r="C143" s="256" t="s">
        <v>5700</v>
      </c>
      <c r="D143" s="257" t="s">
        <v>3771</v>
      </c>
      <c r="E143" s="255">
        <v>16</v>
      </c>
      <c r="F143" s="255" t="s">
        <v>233</v>
      </c>
      <c r="G143" s="411">
        <v>23000</v>
      </c>
      <c r="H143" s="259">
        <v>19680</v>
      </c>
      <c r="I143" s="403">
        <f>H143/E143</f>
        <v>1230</v>
      </c>
      <c r="J143" s="256" t="s">
        <v>3770</v>
      </c>
      <c r="K143" s="257" t="s">
        <v>3772</v>
      </c>
      <c r="L143" s="255" t="s">
        <v>3773</v>
      </c>
      <c r="M143" s="413" t="s">
        <v>112</v>
      </c>
    </row>
    <row r="144" spans="1:13" s="405" customFormat="1" ht="13.2">
      <c r="A144" s="402" t="s">
        <v>99</v>
      </c>
      <c r="B144" s="257" t="s">
        <v>780</v>
      </c>
      <c r="C144" s="256" t="s">
        <v>5701</v>
      </c>
      <c r="D144" s="257" t="s">
        <v>3774</v>
      </c>
      <c r="E144" s="255">
        <v>24</v>
      </c>
      <c r="F144" s="255" t="s">
        <v>233</v>
      </c>
      <c r="G144" s="411">
        <v>44000</v>
      </c>
      <c r="H144" s="259">
        <v>37000</v>
      </c>
      <c r="I144" s="403">
        <f>H144/E144</f>
        <v>1541.6666666666667</v>
      </c>
      <c r="J144" s="256" t="s">
        <v>3775</v>
      </c>
      <c r="K144" s="257" t="s">
        <v>3772</v>
      </c>
      <c r="L144" s="255"/>
      <c r="M144" s="413" t="s">
        <v>112</v>
      </c>
    </row>
    <row r="145" spans="1:13" s="405" customFormat="1" ht="26.4">
      <c r="A145" s="412" t="s">
        <v>99</v>
      </c>
      <c r="B145" s="257">
        <v>392871</v>
      </c>
      <c r="C145" s="256" t="s">
        <v>3776</v>
      </c>
      <c r="D145" s="257" t="s">
        <v>843</v>
      </c>
      <c r="E145" s="255">
        <v>100</v>
      </c>
      <c r="F145" s="255" t="s">
        <v>233</v>
      </c>
      <c r="G145" s="411" t="s">
        <v>788</v>
      </c>
      <c r="H145" s="259" t="s">
        <v>788</v>
      </c>
      <c r="I145" s="403" t="s">
        <v>788</v>
      </c>
      <c r="J145" s="256" t="s">
        <v>844</v>
      </c>
      <c r="K145" s="257" t="s">
        <v>656</v>
      </c>
      <c r="L145" s="255"/>
      <c r="M145" s="409"/>
    </row>
    <row r="146" spans="1:13" s="405" customFormat="1" ht="26.4">
      <c r="A146" s="402" t="s">
        <v>99</v>
      </c>
      <c r="B146" s="255">
        <v>334817</v>
      </c>
      <c r="C146" s="256" t="s">
        <v>1725</v>
      </c>
      <c r="D146" s="257" t="s">
        <v>1726</v>
      </c>
      <c r="E146" s="255">
        <v>20</v>
      </c>
      <c r="F146" s="255" t="s">
        <v>233</v>
      </c>
      <c r="G146" s="258">
        <v>15480</v>
      </c>
      <c r="H146" s="259">
        <v>11500</v>
      </c>
      <c r="J146" s="256" t="s">
        <v>1727</v>
      </c>
      <c r="K146" s="257" t="s">
        <v>14</v>
      </c>
      <c r="L146" s="255" t="s">
        <v>164</v>
      </c>
      <c r="M146" s="404" t="s">
        <v>112</v>
      </c>
    </row>
    <row r="147" spans="1:13" s="405" customFormat="1" ht="26.4">
      <c r="A147" s="402" t="s">
        <v>99</v>
      </c>
      <c r="B147" s="255">
        <v>296061</v>
      </c>
      <c r="C147" s="256" t="s">
        <v>2083</v>
      </c>
      <c r="D147" s="257" t="s">
        <v>2072</v>
      </c>
      <c r="E147" s="255"/>
      <c r="F147" s="255" t="s">
        <v>233</v>
      </c>
      <c r="G147" s="258">
        <v>1170</v>
      </c>
      <c r="H147" s="258">
        <v>800</v>
      </c>
      <c r="I147" s="403"/>
      <c r="J147" s="256" t="s">
        <v>2084</v>
      </c>
      <c r="K147" s="257"/>
      <c r="L147" s="255" t="s">
        <v>388</v>
      </c>
      <c r="M147" s="404" t="s">
        <v>11</v>
      </c>
    </row>
    <row r="148" spans="1:13" s="405" customFormat="1" ht="26.4">
      <c r="A148" s="402" t="s">
        <v>99</v>
      </c>
      <c r="B148" s="255">
        <v>296052</v>
      </c>
      <c r="C148" s="256" t="s">
        <v>2085</v>
      </c>
      <c r="D148" s="257" t="s">
        <v>2072</v>
      </c>
      <c r="E148" s="255"/>
      <c r="F148" s="255" t="s">
        <v>233</v>
      </c>
      <c r="G148" s="258">
        <v>1170</v>
      </c>
      <c r="H148" s="258">
        <v>800</v>
      </c>
      <c r="I148" s="403"/>
      <c r="J148" s="256" t="s">
        <v>2086</v>
      </c>
      <c r="K148" s="257"/>
      <c r="L148" s="255" t="s">
        <v>388</v>
      </c>
      <c r="M148" s="404" t="s">
        <v>11</v>
      </c>
    </row>
    <row r="149" spans="1:13" s="405" customFormat="1" ht="13.2">
      <c r="A149" s="402" t="s">
        <v>99</v>
      </c>
      <c r="B149" s="255">
        <v>301759</v>
      </c>
      <c r="C149" s="256" t="s">
        <v>2087</v>
      </c>
      <c r="D149" s="257" t="s">
        <v>2072</v>
      </c>
      <c r="E149" s="255"/>
      <c r="F149" s="255" t="s">
        <v>233</v>
      </c>
      <c r="G149" s="258">
        <v>1170</v>
      </c>
      <c r="H149" s="258">
        <v>800</v>
      </c>
      <c r="I149" s="403"/>
      <c r="J149" s="256" t="s">
        <v>2088</v>
      </c>
      <c r="K149" s="257"/>
      <c r="L149" s="255" t="s">
        <v>2089</v>
      </c>
      <c r="M149" s="404" t="s">
        <v>106</v>
      </c>
    </row>
    <row r="150" spans="1:13" s="405" customFormat="1" ht="39.6">
      <c r="A150" s="402" t="s">
        <v>99</v>
      </c>
      <c r="B150" s="255">
        <v>261304</v>
      </c>
      <c r="C150" s="256" t="s">
        <v>2093</v>
      </c>
      <c r="D150" s="257" t="s">
        <v>2090</v>
      </c>
      <c r="E150" s="255"/>
      <c r="F150" s="255" t="s">
        <v>233</v>
      </c>
      <c r="G150" s="258">
        <v>1680</v>
      </c>
      <c r="H150" s="258">
        <v>1150</v>
      </c>
      <c r="I150" s="403"/>
      <c r="J150" s="256" t="s">
        <v>2094</v>
      </c>
      <c r="K150" s="257"/>
      <c r="L150" s="255" t="s">
        <v>388</v>
      </c>
      <c r="M150" s="404" t="s">
        <v>106</v>
      </c>
    </row>
    <row r="151" spans="1:13" s="405" customFormat="1" ht="26.4">
      <c r="A151" s="402" t="s">
        <v>99</v>
      </c>
      <c r="B151" s="255">
        <v>322719</v>
      </c>
      <c r="C151" s="256" t="s">
        <v>2097</v>
      </c>
      <c r="D151" s="257" t="s">
        <v>2090</v>
      </c>
      <c r="E151" s="255"/>
      <c r="F151" s="255" t="s">
        <v>233</v>
      </c>
      <c r="G151" s="258">
        <v>2040</v>
      </c>
      <c r="H151" s="258">
        <v>1350</v>
      </c>
      <c r="I151" s="403"/>
      <c r="J151" s="256" t="s">
        <v>2098</v>
      </c>
      <c r="K151" s="257"/>
      <c r="L151" s="255" t="s">
        <v>292</v>
      </c>
      <c r="M151" s="404" t="s">
        <v>106</v>
      </c>
    </row>
    <row r="152" spans="1:13" s="405" customFormat="1" ht="26.4">
      <c r="A152" s="402" t="s">
        <v>99</v>
      </c>
      <c r="B152" s="255">
        <v>322720</v>
      </c>
      <c r="C152" s="256" t="s">
        <v>2099</v>
      </c>
      <c r="D152" s="257" t="s">
        <v>2090</v>
      </c>
      <c r="E152" s="255"/>
      <c r="F152" s="255" t="s">
        <v>233</v>
      </c>
      <c r="G152" s="258">
        <v>2040</v>
      </c>
      <c r="H152" s="258">
        <v>1350</v>
      </c>
      <c r="I152" s="403"/>
      <c r="J152" s="256" t="s">
        <v>2100</v>
      </c>
      <c r="K152" s="257"/>
      <c r="L152" s="255" t="s">
        <v>292</v>
      </c>
      <c r="M152" s="404" t="s">
        <v>106</v>
      </c>
    </row>
    <row r="153" spans="1:13" s="405" customFormat="1" ht="26.4">
      <c r="A153" s="402" t="s">
        <v>99</v>
      </c>
      <c r="B153" s="255">
        <v>322721</v>
      </c>
      <c r="C153" s="256" t="s">
        <v>2101</v>
      </c>
      <c r="D153" s="257" t="s">
        <v>2090</v>
      </c>
      <c r="E153" s="255"/>
      <c r="F153" s="255" t="s">
        <v>233</v>
      </c>
      <c r="G153" s="258">
        <v>2040</v>
      </c>
      <c r="H153" s="258">
        <v>1350</v>
      </c>
      <c r="I153" s="403"/>
      <c r="J153" s="256" t="s">
        <v>2102</v>
      </c>
      <c r="K153" s="257"/>
      <c r="L153" s="255" t="s">
        <v>292</v>
      </c>
      <c r="M153" s="404" t="s">
        <v>112</v>
      </c>
    </row>
    <row r="154" spans="1:13" s="405" customFormat="1" ht="39.6">
      <c r="A154" s="402" t="s">
        <v>99</v>
      </c>
      <c r="B154" s="255">
        <v>381028</v>
      </c>
      <c r="C154" s="256" t="s">
        <v>1574</v>
      </c>
      <c r="D154" s="257" t="s">
        <v>1573</v>
      </c>
      <c r="E154" s="255">
        <v>27</v>
      </c>
      <c r="F154" s="255" t="s">
        <v>233</v>
      </c>
      <c r="G154" s="258">
        <v>12000</v>
      </c>
      <c r="H154" s="258">
        <v>10500</v>
      </c>
      <c r="I154" s="403">
        <v>366.66666666666669</v>
      </c>
      <c r="J154" s="256" t="s">
        <v>1575</v>
      </c>
      <c r="K154" s="257" t="s">
        <v>1576</v>
      </c>
      <c r="L154" s="255" t="s">
        <v>150</v>
      </c>
      <c r="M154" s="404" t="s">
        <v>112</v>
      </c>
    </row>
    <row r="155" spans="1:13" s="405" customFormat="1" ht="109.8" customHeight="1">
      <c r="A155" s="402" t="s">
        <v>99</v>
      </c>
      <c r="B155" s="257">
        <v>352064</v>
      </c>
      <c r="C155" s="256" t="s">
        <v>5702</v>
      </c>
      <c r="D155" s="257" t="s">
        <v>468</v>
      </c>
      <c r="E155" s="255">
        <v>60</v>
      </c>
      <c r="F155" s="255" t="s">
        <v>233</v>
      </c>
      <c r="G155" s="411">
        <v>185000</v>
      </c>
      <c r="H155" s="259">
        <v>156000</v>
      </c>
      <c r="I155" s="403">
        <f>H155/E155</f>
        <v>2600</v>
      </c>
      <c r="J155" s="256" t="s">
        <v>5703</v>
      </c>
      <c r="K155" s="257" t="s">
        <v>469</v>
      </c>
      <c r="L155" s="255" t="s">
        <v>3778</v>
      </c>
      <c r="M155" s="409" t="s">
        <v>112</v>
      </c>
    </row>
    <row r="156" spans="1:13" s="405" customFormat="1" ht="13.2">
      <c r="A156" s="402" t="s">
        <v>99</v>
      </c>
      <c r="B156" s="257">
        <v>206048</v>
      </c>
      <c r="C156" s="256" t="s">
        <v>1158</v>
      </c>
      <c r="D156" s="257" t="s">
        <v>58</v>
      </c>
      <c r="E156" s="255"/>
      <c r="F156" s="255" t="s">
        <v>129</v>
      </c>
      <c r="G156" s="411">
        <v>15000</v>
      </c>
      <c r="H156" s="259">
        <v>15000</v>
      </c>
      <c r="I156" s="403"/>
      <c r="J156" s="256" t="s">
        <v>1159</v>
      </c>
      <c r="K156" s="257"/>
      <c r="L156" s="255" t="s">
        <v>560</v>
      </c>
      <c r="M156" s="409"/>
    </row>
    <row r="157" spans="1:13" s="405" customFormat="1" ht="26.4">
      <c r="A157" s="412" t="s">
        <v>3802</v>
      </c>
      <c r="B157" s="255">
        <v>293315</v>
      </c>
      <c r="C157" s="256" t="s">
        <v>1582</v>
      </c>
      <c r="D157" s="257" t="s">
        <v>1583</v>
      </c>
      <c r="E157" s="255">
        <v>15</v>
      </c>
      <c r="F157" s="255" t="s">
        <v>233</v>
      </c>
      <c r="G157" s="258">
        <v>12020</v>
      </c>
      <c r="H157" s="259">
        <v>9200</v>
      </c>
      <c r="I157" s="403">
        <f t="shared" ref="I157:I165" si="3">H157/E157</f>
        <v>613.33333333333337</v>
      </c>
      <c r="J157" s="256" t="s">
        <v>1584</v>
      </c>
      <c r="K157" s="257" t="s">
        <v>5704</v>
      </c>
      <c r="L157" s="255" t="s">
        <v>164</v>
      </c>
      <c r="M157" s="404" t="s">
        <v>11</v>
      </c>
    </row>
    <row r="158" spans="1:13" s="405" customFormat="1" ht="26.4">
      <c r="A158" s="471" t="s">
        <v>437</v>
      </c>
      <c r="B158" s="255">
        <v>139892</v>
      </c>
      <c r="C158" s="256" t="s">
        <v>1329</v>
      </c>
      <c r="D158" s="257" t="s">
        <v>1330</v>
      </c>
      <c r="E158" s="255">
        <v>63</v>
      </c>
      <c r="F158" s="255" t="s">
        <v>233</v>
      </c>
      <c r="G158" s="258">
        <v>13000</v>
      </c>
      <c r="H158" s="258" t="s">
        <v>437</v>
      </c>
      <c r="I158" s="403" t="e">
        <f t="shared" si="3"/>
        <v>#VALUE!</v>
      </c>
      <c r="J158" s="256" t="s">
        <v>130</v>
      </c>
      <c r="K158" s="257"/>
      <c r="L158" s="255" t="s">
        <v>77</v>
      </c>
      <c r="M158" s="404"/>
    </row>
    <row r="159" spans="1:13" s="405" customFormat="1" ht="26.4">
      <c r="A159" s="471" t="s">
        <v>437</v>
      </c>
      <c r="B159" s="255">
        <v>278199</v>
      </c>
      <c r="C159" s="256" t="s">
        <v>1334</v>
      </c>
      <c r="D159" s="257" t="s">
        <v>1335</v>
      </c>
      <c r="E159" s="255">
        <v>10</v>
      </c>
      <c r="F159" s="255" t="s">
        <v>233</v>
      </c>
      <c r="G159" s="258">
        <v>21030</v>
      </c>
      <c r="H159" s="258" t="s">
        <v>437</v>
      </c>
      <c r="I159" s="403" t="e">
        <f t="shared" si="3"/>
        <v>#VALUE!</v>
      </c>
      <c r="J159" s="256" t="s">
        <v>1336</v>
      </c>
      <c r="K159" s="257" t="s">
        <v>311</v>
      </c>
      <c r="L159" s="255" t="s">
        <v>150</v>
      </c>
      <c r="M159" s="404" t="s">
        <v>112</v>
      </c>
    </row>
    <row r="160" spans="1:13" s="405" customFormat="1" ht="13.2">
      <c r="A160" s="471" t="s">
        <v>437</v>
      </c>
      <c r="B160" s="255">
        <v>355847</v>
      </c>
      <c r="C160" s="256" t="s">
        <v>1290</v>
      </c>
      <c r="D160" s="257" t="s">
        <v>1291</v>
      </c>
      <c r="E160" s="257">
        <v>37</v>
      </c>
      <c r="F160" s="255" t="s">
        <v>233</v>
      </c>
      <c r="G160" s="258">
        <v>8800</v>
      </c>
      <c r="H160" s="258" t="s">
        <v>437</v>
      </c>
      <c r="I160" s="403" t="e">
        <f t="shared" si="3"/>
        <v>#VALUE!</v>
      </c>
      <c r="J160" s="256" t="s">
        <v>154</v>
      </c>
      <c r="K160" s="257"/>
      <c r="L160" s="257" t="s">
        <v>55</v>
      </c>
      <c r="M160" s="404" t="s">
        <v>11</v>
      </c>
    </row>
    <row r="161" spans="1:13" s="405" customFormat="1" ht="52.8">
      <c r="A161" s="472" t="s">
        <v>99</v>
      </c>
      <c r="B161" s="257">
        <v>396534</v>
      </c>
      <c r="C161" s="256" t="s">
        <v>3752</v>
      </c>
      <c r="D161" s="257" t="s">
        <v>3731</v>
      </c>
      <c r="E161" s="255">
        <v>30</v>
      </c>
      <c r="F161" s="255" t="s">
        <v>3719</v>
      </c>
      <c r="G161" s="407">
        <v>13000</v>
      </c>
      <c r="H161" s="259">
        <v>12000</v>
      </c>
      <c r="I161" s="408">
        <f t="shared" si="3"/>
        <v>400</v>
      </c>
      <c r="J161" s="256" t="s">
        <v>3732</v>
      </c>
      <c r="K161" s="257" t="s">
        <v>3730</v>
      </c>
      <c r="L161" s="255" t="s">
        <v>3751</v>
      </c>
      <c r="M161" s="413" t="s">
        <v>112</v>
      </c>
    </row>
    <row r="162" spans="1:13" s="405" customFormat="1" ht="13.2">
      <c r="A162" s="472" t="s">
        <v>99</v>
      </c>
      <c r="B162" s="255">
        <v>357341</v>
      </c>
      <c r="C162" s="256" t="s">
        <v>4180</v>
      </c>
      <c r="D162" s="257" t="s">
        <v>4181</v>
      </c>
      <c r="E162" s="255">
        <v>100</v>
      </c>
      <c r="F162" s="255" t="s">
        <v>233</v>
      </c>
      <c r="G162" s="473">
        <v>21540</v>
      </c>
      <c r="H162" s="259">
        <v>14800</v>
      </c>
      <c r="I162" s="403">
        <f t="shared" si="3"/>
        <v>148</v>
      </c>
      <c r="J162" s="256" t="s">
        <v>4182</v>
      </c>
      <c r="K162" s="257"/>
      <c r="L162" s="255" t="s">
        <v>4183</v>
      </c>
      <c r="M162" s="404" t="s">
        <v>112</v>
      </c>
    </row>
    <row r="163" spans="1:13" s="405" customFormat="1" ht="26.4">
      <c r="A163" s="472" t="s">
        <v>4082</v>
      </c>
      <c r="B163" s="255">
        <v>320981</v>
      </c>
      <c r="C163" s="256" t="s">
        <v>1390</v>
      </c>
      <c r="D163" s="257" t="s">
        <v>1391</v>
      </c>
      <c r="E163" s="255">
        <v>60</v>
      </c>
      <c r="F163" s="255" t="s">
        <v>233</v>
      </c>
      <c r="G163" s="258">
        <v>15500</v>
      </c>
      <c r="H163" s="259">
        <v>14100</v>
      </c>
      <c r="I163" s="403">
        <f t="shared" si="3"/>
        <v>235</v>
      </c>
      <c r="J163" s="256" t="s">
        <v>1392</v>
      </c>
      <c r="K163" s="257" t="s">
        <v>1393</v>
      </c>
      <c r="L163" s="255" t="s">
        <v>164</v>
      </c>
      <c r="M163" s="449" t="s">
        <v>112</v>
      </c>
    </row>
    <row r="164" spans="1:13" s="405" customFormat="1" ht="26.4">
      <c r="A164" s="472" t="s">
        <v>99</v>
      </c>
      <c r="B164" s="255">
        <v>230211</v>
      </c>
      <c r="C164" s="256" t="s">
        <v>1621</v>
      </c>
      <c r="D164" s="257" t="s">
        <v>1622</v>
      </c>
      <c r="E164" s="255">
        <v>40</v>
      </c>
      <c r="F164" s="255" t="s">
        <v>233</v>
      </c>
      <c r="G164" s="258">
        <v>14280</v>
      </c>
      <c r="H164" s="259">
        <v>11300</v>
      </c>
      <c r="I164" s="403">
        <f t="shared" si="3"/>
        <v>282.5</v>
      </c>
      <c r="J164" s="256" t="s">
        <v>1623</v>
      </c>
      <c r="K164" s="257" t="s">
        <v>5705</v>
      </c>
      <c r="L164" s="255" t="s">
        <v>164</v>
      </c>
      <c r="M164" s="449" t="s">
        <v>11</v>
      </c>
    </row>
    <row r="165" spans="1:13" s="405" customFormat="1" ht="26.4">
      <c r="A165" s="472" t="s">
        <v>99</v>
      </c>
      <c r="B165" s="255">
        <v>142713</v>
      </c>
      <c r="C165" s="436" t="s">
        <v>3989</v>
      </c>
      <c r="D165" s="257" t="s">
        <v>1648</v>
      </c>
      <c r="E165" s="255">
        <v>39</v>
      </c>
      <c r="F165" s="255" t="s">
        <v>233</v>
      </c>
      <c r="G165" s="258">
        <v>8160</v>
      </c>
      <c r="H165" s="259">
        <v>6600</v>
      </c>
      <c r="I165" s="403">
        <f t="shared" si="3"/>
        <v>169.23076923076923</v>
      </c>
      <c r="J165" s="256" t="s">
        <v>1649</v>
      </c>
      <c r="K165" s="257" t="s">
        <v>218</v>
      </c>
      <c r="L165" s="255" t="s">
        <v>164</v>
      </c>
      <c r="M165" s="449" t="s">
        <v>112</v>
      </c>
    </row>
    <row r="166" spans="1:13" s="405" customFormat="1" ht="39.6">
      <c r="A166" s="472" t="s">
        <v>99</v>
      </c>
      <c r="B166" s="255">
        <v>295820</v>
      </c>
      <c r="C166" s="256" t="s">
        <v>3946</v>
      </c>
      <c r="D166" s="257" t="s">
        <v>1237</v>
      </c>
      <c r="E166" s="255">
        <v>10</v>
      </c>
      <c r="F166" s="255" t="s">
        <v>233</v>
      </c>
      <c r="G166" s="258">
        <v>16040</v>
      </c>
      <c r="H166" s="259">
        <v>12800</v>
      </c>
      <c r="I166" s="403">
        <v>1280</v>
      </c>
      <c r="J166" s="256" t="s">
        <v>5706</v>
      </c>
      <c r="K166" s="257" t="s">
        <v>394</v>
      </c>
      <c r="L166" s="255" t="s">
        <v>55</v>
      </c>
      <c r="M166" s="449" t="s">
        <v>106</v>
      </c>
    </row>
    <row r="167" spans="1:13" s="405" customFormat="1" ht="39.6">
      <c r="A167" s="472" t="s">
        <v>99</v>
      </c>
      <c r="B167" s="255">
        <v>195329</v>
      </c>
      <c r="C167" s="256" t="s">
        <v>3946</v>
      </c>
      <c r="D167" s="257" t="s">
        <v>1239</v>
      </c>
      <c r="E167" s="255">
        <v>5</v>
      </c>
      <c r="F167" s="255" t="s">
        <v>233</v>
      </c>
      <c r="G167" s="258">
        <v>27000</v>
      </c>
      <c r="H167" s="259">
        <v>19900</v>
      </c>
      <c r="I167" s="403">
        <v>3980</v>
      </c>
      <c r="J167" s="256" t="s">
        <v>5707</v>
      </c>
      <c r="K167" s="257" t="s">
        <v>394</v>
      </c>
      <c r="L167" s="255" t="s">
        <v>55</v>
      </c>
      <c r="M167" s="449" t="s">
        <v>11</v>
      </c>
    </row>
    <row r="168" spans="1:13" s="405" customFormat="1" ht="13.2">
      <c r="A168" s="472" t="s">
        <v>99</v>
      </c>
      <c r="B168" s="255">
        <v>381222</v>
      </c>
      <c r="C168" s="256" t="s">
        <v>1394</v>
      </c>
      <c r="D168" s="257" t="s">
        <v>1395</v>
      </c>
      <c r="E168" s="255">
        <v>40</v>
      </c>
      <c r="F168" s="255" t="s">
        <v>233</v>
      </c>
      <c r="G168" s="258">
        <v>35000</v>
      </c>
      <c r="H168" s="259">
        <v>25000</v>
      </c>
      <c r="I168" s="403">
        <f t="shared" ref="I168:I175" si="4">H168/E168</f>
        <v>625</v>
      </c>
      <c r="J168" s="256" t="s">
        <v>1396</v>
      </c>
      <c r="K168" s="257" t="s">
        <v>1397</v>
      </c>
      <c r="L168" s="255" t="s">
        <v>77</v>
      </c>
      <c r="M168" s="449" t="s">
        <v>112</v>
      </c>
    </row>
    <row r="169" spans="1:13" s="405" customFormat="1" ht="26.4">
      <c r="A169" s="472" t="s">
        <v>99</v>
      </c>
      <c r="B169" s="255">
        <v>246935</v>
      </c>
      <c r="C169" s="256" t="s">
        <v>1411</v>
      </c>
      <c r="D169" s="257" t="s">
        <v>1412</v>
      </c>
      <c r="E169" s="255">
        <v>100</v>
      </c>
      <c r="F169" s="255" t="s">
        <v>233</v>
      </c>
      <c r="G169" s="258">
        <v>19960</v>
      </c>
      <c r="H169" s="259">
        <v>15300</v>
      </c>
      <c r="I169" s="403">
        <f t="shared" si="4"/>
        <v>153</v>
      </c>
      <c r="J169" s="256" t="s">
        <v>1413</v>
      </c>
      <c r="K169" s="257" t="s">
        <v>165</v>
      </c>
      <c r="L169" s="255" t="s">
        <v>1410</v>
      </c>
      <c r="M169" s="449" t="s">
        <v>11</v>
      </c>
    </row>
    <row r="170" spans="1:13" s="405" customFormat="1" ht="79.2">
      <c r="A170" s="472" t="s">
        <v>99</v>
      </c>
      <c r="B170" s="255">
        <v>351297</v>
      </c>
      <c r="C170" s="256" t="s">
        <v>2241</v>
      </c>
      <c r="D170" s="257" t="s">
        <v>2242</v>
      </c>
      <c r="E170" s="255">
        <v>80</v>
      </c>
      <c r="F170" s="255" t="s">
        <v>233</v>
      </c>
      <c r="G170" s="258">
        <v>69000</v>
      </c>
      <c r="H170" s="259">
        <v>66400</v>
      </c>
      <c r="I170" s="403">
        <f t="shared" si="4"/>
        <v>830</v>
      </c>
      <c r="J170" s="256" t="s">
        <v>2243</v>
      </c>
      <c r="K170" s="257" t="s">
        <v>47</v>
      </c>
      <c r="L170" s="255" t="s">
        <v>17</v>
      </c>
      <c r="M170" s="449" t="s">
        <v>2244</v>
      </c>
    </row>
    <row r="171" spans="1:13" s="405" customFormat="1" ht="105.6">
      <c r="A171" s="472" t="s">
        <v>99</v>
      </c>
      <c r="B171" s="255">
        <v>351298</v>
      </c>
      <c r="C171" s="256" t="s">
        <v>2245</v>
      </c>
      <c r="D171" s="257" t="s">
        <v>2246</v>
      </c>
      <c r="E171" s="255">
        <v>60</v>
      </c>
      <c r="F171" s="255" t="s">
        <v>233</v>
      </c>
      <c r="G171" s="474">
        <v>60000</v>
      </c>
      <c r="H171" s="259">
        <v>57200</v>
      </c>
      <c r="I171" s="403">
        <f t="shared" si="4"/>
        <v>953.33333333333337</v>
      </c>
      <c r="J171" s="256" t="s">
        <v>2247</v>
      </c>
      <c r="K171" s="257" t="s">
        <v>47</v>
      </c>
      <c r="L171" s="255" t="s">
        <v>68</v>
      </c>
      <c r="M171" s="449" t="s">
        <v>2244</v>
      </c>
    </row>
    <row r="172" spans="1:13" s="405" customFormat="1" ht="52.8">
      <c r="A172" s="472" t="s">
        <v>99</v>
      </c>
      <c r="B172" s="440">
        <v>351296</v>
      </c>
      <c r="C172" s="452" t="s">
        <v>2248</v>
      </c>
      <c r="D172" s="257" t="s">
        <v>2242</v>
      </c>
      <c r="E172" s="255">
        <v>80</v>
      </c>
      <c r="F172" s="255" t="s">
        <v>233</v>
      </c>
      <c r="G172" s="258">
        <v>63200</v>
      </c>
      <c r="H172" s="259">
        <v>61200</v>
      </c>
      <c r="I172" s="403">
        <f t="shared" si="4"/>
        <v>765</v>
      </c>
      <c r="J172" s="256" t="s">
        <v>2249</v>
      </c>
      <c r="K172" s="257" t="s">
        <v>47</v>
      </c>
      <c r="L172" s="255" t="s">
        <v>17</v>
      </c>
      <c r="M172" s="449" t="s">
        <v>2250</v>
      </c>
    </row>
    <row r="173" spans="1:13" s="405" customFormat="1" ht="26.4">
      <c r="A173" s="472" t="s">
        <v>99</v>
      </c>
      <c r="B173" s="257">
        <v>389527</v>
      </c>
      <c r="C173" s="256" t="s">
        <v>3716</v>
      </c>
      <c r="D173" s="257" t="s">
        <v>3717</v>
      </c>
      <c r="E173" s="255">
        <v>10</v>
      </c>
      <c r="F173" s="255" t="s">
        <v>3719</v>
      </c>
      <c r="G173" s="411">
        <v>17000</v>
      </c>
      <c r="H173" s="259">
        <v>12000</v>
      </c>
      <c r="I173" s="403">
        <f t="shared" si="4"/>
        <v>1200</v>
      </c>
      <c r="J173" s="256" t="s">
        <v>3720</v>
      </c>
      <c r="K173" s="257" t="s">
        <v>3724</v>
      </c>
      <c r="L173" s="257" t="s">
        <v>3726</v>
      </c>
      <c r="M173" s="449" t="s">
        <v>112</v>
      </c>
    </row>
    <row r="174" spans="1:13" s="405" customFormat="1" ht="26.4">
      <c r="A174" s="472" t="s">
        <v>99</v>
      </c>
      <c r="B174" s="257">
        <v>389528</v>
      </c>
      <c r="C174" s="256" t="s">
        <v>3712</v>
      </c>
      <c r="D174" s="257" t="s">
        <v>3717</v>
      </c>
      <c r="E174" s="255">
        <v>10</v>
      </c>
      <c r="F174" s="255" t="s">
        <v>3719</v>
      </c>
      <c r="G174" s="411">
        <v>17000</v>
      </c>
      <c r="H174" s="259">
        <v>12000</v>
      </c>
      <c r="I174" s="403">
        <f t="shared" si="4"/>
        <v>1200</v>
      </c>
      <c r="J174" s="256" t="s">
        <v>3721</v>
      </c>
      <c r="K174" s="257" t="s">
        <v>2625</v>
      </c>
      <c r="L174" s="257" t="s">
        <v>3726</v>
      </c>
      <c r="M174" s="449" t="s">
        <v>112</v>
      </c>
    </row>
    <row r="175" spans="1:13" s="405" customFormat="1" ht="26.4">
      <c r="A175" s="472" t="s">
        <v>99</v>
      </c>
      <c r="B175" s="257">
        <v>389529</v>
      </c>
      <c r="C175" s="256" t="s">
        <v>3713</v>
      </c>
      <c r="D175" s="257" t="s">
        <v>3717</v>
      </c>
      <c r="E175" s="255">
        <v>10</v>
      </c>
      <c r="F175" s="255" t="s">
        <v>3719</v>
      </c>
      <c r="G175" s="411">
        <v>17000</v>
      </c>
      <c r="H175" s="259">
        <v>12000</v>
      </c>
      <c r="I175" s="403">
        <f t="shared" si="4"/>
        <v>1200</v>
      </c>
      <c r="J175" s="256" t="s">
        <v>3722</v>
      </c>
      <c r="K175" s="257" t="s">
        <v>2625</v>
      </c>
      <c r="L175" s="257" t="s">
        <v>3726</v>
      </c>
      <c r="M175" s="449" t="s">
        <v>112</v>
      </c>
    </row>
    <row r="176" spans="1:13" s="405" customFormat="1" ht="26.4">
      <c r="A176" s="472" t="s">
        <v>99</v>
      </c>
      <c r="B176" s="255">
        <v>373193</v>
      </c>
      <c r="C176" s="256" t="s">
        <v>3000</v>
      </c>
      <c r="D176" s="257" t="s">
        <v>3001</v>
      </c>
      <c r="E176" s="255"/>
      <c r="F176" s="255" t="s">
        <v>129</v>
      </c>
      <c r="G176" s="258">
        <v>168520</v>
      </c>
      <c r="H176" s="259">
        <v>155000</v>
      </c>
      <c r="I176" s="403"/>
      <c r="J176" s="256" t="s">
        <v>3002</v>
      </c>
      <c r="K176" s="257" t="s">
        <v>626</v>
      </c>
      <c r="L176" s="255" t="s">
        <v>3003</v>
      </c>
      <c r="M176" s="449" t="s">
        <v>11</v>
      </c>
    </row>
    <row r="177" spans="1:13" s="405" customFormat="1" ht="13.2">
      <c r="A177" s="472" t="s">
        <v>99</v>
      </c>
      <c r="B177" s="255">
        <v>356254</v>
      </c>
      <c r="C177" s="256" t="s">
        <v>2907</v>
      </c>
      <c r="D177" s="257" t="s">
        <v>2908</v>
      </c>
      <c r="E177" s="255"/>
      <c r="F177" s="255" t="s">
        <v>129</v>
      </c>
      <c r="G177" s="258">
        <v>1110</v>
      </c>
      <c r="H177" s="259">
        <v>1000</v>
      </c>
      <c r="I177" s="403"/>
      <c r="J177" s="256" t="s">
        <v>2909</v>
      </c>
      <c r="K177" s="257"/>
      <c r="L177" s="255" t="s">
        <v>808</v>
      </c>
      <c r="M177" s="449" t="s">
        <v>112</v>
      </c>
    </row>
    <row r="178" spans="1:13" s="405" customFormat="1" ht="13.2">
      <c r="A178" s="472" t="s">
        <v>99</v>
      </c>
      <c r="B178" s="255">
        <v>354313</v>
      </c>
      <c r="C178" s="256" t="s">
        <v>3019</v>
      </c>
      <c r="D178" s="257" t="s">
        <v>3014</v>
      </c>
      <c r="E178" s="255"/>
      <c r="F178" s="255" t="s">
        <v>233</v>
      </c>
      <c r="G178" s="258">
        <v>30900</v>
      </c>
      <c r="H178" s="259">
        <v>27500</v>
      </c>
      <c r="I178" s="403"/>
      <c r="J178" s="256" t="s">
        <v>3020</v>
      </c>
      <c r="K178" s="257"/>
      <c r="L178" s="255" t="s">
        <v>511</v>
      </c>
      <c r="M178" s="449" t="s">
        <v>106</v>
      </c>
    </row>
    <row r="179" spans="1:13" s="405" customFormat="1" ht="13.2">
      <c r="A179" s="472" t="s">
        <v>99</v>
      </c>
      <c r="B179" s="255">
        <v>354630</v>
      </c>
      <c r="C179" s="256" t="s">
        <v>2981</v>
      </c>
      <c r="D179" s="257" t="s">
        <v>59</v>
      </c>
      <c r="E179" s="255"/>
      <c r="F179" s="255" t="s">
        <v>233</v>
      </c>
      <c r="G179" s="258">
        <v>8760</v>
      </c>
      <c r="H179" s="259">
        <v>7800</v>
      </c>
      <c r="I179" s="403"/>
      <c r="J179" s="256" t="s">
        <v>2982</v>
      </c>
      <c r="K179" s="257" t="s">
        <v>2983</v>
      </c>
      <c r="L179" s="255" t="s">
        <v>2984</v>
      </c>
      <c r="M179" s="449" t="s">
        <v>11</v>
      </c>
    </row>
    <row r="180" spans="1:13" s="405" customFormat="1" ht="13.2">
      <c r="A180" s="472" t="s">
        <v>99</v>
      </c>
      <c r="B180" s="255">
        <v>357729</v>
      </c>
      <c r="C180" s="256" t="s">
        <v>2676</v>
      </c>
      <c r="D180" s="257" t="s">
        <v>2677</v>
      </c>
      <c r="E180" s="255"/>
      <c r="F180" s="255" t="s">
        <v>233</v>
      </c>
      <c r="G180" s="258">
        <v>16940</v>
      </c>
      <c r="H180" s="259">
        <v>15000</v>
      </c>
      <c r="I180" s="403"/>
      <c r="J180" s="256" t="s">
        <v>2678</v>
      </c>
      <c r="K180" s="257"/>
      <c r="L180" s="255" t="s">
        <v>2208</v>
      </c>
      <c r="M180" s="449" t="s">
        <v>11</v>
      </c>
    </row>
    <row r="181" spans="1:13" s="405" customFormat="1" ht="26.4">
      <c r="A181" s="472" t="s">
        <v>99</v>
      </c>
      <c r="B181" s="255">
        <v>281114</v>
      </c>
      <c r="C181" s="256" t="s">
        <v>3160</v>
      </c>
      <c r="D181" s="257" t="s">
        <v>3161</v>
      </c>
      <c r="E181" s="255"/>
      <c r="F181" s="255" t="s">
        <v>233</v>
      </c>
      <c r="G181" s="258">
        <v>15600</v>
      </c>
      <c r="H181" s="259">
        <v>14300</v>
      </c>
      <c r="I181" s="403"/>
      <c r="J181" s="256" t="s">
        <v>3162</v>
      </c>
      <c r="K181" s="257" t="s">
        <v>5708</v>
      </c>
      <c r="L181" s="255" t="s">
        <v>55</v>
      </c>
      <c r="M181" s="449" t="s">
        <v>112</v>
      </c>
    </row>
    <row r="182" spans="1:13" s="405" customFormat="1" ht="13.2">
      <c r="A182" s="472" t="s">
        <v>99</v>
      </c>
      <c r="B182" s="255">
        <v>281120</v>
      </c>
      <c r="C182" s="256" t="s">
        <v>3163</v>
      </c>
      <c r="D182" s="257" t="s">
        <v>3161</v>
      </c>
      <c r="E182" s="255"/>
      <c r="F182" s="255" t="s">
        <v>233</v>
      </c>
      <c r="G182" s="473">
        <v>15600</v>
      </c>
      <c r="H182" s="259">
        <v>14300</v>
      </c>
      <c r="I182" s="403"/>
      <c r="J182" s="256" t="s">
        <v>3164</v>
      </c>
      <c r="K182" s="257" t="s">
        <v>5709</v>
      </c>
      <c r="L182" s="255" t="s">
        <v>114</v>
      </c>
      <c r="M182" s="449" t="s">
        <v>106</v>
      </c>
    </row>
    <row r="183" spans="1:13" s="405" customFormat="1" ht="13.2">
      <c r="A183" s="472" t="s">
        <v>99</v>
      </c>
      <c r="B183" s="257">
        <v>115416</v>
      </c>
      <c r="C183" s="256" t="s">
        <v>777</v>
      </c>
      <c r="D183" s="257" t="s">
        <v>60</v>
      </c>
      <c r="E183" s="255"/>
      <c r="F183" s="255" t="s">
        <v>233</v>
      </c>
      <c r="G183" s="407">
        <v>23500</v>
      </c>
      <c r="H183" s="259">
        <v>15500</v>
      </c>
      <c r="I183" s="408"/>
      <c r="J183" s="256" t="s">
        <v>778</v>
      </c>
      <c r="K183" s="257"/>
      <c r="L183" s="255" t="s">
        <v>779</v>
      </c>
      <c r="M183" s="449"/>
    </row>
    <row r="184" spans="1:13" s="405" customFormat="1" ht="13.2">
      <c r="A184" s="472" t="s">
        <v>99</v>
      </c>
      <c r="B184" s="255">
        <v>348483</v>
      </c>
      <c r="C184" s="256" t="s">
        <v>287</v>
      </c>
      <c r="D184" s="257" t="s">
        <v>288</v>
      </c>
      <c r="E184" s="255">
        <v>24</v>
      </c>
      <c r="F184" s="255" t="s">
        <v>233</v>
      </c>
      <c r="G184" s="258">
        <v>41940</v>
      </c>
      <c r="H184" s="259">
        <v>29400</v>
      </c>
      <c r="I184" s="403">
        <f t="shared" ref="I184:I189" si="5">H184/E184</f>
        <v>1225</v>
      </c>
      <c r="J184" s="256" t="s">
        <v>289</v>
      </c>
      <c r="K184" s="257" t="s">
        <v>18</v>
      </c>
      <c r="L184" s="255" t="s">
        <v>290</v>
      </c>
      <c r="M184" s="449"/>
    </row>
    <row r="185" spans="1:13" s="405" customFormat="1" ht="39.6">
      <c r="A185" s="472" t="s">
        <v>99</v>
      </c>
      <c r="B185" s="255">
        <v>162636</v>
      </c>
      <c r="C185" s="256" t="s">
        <v>1678</v>
      </c>
      <c r="D185" s="257" t="s">
        <v>1679</v>
      </c>
      <c r="E185" s="255">
        <v>50</v>
      </c>
      <c r="F185" s="255" t="s">
        <v>233</v>
      </c>
      <c r="G185" s="258">
        <v>17150</v>
      </c>
      <c r="H185" s="259">
        <v>13800</v>
      </c>
      <c r="I185" s="403">
        <f t="shared" si="5"/>
        <v>276</v>
      </c>
      <c r="J185" s="256" t="s">
        <v>1680</v>
      </c>
      <c r="K185" s="257" t="s">
        <v>235</v>
      </c>
      <c r="L185" s="255" t="s">
        <v>17</v>
      </c>
      <c r="M185" s="449" t="s">
        <v>106</v>
      </c>
    </row>
    <row r="186" spans="1:13" s="405" customFormat="1" ht="13.2">
      <c r="A186" s="472" t="s">
        <v>437</v>
      </c>
      <c r="B186" s="255">
        <v>366018</v>
      </c>
      <c r="C186" s="256" t="s">
        <v>2483</v>
      </c>
      <c r="D186" s="257" t="s">
        <v>2484</v>
      </c>
      <c r="E186" s="255">
        <v>40</v>
      </c>
      <c r="F186" s="255" t="s">
        <v>233</v>
      </c>
      <c r="G186" s="258">
        <v>23690</v>
      </c>
      <c r="H186" s="259">
        <v>16400</v>
      </c>
      <c r="I186" s="403">
        <f t="shared" si="5"/>
        <v>410</v>
      </c>
      <c r="J186" s="256" t="s">
        <v>2485</v>
      </c>
      <c r="K186" s="257"/>
      <c r="L186" s="255"/>
      <c r="M186" s="449"/>
    </row>
    <row r="187" spans="1:13" s="405" customFormat="1" ht="26.4">
      <c r="A187" s="472" t="s">
        <v>99</v>
      </c>
      <c r="B187" s="255">
        <v>139894</v>
      </c>
      <c r="C187" s="256" t="s">
        <v>1624</v>
      </c>
      <c r="D187" s="257" t="s">
        <v>1625</v>
      </c>
      <c r="E187" s="255">
        <v>72</v>
      </c>
      <c r="F187" s="255" t="s">
        <v>233</v>
      </c>
      <c r="G187" s="258">
        <v>15000</v>
      </c>
      <c r="H187" s="259">
        <v>13300</v>
      </c>
      <c r="I187" s="403">
        <f t="shared" si="5"/>
        <v>184.72222222222223</v>
      </c>
      <c r="J187" s="256" t="s">
        <v>1626</v>
      </c>
      <c r="K187" s="257" t="s">
        <v>1401</v>
      </c>
      <c r="L187" s="255" t="s">
        <v>164</v>
      </c>
      <c r="M187" s="449" t="s">
        <v>11</v>
      </c>
    </row>
    <row r="188" spans="1:13" s="405" customFormat="1" ht="26.4">
      <c r="A188" s="472" t="s">
        <v>99</v>
      </c>
      <c r="B188" s="255">
        <v>263482</v>
      </c>
      <c r="C188" s="256" t="s">
        <v>2330</v>
      </c>
      <c r="D188" s="257" t="s">
        <v>2331</v>
      </c>
      <c r="E188" s="255">
        <v>14</v>
      </c>
      <c r="F188" s="255" t="s">
        <v>233</v>
      </c>
      <c r="G188" s="258">
        <v>21750</v>
      </c>
      <c r="H188" s="259">
        <v>16400</v>
      </c>
      <c r="I188" s="403">
        <f t="shared" si="5"/>
        <v>1171.4285714285713</v>
      </c>
      <c r="J188" s="256" t="s">
        <v>2332</v>
      </c>
      <c r="K188" s="257" t="s">
        <v>2333</v>
      </c>
      <c r="L188" s="255" t="s">
        <v>389</v>
      </c>
      <c r="M188" s="449" t="s">
        <v>11</v>
      </c>
    </row>
    <row r="189" spans="1:13" s="405" customFormat="1" ht="26.4">
      <c r="A189" s="472" t="s">
        <v>99</v>
      </c>
      <c r="B189" s="255">
        <v>263481</v>
      </c>
      <c r="C189" s="256" t="s">
        <v>2334</v>
      </c>
      <c r="D189" s="257" t="s">
        <v>2335</v>
      </c>
      <c r="E189" s="255">
        <v>24</v>
      </c>
      <c r="F189" s="255" t="s">
        <v>233</v>
      </c>
      <c r="G189" s="258">
        <v>35540</v>
      </c>
      <c r="H189" s="259">
        <v>27000</v>
      </c>
      <c r="I189" s="403">
        <f t="shared" si="5"/>
        <v>1125</v>
      </c>
      <c r="J189" s="256" t="s">
        <v>2336</v>
      </c>
      <c r="K189" s="257" t="s">
        <v>209</v>
      </c>
      <c r="L189" s="255" t="s">
        <v>2337</v>
      </c>
      <c r="M189" s="449" t="s">
        <v>11</v>
      </c>
    </row>
    <row r="190" spans="1:13" s="405" customFormat="1" ht="39.6">
      <c r="A190" s="472" t="s">
        <v>99</v>
      </c>
      <c r="B190" s="255">
        <v>354159</v>
      </c>
      <c r="C190" s="256" t="s">
        <v>2894</v>
      </c>
      <c r="D190" s="257" t="s">
        <v>2895</v>
      </c>
      <c r="E190" s="255"/>
      <c r="F190" s="255" t="s">
        <v>233</v>
      </c>
      <c r="G190" s="258">
        <v>8100</v>
      </c>
      <c r="H190" s="259">
        <v>7500</v>
      </c>
      <c r="I190" s="403"/>
      <c r="J190" s="256" t="s">
        <v>2896</v>
      </c>
      <c r="K190" s="257"/>
      <c r="L190" s="255" t="s">
        <v>2897</v>
      </c>
      <c r="M190" s="449" t="s">
        <v>11</v>
      </c>
    </row>
    <row r="191" spans="1:13" s="405" customFormat="1" ht="13.2">
      <c r="A191" s="472" t="s">
        <v>99</v>
      </c>
      <c r="B191" s="255">
        <v>328993</v>
      </c>
      <c r="C191" s="256" t="s">
        <v>1636</v>
      </c>
      <c r="D191" s="257" t="s">
        <v>1637</v>
      </c>
      <c r="E191" s="255">
        <v>100</v>
      </c>
      <c r="F191" s="255" t="s">
        <v>233</v>
      </c>
      <c r="G191" s="258">
        <v>18730</v>
      </c>
      <c r="H191" s="259">
        <v>15300</v>
      </c>
      <c r="I191" s="403">
        <f>H191/E191</f>
        <v>153</v>
      </c>
      <c r="J191" s="256" t="s">
        <v>1638</v>
      </c>
      <c r="K191" s="257" t="s">
        <v>163</v>
      </c>
      <c r="L191" s="255" t="s">
        <v>164</v>
      </c>
      <c r="M191" s="449" t="s">
        <v>112</v>
      </c>
    </row>
    <row r="192" spans="1:13" s="405" customFormat="1" ht="26.4">
      <c r="A192" s="472" t="s">
        <v>99</v>
      </c>
      <c r="B192" s="255">
        <v>229137</v>
      </c>
      <c r="C192" s="256" t="s">
        <v>1659</v>
      </c>
      <c r="D192" s="257" t="s">
        <v>1660</v>
      </c>
      <c r="E192" s="255">
        <v>28</v>
      </c>
      <c r="F192" s="255" t="s">
        <v>233</v>
      </c>
      <c r="G192" s="258">
        <v>15000</v>
      </c>
      <c r="H192" s="259">
        <v>14600</v>
      </c>
      <c r="I192" s="403">
        <f>H192/E192</f>
        <v>521.42857142857144</v>
      </c>
      <c r="J192" s="256" t="s">
        <v>229</v>
      </c>
      <c r="K192" s="257" t="s">
        <v>1661</v>
      </c>
      <c r="L192" s="255" t="s">
        <v>164</v>
      </c>
      <c r="M192" s="449" t="s">
        <v>112</v>
      </c>
    </row>
    <row r="193" spans="1:13" s="405" customFormat="1" ht="13.2">
      <c r="A193" s="472" t="s">
        <v>99</v>
      </c>
      <c r="B193" s="255">
        <v>158116</v>
      </c>
      <c r="C193" s="256" t="s">
        <v>3599</v>
      </c>
      <c r="D193" s="257" t="s">
        <v>3014</v>
      </c>
      <c r="E193" s="255"/>
      <c r="F193" s="255" t="s">
        <v>233</v>
      </c>
      <c r="G193" s="258">
        <v>14940</v>
      </c>
      <c r="H193" s="259">
        <v>13000</v>
      </c>
      <c r="I193" s="403"/>
      <c r="J193" s="256" t="s">
        <v>3600</v>
      </c>
      <c r="K193" s="257"/>
      <c r="L193" s="255" t="s">
        <v>1868</v>
      </c>
      <c r="M193" s="449" t="s">
        <v>11</v>
      </c>
    </row>
    <row r="194" spans="1:13" s="405" customFormat="1" ht="39.6">
      <c r="A194" s="472" t="s">
        <v>4272</v>
      </c>
      <c r="B194" s="255">
        <v>348776</v>
      </c>
      <c r="C194" s="256" t="s">
        <v>4275</v>
      </c>
      <c r="D194" s="257" t="s">
        <v>60</v>
      </c>
      <c r="E194" s="255"/>
      <c r="F194" s="255" t="s">
        <v>233</v>
      </c>
      <c r="G194" s="258">
        <v>100000</v>
      </c>
      <c r="H194" s="259">
        <v>52270</v>
      </c>
      <c r="I194" s="403"/>
      <c r="J194" s="256" t="s">
        <v>4276</v>
      </c>
      <c r="K194" s="257" t="s">
        <v>1833</v>
      </c>
      <c r="L194" s="255"/>
      <c r="M194" s="449"/>
    </row>
    <row r="195" spans="1:13" s="405" customFormat="1" ht="26.4">
      <c r="A195" s="472" t="s">
        <v>99</v>
      </c>
      <c r="B195" s="255">
        <v>373187</v>
      </c>
      <c r="C195" s="256" t="s">
        <v>3004</v>
      </c>
      <c r="D195" s="257" t="s">
        <v>3001</v>
      </c>
      <c r="E195" s="255"/>
      <c r="F195" s="255" t="s">
        <v>129</v>
      </c>
      <c r="G195" s="258">
        <v>150600</v>
      </c>
      <c r="H195" s="259">
        <v>140330</v>
      </c>
      <c r="I195" s="403"/>
      <c r="J195" s="256" t="s">
        <v>3005</v>
      </c>
      <c r="K195" s="257" t="s">
        <v>626</v>
      </c>
      <c r="L195" s="255" t="s">
        <v>2208</v>
      </c>
      <c r="M195" s="449" t="s">
        <v>106</v>
      </c>
    </row>
    <row r="196" spans="1:13" s="405" customFormat="1" ht="26.4">
      <c r="A196" s="472" t="s">
        <v>99</v>
      </c>
      <c r="B196" s="255">
        <v>336724</v>
      </c>
      <c r="C196" s="256" t="s">
        <v>727</v>
      </c>
      <c r="D196" s="257" t="s">
        <v>728</v>
      </c>
      <c r="E196" s="255" t="s">
        <v>729</v>
      </c>
      <c r="F196" s="255" t="s">
        <v>16</v>
      </c>
      <c r="G196" s="411">
        <v>30000</v>
      </c>
      <c r="H196" s="259">
        <v>25000</v>
      </c>
      <c r="I196" s="403"/>
      <c r="J196" s="256" t="s">
        <v>730</v>
      </c>
      <c r="K196" s="257"/>
      <c r="L196" s="255" t="s">
        <v>690</v>
      </c>
      <c r="M196" s="404" t="s">
        <v>332</v>
      </c>
    </row>
    <row r="197" spans="1:13" s="405" customFormat="1" ht="26.4">
      <c r="A197" s="472" t="s">
        <v>99</v>
      </c>
      <c r="B197" s="255">
        <v>336725</v>
      </c>
      <c r="C197" s="256" t="s">
        <v>731</v>
      </c>
      <c r="D197" s="257" t="s">
        <v>696</v>
      </c>
      <c r="E197" s="255" t="s">
        <v>732</v>
      </c>
      <c r="F197" s="255" t="s">
        <v>16</v>
      </c>
      <c r="G197" s="411">
        <v>29000</v>
      </c>
      <c r="H197" s="259">
        <v>25000</v>
      </c>
      <c r="I197" s="403"/>
      <c r="J197" s="256" t="s">
        <v>733</v>
      </c>
      <c r="K197" s="257"/>
      <c r="L197" s="255" t="s">
        <v>690</v>
      </c>
      <c r="M197" s="404" t="s">
        <v>11</v>
      </c>
    </row>
    <row r="198" spans="1:13" s="405" customFormat="1" ht="52.8">
      <c r="A198" s="472" t="s">
        <v>99</v>
      </c>
      <c r="B198" s="255">
        <v>372724</v>
      </c>
      <c r="C198" s="256" t="s">
        <v>1717</v>
      </c>
      <c r="D198" s="257" t="s">
        <v>358</v>
      </c>
      <c r="E198" s="255"/>
      <c r="F198" s="255" t="s">
        <v>233</v>
      </c>
      <c r="G198" s="258">
        <v>26000</v>
      </c>
      <c r="H198" s="259">
        <v>18690</v>
      </c>
      <c r="I198" s="403"/>
      <c r="J198" s="256" t="s">
        <v>1718</v>
      </c>
      <c r="K198" s="257" t="s">
        <v>1719</v>
      </c>
      <c r="L198" s="255" t="s">
        <v>55</v>
      </c>
      <c r="M198" s="449" t="s">
        <v>112</v>
      </c>
    </row>
    <row r="199" spans="1:13" s="405" customFormat="1" ht="26.4">
      <c r="A199" s="472" t="s">
        <v>99</v>
      </c>
      <c r="B199" s="257">
        <v>373472</v>
      </c>
      <c r="C199" s="256" t="s">
        <v>932</v>
      </c>
      <c r="D199" s="257" t="s">
        <v>933</v>
      </c>
      <c r="E199" s="255"/>
      <c r="F199" s="255" t="s">
        <v>233</v>
      </c>
      <c r="G199" s="407">
        <v>24000</v>
      </c>
      <c r="H199" s="259"/>
      <c r="I199" s="408"/>
      <c r="J199" s="256" t="s">
        <v>934</v>
      </c>
      <c r="K199" s="257" t="s">
        <v>935</v>
      </c>
      <c r="L199" s="255" t="s">
        <v>936</v>
      </c>
      <c r="M199" s="413" t="s">
        <v>447</v>
      </c>
    </row>
    <row r="200" spans="1:13" s="405" customFormat="1" ht="26.4">
      <c r="A200" s="472" t="s">
        <v>99</v>
      </c>
      <c r="B200" s="255">
        <v>253082</v>
      </c>
      <c r="C200" s="256" t="s">
        <v>1656</v>
      </c>
      <c r="D200" s="257" t="s">
        <v>1657</v>
      </c>
      <c r="E200" s="255">
        <v>28</v>
      </c>
      <c r="F200" s="255" t="s">
        <v>233</v>
      </c>
      <c r="G200" s="258">
        <v>20000</v>
      </c>
      <c r="H200" s="259">
        <v>15430</v>
      </c>
      <c r="I200" s="403">
        <f>H200/E200</f>
        <v>551.07142857142856</v>
      </c>
      <c r="J200" s="256" t="s">
        <v>1658</v>
      </c>
      <c r="K200" s="257" t="s">
        <v>228</v>
      </c>
      <c r="L200" s="255" t="s">
        <v>117</v>
      </c>
      <c r="M200" s="449" t="s">
        <v>11</v>
      </c>
    </row>
    <row r="201" spans="1:13" s="405" customFormat="1" ht="39.6">
      <c r="A201" s="472" t="s">
        <v>4292</v>
      </c>
      <c r="B201" s="255">
        <v>355015</v>
      </c>
      <c r="C201" s="256" t="s">
        <v>2901</v>
      </c>
      <c r="D201" s="257" t="s">
        <v>2902</v>
      </c>
      <c r="E201" s="255">
        <v>24</v>
      </c>
      <c r="F201" s="255" t="s">
        <v>233</v>
      </c>
      <c r="G201" s="258">
        <v>53300</v>
      </c>
      <c r="H201" s="259">
        <f>E201*I201</f>
        <v>34320</v>
      </c>
      <c r="I201" s="403">
        <v>1430</v>
      </c>
      <c r="J201" s="256" t="s">
        <v>2903</v>
      </c>
      <c r="K201" s="257" t="s">
        <v>382</v>
      </c>
      <c r="L201" s="255" t="s">
        <v>2904</v>
      </c>
      <c r="M201" s="449" t="s">
        <v>11</v>
      </c>
    </row>
    <row r="202" spans="1:13" s="405" customFormat="1" ht="26.4">
      <c r="A202" s="472" t="s">
        <v>4292</v>
      </c>
      <c r="B202" s="440">
        <v>354755</v>
      </c>
      <c r="C202" s="452" t="s">
        <v>2905</v>
      </c>
      <c r="D202" s="450" t="s">
        <v>2902</v>
      </c>
      <c r="E202" s="440">
        <v>24</v>
      </c>
      <c r="F202" s="440" t="s">
        <v>233</v>
      </c>
      <c r="G202" s="475">
        <v>53790</v>
      </c>
      <c r="H202" s="259">
        <f>E202*I202</f>
        <v>34320</v>
      </c>
      <c r="I202" s="451">
        <v>1430</v>
      </c>
      <c r="J202" s="256" t="s">
        <v>2906</v>
      </c>
      <c r="K202" s="257" t="s">
        <v>885</v>
      </c>
      <c r="L202" s="255" t="s">
        <v>808</v>
      </c>
      <c r="M202" s="449" t="s">
        <v>106</v>
      </c>
    </row>
    <row r="203" spans="1:13" s="405" customFormat="1" ht="13.2">
      <c r="A203" s="472" t="s">
        <v>99</v>
      </c>
      <c r="B203" s="255">
        <v>354746</v>
      </c>
      <c r="C203" s="256" t="s">
        <v>2955</v>
      </c>
      <c r="D203" s="257" t="s">
        <v>60</v>
      </c>
      <c r="E203" s="255"/>
      <c r="F203" s="255" t="s">
        <v>233</v>
      </c>
      <c r="G203" s="258">
        <v>31140</v>
      </c>
      <c r="H203" s="259">
        <v>27100</v>
      </c>
      <c r="I203" s="403"/>
      <c r="J203" s="256" t="s">
        <v>2956</v>
      </c>
      <c r="K203" s="257"/>
      <c r="L203" s="255" t="s">
        <v>511</v>
      </c>
      <c r="M203" s="449" t="s">
        <v>11</v>
      </c>
    </row>
    <row r="204" spans="1:13" s="405" customFormat="1" ht="26.4">
      <c r="A204" s="472" t="s">
        <v>99</v>
      </c>
      <c r="B204" s="255">
        <v>354748</v>
      </c>
      <c r="C204" s="256" t="s">
        <v>2953</v>
      </c>
      <c r="D204" s="257" t="s">
        <v>60</v>
      </c>
      <c r="E204" s="255"/>
      <c r="F204" s="255" t="s">
        <v>233</v>
      </c>
      <c r="G204" s="258">
        <v>57250</v>
      </c>
      <c r="H204" s="259">
        <v>41700</v>
      </c>
      <c r="I204" s="403"/>
      <c r="J204" s="256" t="s">
        <v>2954</v>
      </c>
      <c r="K204" s="257"/>
      <c r="L204" s="255" t="s">
        <v>511</v>
      </c>
      <c r="M204" s="449" t="s">
        <v>11</v>
      </c>
    </row>
    <row r="205" spans="1:13" s="405" customFormat="1" ht="52.8">
      <c r="A205" s="472" t="s">
        <v>4715</v>
      </c>
      <c r="B205" s="255">
        <v>122762</v>
      </c>
      <c r="C205" s="436" t="s">
        <v>3976</v>
      </c>
      <c r="D205" s="257" t="s">
        <v>358</v>
      </c>
      <c r="E205" s="255"/>
      <c r="F205" s="255" t="s">
        <v>233</v>
      </c>
      <c r="G205" s="258"/>
      <c r="H205" s="476"/>
      <c r="I205" s="403"/>
      <c r="J205" s="256" t="s">
        <v>2003</v>
      </c>
      <c r="K205" s="257" t="s">
        <v>2004</v>
      </c>
      <c r="L205" s="255" t="s">
        <v>2005</v>
      </c>
      <c r="M205" s="449" t="s">
        <v>11</v>
      </c>
    </row>
    <row r="206" spans="1:13" s="405" customFormat="1" ht="52.8">
      <c r="A206" s="472" t="s">
        <v>4317</v>
      </c>
      <c r="B206" s="255">
        <v>385068</v>
      </c>
      <c r="C206" s="436" t="s">
        <v>4360</v>
      </c>
      <c r="D206" s="257" t="s">
        <v>4319</v>
      </c>
      <c r="E206" s="255">
        <v>36</v>
      </c>
      <c r="F206" s="255" t="s">
        <v>10</v>
      </c>
      <c r="G206" s="258">
        <v>40000</v>
      </c>
      <c r="H206" s="476">
        <v>32240</v>
      </c>
      <c r="I206" s="403">
        <v>895.55555555555554</v>
      </c>
      <c r="J206" s="256" t="s">
        <v>4320</v>
      </c>
      <c r="K206" s="257" t="s">
        <v>4321</v>
      </c>
      <c r="L206" s="255" t="s">
        <v>56</v>
      </c>
      <c r="M206" s="449" t="s">
        <v>564</v>
      </c>
    </row>
    <row r="207" spans="1:13" s="405" customFormat="1" ht="52.8">
      <c r="A207" s="472" t="s">
        <v>4317</v>
      </c>
      <c r="B207" s="255">
        <v>385074</v>
      </c>
      <c r="C207" s="421" t="s">
        <v>4093</v>
      </c>
      <c r="D207" s="257" t="s">
        <v>923</v>
      </c>
      <c r="E207" s="255">
        <v>36</v>
      </c>
      <c r="F207" s="255" t="s">
        <v>233</v>
      </c>
      <c r="G207" s="411">
        <v>40000</v>
      </c>
      <c r="H207" s="259">
        <v>32240</v>
      </c>
      <c r="I207" s="260">
        <f>H207/E207</f>
        <v>895.55555555555554</v>
      </c>
      <c r="J207" s="256" t="s">
        <v>5710</v>
      </c>
      <c r="K207" s="257" t="s">
        <v>20</v>
      </c>
      <c r="L207" s="255" t="s">
        <v>164</v>
      </c>
      <c r="M207" s="261" t="s">
        <v>447</v>
      </c>
    </row>
    <row r="208" spans="1:13" s="405" customFormat="1" ht="39.6">
      <c r="A208" s="472" t="s">
        <v>4318</v>
      </c>
      <c r="B208" s="255">
        <v>385076</v>
      </c>
      <c r="C208" s="421" t="s">
        <v>4094</v>
      </c>
      <c r="D208" s="257" t="s">
        <v>924</v>
      </c>
      <c r="E208" s="255">
        <v>30</v>
      </c>
      <c r="F208" s="255" t="s">
        <v>233</v>
      </c>
      <c r="G208" s="411">
        <v>26000</v>
      </c>
      <c r="H208" s="259">
        <v>20870</v>
      </c>
      <c r="I208" s="260">
        <v>695.66666666666663</v>
      </c>
      <c r="J208" s="256" t="s">
        <v>5711</v>
      </c>
      <c r="K208" s="257" t="s">
        <v>20</v>
      </c>
      <c r="L208" s="255" t="s">
        <v>55</v>
      </c>
      <c r="M208" s="449" t="s">
        <v>447</v>
      </c>
    </row>
    <row r="209" spans="1:13" s="405" customFormat="1" ht="52.8">
      <c r="A209" s="472" t="s">
        <v>4318</v>
      </c>
      <c r="B209" s="255">
        <v>385082</v>
      </c>
      <c r="C209" s="421" t="s">
        <v>4096</v>
      </c>
      <c r="D209" s="257" t="s">
        <v>924</v>
      </c>
      <c r="E209" s="255">
        <v>30</v>
      </c>
      <c r="F209" s="255" t="s">
        <v>233</v>
      </c>
      <c r="G209" s="411">
        <v>26000</v>
      </c>
      <c r="H209" s="259">
        <v>20870</v>
      </c>
      <c r="I209" s="260">
        <v>695.66666666666663</v>
      </c>
      <c r="J209" s="256" t="s">
        <v>5712</v>
      </c>
      <c r="K209" s="257" t="s">
        <v>20</v>
      </c>
      <c r="L209" s="255" t="s">
        <v>55</v>
      </c>
      <c r="M209" s="449" t="s">
        <v>447</v>
      </c>
    </row>
    <row r="210" spans="1:13" s="405" customFormat="1" ht="39.6">
      <c r="A210" s="472" t="s">
        <v>4318</v>
      </c>
      <c r="B210" s="257">
        <v>393438</v>
      </c>
      <c r="C210" s="256" t="s">
        <v>838</v>
      </c>
      <c r="D210" s="257" t="s">
        <v>3754</v>
      </c>
      <c r="E210" s="255">
        <v>24</v>
      </c>
      <c r="F210" s="255" t="s">
        <v>233</v>
      </c>
      <c r="G210" s="411">
        <v>23000</v>
      </c>
      <c r="H210" s="259">
        <f>E210*I210</f>
        <v>16080</v>
      </c>
      <c r="I210" s="403">
        <v>670</v>
      </c>
      <c r="J210" s="256" t="s">
        <v>839</v>
      </c>
      <c r="K210" s="257" t="s">
        <v>3753</v>
      </c>
      <c r="L210" s="255" t="s">
        <v>312</v>
      </c>
      <c r="M210" s="413" t="s">
        <v>112</v>
      </c>
    </row>
    <row r="211" spans="1:13" s="405" customFormat="1" ht="26.4">
      <c r="A211" s="472" t="s">
        <v>4318</v>
      </c>
      <c r="B211" s="255">
        <v>387783</v>
      </c>
      <c r="C211" s="256" t="s">
        <v>944</v>
      </c>
      <c r="D211" s="257" t="s">
        <v>566</v>
      </c>
      <c r="E211" s="255">
        <v>10</v>
      </c>
      <c r="F211" s="255" t="s">
        <v>10</v>
      </c>
      <c r="G211" s="258">
        <v>60000</v>
      </c>
      <c r="H211" s="259">
        <v>40700</v>
      </c>
      <c r="I211" s="403">
        <f>H211/E211</f>
        <v>4070</v>
      </c>
      <c r="J211" s="256" t="s">
        <v>5713</v>
      </c>
      <c r="K211" s="257" t="s">
        <v>118</v>
      </c>
      <c r="L211" s="255" t="s">
        <v>1299</v>
      </c>
      <c r="M211" s="449" t="s">
        <v>564</v>
      </c>
    </row>
    <row r="212" spans="1:13" s="405" customFormat="1" ht="39.6">
      <c r="A212" s="472" t="s">
        <v>4326</v>
      </c>
      <c r="B212" s="255">
        <v>375357</v>
      </c>
      <c r="C212" s="256" t="s">
        <v>2218</v>
      </c>
      <c r="D212" s="257" t="s">
        <v>2219</v>
      </c>
      <c r="E212" s="255">
        <v>18</v>
      </c>
      <c r="F212" s="255" t="s">
        <v>233</v>
      </c>
      <c r="G212" s="258">
        <v>20000</v>
      </c>
      <c r="H212" s="259">
        <v>15230</v>
      </c>
      <c r="I212" s="260">
        <f>H212/E212</f>
        <v>846.11111111111109</v>
      </c>
      <c r="J212" s="256" t="s">
        <v>2220</v>
      </c>
      <c r="K212" s="257" t="s">
        <v>2221</v>
      </c>
      <c r="L212" s="255" t="s">
        <v>2222</v>
      </c>
      <c r="M212" s="449"/>
    </row>
    <row r="213" spans="1:13" s="405" customFormat="1" ht="26.4">
      <c r="A213" s="472" t="s">
        <v>4337</v>
      </c>
      <c r="B213" s="255" t="s">
        <v>4331</v>
      </c>
      <c r="C213" s="436" t="s">
        <v>4332</v>
      </c>
      <c r="D213" s="257" t="s">
        <v>4333</v>
      </c>
      <c r="E213" s="255">
        <v>20</v>
      </c>
      <c r="F213" s="255" t="s">
        <v>10</v>
      </c>
      <c r="G213" s="258">
        <v>29050</v>
      </c>
      <c r="H213" s="476">
        <v>21000</v>
      </c>
      <c r="I213" s="403">
        <v>1050</v>
      </c>
      <c r="J213" s="256" t="s">
        <v>4334</v>
      </c>
      <c r="K213" s="257" t="s">
        <v>4335</v>
      </c>
      <c r="L213" s="255" t="s">
        <v>4336</v>
      </c>
      <c r="M213" s="449"/>
    </row>
    <row r="214" spans="1:13" s="405" customFormat="1" ht="26.4">
      <c r="A214" s="472" t="s">
        <v>4327</v>
      </c>
      <c r="B214" s="255">
        <v>348418</v>
      </c>
      <c r="C214" s="436" t="s">
        <v>4340</v>
      </c>
      <c r="D214" s="257" t="s">
        <v>4341</v>
      </c>
      <c r="E214" s="255">
        <v>34</v>
      </c>
      <c r="F214" s="255" t="s">
        <v>10</v>
      </c>
      <c r="G214" s="258">
        <v>18000</v>
      </c>
      <c r="H214" s="476">
        <v>13720</v>
      </c>
      <c r="I214" s="403">
        <v>403.52941176470586</v>
      </c>
      <c r="J214" s="256" t="s">
        <v>4342</v>
      </c>
      <c r="K214" s="257" t="s">
        <v>2437</v>
      </c>
      <c r="L214" s="255" t="s">
        <v>497</v>
      </c>
      <c r="M214" s="449" t="s">
        <v>11</v>
      </c>
    </row>
    <row r="215" spans="1:13" s="405" customFormat="1" ht="26.4">
      <c r="A215" s="472" t="s">
        <v>4327</v>
      </c>
      <c r="B215" s="255">
        <v>348416</v>
      </c>
      <c r="C215" s="436" t="s">
        <v>4343</v>
      </c>
      <c r="D215" s="257" t="s">
        <v>4341</v>
      </c>
      <c r="E215" s="255">
        <v>34</v>
      </c>
      <c r="F215" s="255" t="s">
        <v>10</v>
      </c>
      <c r="G215" s="258">
        <v>18000</v>
      </c>
      <c r="H215" s="476">
        <v>13720</v>
      </c>
      <c r="I215" s="403">
        <v>403.52941176470586</v>
      </c>
      <c r="J215" s="256" t="s">
        <v>4344</v>
      </c>
      <c r="K215" s="257" t="s">
        <v>2437</v>
      </c>
      <c r="L215" s="255" t="s">
        <v>497</v>
      </c>
      <c r="M215" s="449" t="s">
        <v>11</v>
      </c>
    </row>
    <row r="216" spans="1:13" s="405" customFormat="1" ht="52.8">
      <c r="A216" s="472" t="s">
        <v>4353</v>
      </c>
      <c r="B216" s="255" t="s">
        <v>4331</v>
      </c>
      <c r="C216" s="436" t="s">
        <v>4345</v>
      </c>
      <c r="D216" s="257" t="s">
        <v>4346</v>
      </c>
      <c r="E216" s="255">
        <v>50</v>
      </c>
      <c r="F216" s="255" t="s">
        <v>10</v>
      </c>
      <c r="G216" s="258">
        <v>72560</v>
      </c>
      <c r="H216" s="476">
        <v>52000</v>
      </c>
      <c r="I216" s="403">
        <v>1040</v>
      </c>
      <c r="J216" s="256" t="s">
        <v>4347</v>
      </c>
      <c r="K216" s="257"/>
      <c r="L216" s="255"/>
      <c r="M216" s="449" t="s">
        <v>11</v>
      </c>
    </row>
    <row r="217" spans="1:13" s="405" customFormat="1" ht="26.4">
      <c r="A217" s="472" t="s">
        <v>4353</v>
      </c>
      <c r="B217" s="255">
        <v>399367</v>
      </c>
      <c r="C217" s="436" t="s">
        <v>4348</v>
      </c>
      <c r="D217" s="257" t="s">
        <v>4349</v>
      </c>
      <c r="E217" s="255">
        <v>28</v>
      </c>
      <c r="F217" s="255" t="s">
        <v>10</v>
      </c>
      <c r="G217" s="258">
        <v>41580</v>
      </c>
      <c r="H217" s="476">
        <v>38420</v>
      </c>
      <c r="I217" s="403">
        <v>1372.1428571428571</v>
      </c>
      <c r="J217" s="256" t="s">
        <v>4350</v>
      </c>
      <c r="K217" s="257" t="s">
        <v>4351</v>
      </c>
      <c r="L217" s="255" t="s">
        <v>56</v>
      </c>
      <c r="M217" s="449" t="s">
        <v>4352</v>
      </c>
    </row>
    <row r="218" spans="1:13" s="344" customFormat="1" ht="39.6">
      <c r="A218" s="472" t="s">
        <v>4401</v>
      </c>
      <c r="B218" s="255">
        <v>372696</v>
      </c>
      <c r="C218" s="256" t="s">
        <v>3557</v>
      </c>
      <c r="D218" s="257" t="s">
        <v>104</v>
      </c>
      <c r="E218" s="255"/>
      <c r="F218" s="255" t="s">
        <v>10</v>
      </c>
      <c r="G218" s="258">
        <v>80000</v>
      </c>
      <c r="H218" s="259">
        <v>70000</v>
      </c>
      <c r="I218" s="403"/>
      <c r="J218" s="256" t="s">
        <v>4134</v>
      </c>
      <c r="K218" s="257" t="s">
        <v>3558</v>
      </c>
      <c r="L218" s="255" t="s">
        <v>321</v>
      </c>
      <c r="M218" s="261" t="s">
        <v>11</v>
      </c>
    </row>
    <row r="219" spans="1:13" s="344" customFormat="1" ht="66">
      <c r="A219" s="459" t="s">
        <v>4465</v>
      </c>
      <c r="B219" s="255">
        <v>393843</v>
      </c>
      <c r="C219" s="477" t="s">
        <v>4251</v>
      </c>
      <c r="D219" s="255" t="s">
        <v>4266</v>
      </c>
      <c r="E219" s="255">
        <v>40</v>
      </c>
      <c r="F219" s="255" t="s">
        <v>3719</v>
      </c>
      <c r="G219" s="478">
        <v>26020</v>
      </c>
      <c r="H219" s="478">
        <v>22860</v>
      </c>
      <c r="I219" s="478">
        <f>H219/E219</f>
        <v>571.5</v>
      </c>
      <c r="J219" s="477" t="s">
        <v>4265</v>
      </c>
      <c r="K219" s="257" t="s">
        <v>4267</v>
      </c>
      <c r="L219" s="257" t="s">
        <v>2695</v>
      </c>
      <c r="M219" s="255" t="s">
        <v>106</v>
      </c>
    </row>
    <row r="220" spans="1:13" s="479" customFormat="1" ht="26.4">
      <c r="A220" s="472" t="s">
        <v>4488</v>
      </c>
      <c r="B220" s="255">
        <v>387766</v>
      </c>
      <c r="C220" s="256" t="s">
        <v>3744</v>
      </c>
      <c r="D220" s="257" t="s">
        <v>3745</v>
      </c>
      <c r="E220" s="255">
        <v>100</v>
      </c>
      <c r="F220" s="255" t="s">
        <v>233</v>
      </c>
      <c r="G220" s="258">
        <v>15000</v>
      </c>
      <c r="H220" s="259">
        <v>13230</v>
      </c>
      <c r="I220" s="403">
        <f>H220/E220</f>
        <v>132.30000000000001</v>
      </c>
      <c r="J220" s="256" t="s">
        <v>5714</v>
      </c>
      <c r="K220" s="257" t="s">
        <v>22</v>
      </c>
      <c r="L220" s="255" t="s">
        <v>901</v>
      </c>
      <c r="M220" s="261" t="s">
        <v>902</v>
      </c>
    </row>
    <row r="221" spans="1:13" s="479" customFormat="1" ht="26.4">
      <c r="A221" s="472" t="s">
        <v>4488</v>
      </c>
      <c r="B221" s="257">
        <v>386401</v>
      </c>
      <c r="C221" s="256" t="s">
        <v>3901</v>
      </c>
      <c r="D221" s="257" t="s">
        <v>59</v>
      </c>
      <c r="E221" s="255"/>
      <c r="F221" s="255" t="s">
        <v>233</v>
      </c>
      <c r="G221" s="407">
        <v>15000</v>
      </c>
      <c r="H221" s="259">
        <v>13160</v>
      </c>
      <c r="I221" s="408"/>
      <c r="J221" s="480" t="s">
        <v>4316</v>
      </c>
      <c r="K221" s="257"/>
      <c r="L221" s="255" t="s">
        <v>1116</v>
      </c>
      <c r="M221" s="261" t="s">
        <v>112</v>
      </c>
    </row>
    <row r="222" spans="1:13" s="479" customFormat="1" ht="26.4">
      <c r="A222" s="472" t="s">
        <v>4492</v>
      </c>
      <c r="B222" s="255">
        <v>359947</v>
      </c>
      <c r="C222" s="436" t="s">
        <v>4493</v>
      </c>
      <c r="D222" s="257" t="s">
        <v>24</v>
      </c>
      <c r="E222" s="255"/>
      <c r="F222" s="255" t="s">
        <v>10</v>
      </c>
      <c r="G222" s="258">
        <v>19570</v>
      </c>
      <c r="H222" s="476">
        <v>14320</v>
      </c>
      <c r="I222" s="403"/>
      <c r="J222" s="256" t="s">
        <v>4494</v>
      </c>
      <c r="K222" s="257" t="s">
        <v>2973</v>
      </c>
      <c r="L222" s="255" t="s">
        <v>4495</v>
      </c>
      <c r="M222" s="261" t="s">
        <v>11</v>
      </c>
    </row>
    <row r="223" spans="1:13" s="479" customFormat="1" ht="39.6">
      <c r="A223" s="472" t="s">
        <v>4504</v>
      </c>
      <c r="B223" s="414">
        <v>354753</v>
      </c>
      <c r="C223" s="481" t="s">
        <v>883</v>
      </c>
      <c r="D223" s="415" t="s">
        <v>884</v>
      </c>
      <c r="E223" s="255">
        <v>40</v>
      </c>
      <c r="F223" s="255" t="s">
        <v>10</v>
      </c>
      <c r="G223" s="411">
        <v>65000</v>
      </c>
      <c r="H223" s="259" t="e">
        <f>E223*I223</f>
        <v>#REF!</v>
      </c>
      <c r="I223" s="403" t="e">
        <f>#REF!</f>
        <v>#REF!</v>
      </c>
      <c r="J223" s="256" t="s">
        <v>46</v>
      </c>
      <c r="K223" s="257" t="s">
        <v>885</v>
      </c>
      <c r="L223" s="255" t="s">
        <v>34</v>
      </c>
      <c r="M223" s="261" t="s">
        <v>11</v>
      </c>
    </row>
    <row r="224" spans="1:13" s="479" customFormat="1" ht="39.6">
      <c r="A224" s="472" t="s">
        <v>4504</v>
      </c>
      <c r="B224" s="414">
        <v>354754</v>
      </c>
      <c r="C224" s="481" t="s">
        <v>43</v>
      </c>
      <c r="D224" s="415" t="s">
        <v>44</v>
      </c>
      <c r="E224" s="255">
        <v>40</v>
      </c>
      <c r="F224" s="255" t="s">
        <v>10</v>
      </c>
      <c r="G224" s="411">
        <v>65000</v>
      </c>
      <c r="H224" s="259" t="e">
        <f>E224*I224</f>
        <v>#REF!</v>
      </c>
      <c r="I224" s="403" t="e">
        <f>#REF!</f>
        <v>#REF!</v>
      </c>
      <c r="J224" s="256" t="s">
        <v>45</v>
      </c>
      <c r="K224" s="257" t="s">
        <v>885</v>
      </c>
      <c r="L224" s="255" t="s">
        <v>34</v>
      </c>
      <c r="M224" s="261" t="s">
        <v>11</v>
      </c>
    </row>
    <row r="225" spans="1:13" s="479" customFormat="1" ht="26.4">
      <c r="A225" s="472" t="s">
        <v>99</v>
      </c>
      <c r="B225" s="255">
        <v>357691</v>
      </c>
      <c r="C225" s="436" t="s">
        <v>4505</v>
      </c>
      <c r="D225" s="257" t="s">
        <v>41</v>
      </c>
      <c r="E225" s="255"/>
      <c r="F225" s="255" t="s">
        <v>10</v>
      </c>
      <c r="G225" s="258">
        <v>49030</v>
      </c>
      <c r="H225" s="476">
        <v>45660</v>
      </c>
      <c r="I225" s="403"/>
      <c r="J225" s="256" t="s">
        <v>4506</v>
      </c>
      <c r="K225" s="257" t="s">
        <v>4507</v>
      </c>
      <c r="L225" s="255" t="s">
        <v>4508</v>
      </c>
      <c r="M225" s="261" t="s">
        <v>11</v>
      </c>
    </row>
    <row r="226" spans="1:13" s="479" customFormat="1" ht="21" customHeight="1">
      <c r="A226" s="472" t="s">
        <v>99</v>
      </c>
      <c r="B226" s="255">
        <v>106396</v>
      </c>
      <c r="C226" s="256" t="s">
        <v>3697</v>
      </c>
      <c r="D226" s="257" t="s">
        <v>781</v>
      </c>
      <c r="E226" s="255"/>
      <c r="F226" s="255" t="s">
        <v>233</v>
      </c>
      <c r="G226" s="258">
        <v>15000</v>
      </c>
      <c r="H226" s="259" t="e">
        <f>#REF!</f>
        <v>#REF!</v>
      </c>
      <c r="I226" s="403"/>
      <c r="J226" s="256" t="s">
        <v>3699</v>
      </c>
      <c r="K226" s="257"/>
      <c r="L226" s="255" t="s">
        <v>1868</v>
      </c>
      <c r="M226" s="261" t="s">
        <v>11</v>
      </c>
    </row>
    <row r="227" spans="1:13" s="344" customFormat="1" ht="26.4">
      <c r="A227" s="472" t="s">
        <v>99</v>
      </c>
      <c r="B227" s="255">
        <v>232280</v>
      </c>
      <c r="C227" s="256" t="s">
        <v>1268</v>
      </c>
      <c r="D227" s="257" t="s">
        <v>1269</v>
      </c>
      <c r="E227" s="255">
        <v>10</v>
      </c>
      <c r="F227" s="255" t="s">
        <v>233</v>
      </c>
      <c r="G227" s="258" t="s">
        <v>437</v>
      </c>
      <c r="H227" s="259" t="e">
        <v>#N/A</v>
      </c>
      <c r="I227" s="403" t="e">
        <f>H227/E227</f>
        <v>#N/A</v>
      </c>
      <c r="J227" s="256" t="s">
        <v>1270</v>
      </c>
      <c r="K227" s="257" t="s">
        <v>311</v>
      </c>
      <c r="L227" s="255" t="s">
        <v>17</v>
      </c>
      <c r="M227" s="261" t="s">
        <v>112</v>
      </c>
    </row>
    <row r="228" spans="1:13" s="344" customFormat="1" ht="26.4">
      <c r="A228" s="472" t="s">
        <v>99</v>
      </c>
      <c r="B228" s="255">
        <v>276205</v>
      </c>
      <c r="C228" s="256" t="s">
        <v>1532</v>
      </c>
      <c r="D228" s="257" t="s">
        <v>1534</v>
      </c>
      <c r="E228" s="255">
        <v>10</v>
      </c>
      <c r="F228" s="255" t="s">
        <v>233</v>
      </c>
      <c r="G228" s="258">
        <v>19950</v>
      </c>
      <c r="H228" s="259">
        <v>14470</v>
      </c>
      <c r="I228" s="403">
        <f>H228/E228</f>
        <v>1447</v>
      </c>
      <c r="J228" s="256" t="s">
        <v>1533</v>
      </c>
      <c r="K228" s="257" t="s">
        <v>5715</v>
      </c>
      <c r="L228" s="255" t="s">
        <v>150</v>
      </c>
      <c r="M228" s="261" t="s">
        <v>106</v>
      </c>
    </row>
    <row r="229" spans="1:13" s="344" customFormat="1" ht="13.2">
      <c r="A229" s="472" t="s">
        <v>99</v>
      </c>
      <c r="B229" s="255">
        <v>356179</v>
      </c>
      <c r="C229" s="256" t="s">
        <v>4289</v>
      </c>
      <c r="D229" s="257" t="s">
        <v>1917</v>
      </c>
      <c r="E229" s="255"/>
      <c r="F229" s="255" t="s">
        <v>129</v>
      </c>
      <c r="G229" s="258" t="s">
        <v>437</v>
      </c>
      <c r="H229" s="259" t="s">
        <v>437</v>
      </c>
      <c r="I229" s="403"/>
      <c r="J229" s="256" t="s">
        <v>1919</v>
      </c>
      <c r="K229" s="257"/>
      <c r="L229" s="255" t="s">
        <v>1868</v>
      </c>
      <c r="M229" s="261" t="s">
        <v>1913</v>
      </c>
    </row>
    <row r="230" spans="1:13" s="344" customFormat="1" ht="26.4">
      <c r="A230" s="472" t="s">
        <v>99</v>
      </c>
      <c r="B230" s="255">
        <v>143832</v>
      </c>
      <c r="C230" s="256" t="s">
        <v>3273</v>
      </c>
      <c r="D230" s="257" t="s">
        <v>252</v>
      </c>
      <c r="E230" s="255"/>
      <c r="F230" s="255" t="s">
        <v>233</v>
      </c>
      <c r="G230" s="258">
        <v>20940</v>
      </c>
      <c r="H230" s="259">
        <v>16050</v>
      </c>
      <c r="I230" s="403"/>
      <c r="J230" s="256" t="s">
        <v>3274</v>
      </c>
      <c r="K230" s="257" t="s">
        <v>5716</v>
      </c>
      <c r="L230" s="255" t="s">
        <v>3275</v>
      </c>
      <c r="M230" s="261" t="s">
        <v>106</v>
      </c>
    </row>
    <row r="231" spans="1:13" s="344" customFormat="1" ht="26.4">
      <c r="A231" s="472" t="s">
        <v>99</v>
      </c>
      <c r="B231" s="255">
        <v>362569</v>
      </c>
      <c r="C231" s="256" t="s">
        <v>3371</v>
      </c>
      <c r="D231" s="257" t="s">
        <v>341</v>
      </c>
      <c r="E231" s="255"/>
      <c r="F231" s="255" t="s">
        <v>129</v>
      </c>
      <c r="G231" s="258">
        <v>17440</v>
      </c>
      <c r="H231" s="259" t="s">
        <v>437</v>
      </c>
      <c r="I231" s="403"/>
      <c r="J231" s="256" t="s">
        <v>3372</v>
      </c>
      <c r="K231" s="257" t="s">
        <v>410</v>
      </c>
      <c r="L231" s="255" t="s">
        <v>2009</v>
      </c>
      <c r="M231" s="261" t="s">
        <v>106</v>
      </c>
    </row>
    <row r="232" spans="1:13" s="344" customFormat="1" ht="39.6">
      <c r="A232" s="482" t="s">
        <v>4512</v>
      </c>
      <c r="B232" s="257">
        <v>370755</v>
      </c>
      <c r="C232" s="256" t="s">
        <v>3859</v>
      </c>
      <c r="D232" s="257" t="s">
        <v>85</v>
      </c>
      <c r="E232" s="255"/>
      <c r="F232" s="255" t="s">
        <v>233</v>
      </c>
      <c r="G232" s="407">
        <v>6000</v>
      </c>
      <c r="H232" s="259" t="s">
        <v>4509</v>
      </c>
      <c r="I232" s="260"/>
      <c r="J232" s="256" t="s">
        <v>5717</v>
      </c>
      <c r="K232" s="257"/>
      <c r="L232" s="255" t="s">
        <v>511</v>
      </c>
      <c r="M232" s="261"/>
    </row>
    <row r="233" spans="1:13" s="344" customFormat="1" ht="26.4">
      <c r="A233" s="472" t="s">
        <v>4552</v>
      </c>
      <c r="B233" s="440">
        <v>390527</v>
      </c>
      <c r="C233" s="452" t="s">
        <v>3740</v>
      </c>
      <c r="D233" s="450" t="s">
        <v>1705</v>
      </c>
      <c r="E233" s="440">
        <v>60</v>
      </c>
      <c r="F233" s="440" t="s">
        <v>233</v>
      </c>
      <c r="G233" s="475">
        <v>7490</v>
      </c>
      <c r="H233" s="259">
        <v>6220</v>
      </c>
      <c r="I233" s="451">
        <f>H233/E233</f>
        <v>103.66666666666667</v>
      </c>
      <c r="J233" s="452" t="s">
        <v>3741</v>
      </c>
      <c r="K233" s="450" t="s">
        <v>3742</v>
      </c>
      <c r="L233" s="483" t="s">
        <v>293</v>
      </c>
      <c r="M233" s="484"/>
    </row>
    <row r="234" spans="1:13" s="344" customFormat="1" ht="26.4">
      <c r="A234" s="472" t="s">
        <v>4571</v>
      </c>
      <c r="B234" s="255">
        <v>331573</v>
      </c>
      <c r="C234" s="256" t="s">
        <v>2366</v>
      </c>
      <c r="D234" s="257" t="s">
        <v>2365</v>
      </c>
      <c r="E234" s="255">
        <v>10</v>
      </c>
      <c r="F234" s="255" t="s">
        <v>233</v>
      </c>
      <c r="G234" s="258">
        <v>18200</v>
      </c>
      <c r="H234" s="259">
        <v>15800</v>
      </c>
      <c r="I234" s="260">
        <v>1580</v>
      </c>
      <c r="J234" s="256" t="s">
        <v>2367</v>
      </c>
      <c r="K234" s="257" t="s">
        <v>351</v>
      </c>
      <c r="L234" s="255" t="s">
        <v>17</v>
      </c>
      <c r="M234" s="261" t="s">
        <v>11</v>
      </c>
    </row>
    <row r="235" spans="1:13" s="344" customFormat="1" ht="26.4">
      <c r="A235" s="472" t="s">
        <v>4571</v>
      </c>
      <c r="B235" s="255">
        <v>331572</v>
      </c>
      <c r="C235" s="256" t="s">
        <v>2385</v>
      </c>
      <c r="D235" s="257" t="s">
        <v>2365</v>
      </c>
      <c r="E235" s="255">
        <v>10</v>
      </c>
      <c r="F235" s="255" t="s">
        <v>233</v>
      </c>
      <c r="G235" s="258">
        <v>18200</v>
      </c>
      <c r="H235" s="259">
        <v>15800</v>
      </c>
      <c r="I235" s="260">
        <v>1580</v>
      </c>
      <c r="J235" s="256" t="s">
        <v>2386</v>
      </c>
      <c r="K235" s="257" t="s">
        <v>2376</v>
      </c>
      <c r="L235" s="255" t="s">
        <v>55</v>
      </c>
      <c r="M235" s="261" t="s">
        <v>106</v>
      </c>
    </row>
    <row r="236" spans="1:13" s="344" customFormat="1" ht="13.2">
      <c r="A236" s="472" t="s">
        <v>4577</v>
      </c>
      <c r="B236" s="255">
        <v>363135</v>
      </c>
      <c r="C236" s="256" t="s">
        <v>4176</v>
      </c>
      <c r="D236" s="257" t="s">
        <v>2476</v>
      </c>
      <c r="E236" s="255">
        <v>30</v>
      </c>
      <c r="F236" s="255" t="s">
        <v>233</v>
      </c>
      <c r="G236" s="258">
        <v>14900</v>
      </c>
      <c r="H236" s="259" t="e">
        <f>#REF!</f>
        <v>#REF!</v>
      </c>
      <c r="I236" s="260" t="e">
        <f>H236/E236</f>
        <v>#REF!</v>
      </c>
      <c r="J236" s="256" t="s">
        <v>2477</v>
      </c>
      <c r="K236" s="257"/>
      <c r="L236" s="255" t="s">
        <v>127</v>
      </c>
      <c r="M236" s="261"/>
    </row>
    <row r="237" spans="1:13" s="344" customFormat="1" ht="13.2">
      <c r="A237" s="472" t="s">
        <v>4585</v>
      </c>
      <c r="B237" s="255">
        <v>373343</v>
      </c>
      <c r="C237" s="256" t="s">
        <v>3031</v>
      </c>
      <c r="D237" s="257" t="s">
        <v>58</v>
      </c>
      <c r="E237" s="255"/>
      <c r="F237" s="255" t="s">
        <v>233</v>
      </c>
      <c r="G237" s="258">
        <v>6090</v>
      </c>
      <c r="H237" s="259" t="e">
        <f>#REF!</f>
        <v>#REF!</v>
      </c>
      <c r="I237" s="403"/>
      <c r="J237" s="256" t="s">
        <v>3032</v>
      </c>
      <c r="K237" s="257"/>
      <c r="L237" s="255" t="s">
        <v>3033</v>
      </c>
      <c r="M237" s="261" t="s">
        <v>11</v>
      </c>
    </row>
    <row r="238" spans="1:13" s="344" customFormat="1" ht="39.6">
      <c r="A238" s="472" t="s">
        <v>99</v>
      </c>
      <c r="B238" s="255">
        <v>354595</v>
      </c>
      <c r="C238" s="256" t="s">
        <v>2969</v>
      </c>
      <c r="D238" s="257" t="s">
        <v>58</v>
      </c>
      <c r="E238" s="255"/>
      <c r="F238" s="255" t="s">
        <v>233</v>
      </c>
      <c r="G238" s="258">
        <v>15600</v>
      </c>
      <c r="H238" s="259" t="e">
        <f>#REF!</f>
        <v>#REF!</v>
      </c>
      <c r="I238" s="403"/>
      <c r="J238" s="256" t="s">
        <v>2970</v>
      </c>
      <c r="K238" s="257" t="s">
        <v>2971</v>
      </c>
      <c r="L238" s="255" t="s">
        <v>2972</v>
      </c>
      <c r="M238" s="261" t="s">
        <v>11</v>
      </c>
    </row>
    <row r="239" spans="1:13" s="344" customFormat="1" ht="13.2">
      <c r="A239" s="472" t="s">
        <v>460</v>
      </c>
      <c r="B239" s="255">
        <v>327543</v>
      </c>
      <c r="C239" s="256" t="s">
        <v>4450</v>
      </c>
      <c r="D239" s="257" t="s">
        <v>4680</v>
      </c>
      <c r="E239" s="255">
        <v>36</v>
      </c>
      <c r="F239" s="255" t="s">
        <v>10</v>
      </c>
      <c r="G239" s="258">
        <v>7200</v>
      </c>
      <c r="H239" s="259">
        <v>2200</v>
      </c>
      <c r="I239" s="260">
        <v>2100</v>
      </c>
      <c r="J239" s="256" t="s">
        <v>4681</v>
      </c>
      <c r="K239" s="257"/>
      <c r="L239" s="255" t="s">
        <v>4682</v>
      </c>
      <c r="M239" s="261" t="s">
        <v>4352</v>
      </c>
    </row>
    <row r="240" spans="1:13" s="479" customFormat="1" ht="26.4">
      <c r="A240" s="472" t="s">
        <v>492</v>
      </c>
      <c r="B240" s="255">
        <v>354640</v>
      </c>
      <c r="C240" s="256" t="s">
        <v>2910</v>
      </c>
      <c r="D240" s="257" t="s">
        <v>2911</v>
      </c>
      <c r="E240" s="255">
        <v>8</v>
      </c>
      <c r="F240" s="255" t="s">
        <v>233</v>
      </c>
      <c r="G240" s="474">
        <v>4280</v>
      </c>
      <c r="H240" s="259" t="e">
        <f>#REF!</f>
        <v>#REF!</v>
      </c>
      <c r="I240" s="403" t="e">
        <f>H240/E240</f>
        <v>#REF!</v>
      </c>
      <c r="J240" s="256" t="s">
        <v>2912</v>
      </c>
      <c r="K240" s="257" t="s">
        <v>22</v>
      </c>
      <c r="L240" s="255" t="s">
        <v>2913</v>
      </c>
      <c r="M240" s="261" t="s">
        <v>106</v>
      </c>
    </row>
    <row r="241" spans="1:13" s="479" customFormat="1" ht="26.4">
      <c r="A241" s="472" t="s">
        <v>4705</v>
      </c>
      <c r="B241" s="255">
        <v>354645</v>
      </c>
      <c r="C241" s="256" t="s">
        <v>2914</v>
      </c>
      <c r="D241" s="257" t="s">
        <v>2911</v>
      </c>
      <c r="E241" s="255">
        <v>8</v>
      </c>
      <c r="F241" s="255" t="s">
        <v>233</v>
      </c>
      <c r="G241" s="258">
        <v>4000</v>
      </c>
      <c r="H241" s="259" t="e">
        <f>#REF!</f>
        <v>#REF!</v>
      </c>
      <c r="I241" s="403" t="e">
        <f>H241/E241</f>
        <v>#REF!</v>
      </c>
      <c r="J241" s="256" t="s">
        <v>4291</v>
      </c>
      <c r="K241" s="257" t="s">
        <v>22</v>
      </c>
      <c r="L241" s="255" t="s">
        <v>779</v>
      </c>
      <c r="M241" s="261" t="s">
        <v>11</v>
      </c>
    </row>
    <row r="242" spans="1:13" s="344" customFormat="1" ht="39.6">
      <c r="A242" s="472" t="s">
        <v>4717</v>
      </c>
      <c r="B242" s="255" t="s">
        <v>4331</v>
      </c>
      <c r="C242" s="256" t="s">
        <v>4697</v>
      </c>
      <c r="D242" s="257" t="s">
        <v>4698</v>
      </c>
      <c r="E242" s="255">
        <v>16</v>
      </c>
      <c r="F242" s="255" t="s">
        <v>10</v>
      </c>
      <c r="G242" s="258">
        <v>32680</v>
      </c>
      <c r="H242" s="259">
        <v>24000</v>
      </c>
      <c r="I242" s="260">
        <v>1500</v>
      </c>
      <c r="J242" s="256" t="s">
        <v>4699</v>
      </c>
      <c r="K242" s="257" t="s">
        <v>4700</v>
      </c>
      <c r="L242" s="255" t="s">
        <v>4701</v>
      </c>
      <c r="M242" s="261" t="s">
        <v>106</v>
      </c>
    </row>
    <row r="243" spans="1:13" s="344" customFormat="1" ht="26.4">
      <c r="A243" s="472" t="s">
        <v>4717</v>
      </c>
      <c r="B243" s="255">
        <v>401972</v>
      </c>
      <c r="C243" s="256" t="s">
        <v>4565</v>
      </c>
      <c r="D243" s="257" t="s">
        <v>4702</v>
      </c>
      <c r="E243" s="255">
        <v>24</v>
      </c>
      <c r="F243" s="255" t="s">
        <v>10</v>
      </c>
      <c r="G243" s="258">
        <v>14900</v>
      </c>
      <c r="H243" s="259">
        <v>10560</v>
      </c>
      <c r="I243" s="260">
        <v>440</v>
      </c>
      <c r="J243" s="256" t="s">
        <v>4703</v>
      </c>
      <c r="K243" s="257"/>
      <c r="L243" s="255" t="s">
        <v>42</v>
      </c>
      <c r="M243" s="261" t="s">
        <v>11</v>
      </c>
    </row>
    <row r="244" spans="1:13" s="344" customFormat="1" ht="26.4">
      <c r="A244" s="472" t="s">
        <v>4724</v>
      </c>
      <c r="B244" s="255">
        <v>354744</v>
      </c>
      <c r="C244" s="256" t="s">
        <v>4667</v>
      </c>
      <c r="D244" s="257" t="s">
        <v>4725</v>
      </c>
      <c r="E244" s="255">
        <v>37</v>
      </c>
      <c r="F244" s="255" t="s">
        <v>10</v>
      </c>
      <c r="G244" s="258">
        <v>32900</v>
      </c>
      <c r="H244" s="259">
        <v>23680</v>
      </c>
      <c r="I244" s="403">
        <v>640</v>
      </c>
      <c r="J244" s="256" t="s">
        <v>4726</v>
      </c>
      <c r="K244" s="257" t="s">
        <v>48</v>
      </c>
      <c r="L244" s="255" t="s">
        <v>4727</v>
      </c>
      <c r="M244" s="261" t="s">
        <v>11</v>
      </c>
    </row>
    <row r="245" spans="1:13" s="344" customFormat="1" ht="39.6">
      <c r="A245" s="472" t="s">
        <v>4724</v>
      </c>
      <c r="B245" s="255">
        <v>354749</v>
      </c>
      <c r="C245" s="256" t="s">
        <v>2595</v>
      </c>
      <c r="D245" s="257" t="s">
        <v>4725</v>
      </c>
      <c r="E245" s="255">
        <v>37</v>
      </c>
      <c r="F245" s="255" t="s">
        <v>10</v>
      </c>
      <c r="G245" s="258">
        <v>35600</v>
      </c>
      <c r="H245" s="259">
        <v>25530</v>
      </c>
      <c r="I245" s="260">
        <v>690</v>
      </c>
      <c r="J245" s="256" t="s">
        <v>4728</v>
      </c>
      <c r="K245" s="257" t="s">
        <v>48</v>
      </c>
      <c r="L245" s="255" t="s">
        <v>4727</v>
      </c>
      <c r="M245" s="261" t="s">
        <v>11</v>
      </c>
    </row>
    <row r="246" spans="1:13" s="344" customFormat="1" ht="105.6">
      <c r="A246" s="472" t="s">
        <v>4724</v>
      </c>
      <c r="B246" s="255">
        <v>383355</v>
      </c>
      <c r="C246" s="256" t="s">
        <v>4729</v>
      </c>
      <c r="D246" s="257" t="s">
        <v>4730</v>
      </c>
      <c r="E246" s="255">
        <v>30</v>
      </c>
      <c r="F246" s="255" t="s">
        <v>10</v>
      </c>
      <c r="G246" s="258">
        <v>70000</v>
      </c>
      <c r="H246" s="259">
        <v>67690</v>
      </c>
      <c r="I246" s="260">
        <v>2256.3333333333335</v>
      </c>
      <c r="J246" s="256" t="s">
        <v>4731</v>
      </c>
      <c r="K246" s="257"/>
      <c r="L246" s="255" t="s">
        <v>4727</v>
      </c>
      <c r="M246" s="261" t="s">
        <v>11</v>
      </c>
    </row>
    <row r="247" spans="1:13" s="344" customFormat="1" ht="39.6">
      <c r="A247" s="472" t="s">
        <v>4736</v>
      </c>
      <c r="B247" s="255">
        <v>376081</v>
      </c>
      <c r="C247" s="256" t="s">
        <v>4737</v>
      </c>
      <c r="D247" s="257" t="s">
        <v>4738</v>
      </c>
      <c r="E247" s="255">
        <v>30</v>
      </c>
      <c r="F247" s="255" t="s">
        <v>10</v>
      </c>
      <c r="G247" s="258">
        <v>76200</v>
      </c>
      <c r="H247" s="259">
        <v>50700</v>
      </c>
      <c r="I247" s="260">
        <v>1690</v>
      </c>
      <c r="J247" s="256" t="s">
        <v>4739</v>
      </c>
      <c r="K247" s="257" t="s">
        <v>4740</v>
      </c>
      <c r="L247" s="255" t="s">
        <v>56</v>
      </c>
      <c r="M247" s="261" t="s">
        <v>11</v>
      </c>
    </row>
    <row r="248" spans="1:13" s="344" customFormat="1" ht="26.4">
      <c r="A248" s="472" t="s">
        <v>4743</v>
      </c>
      <c r="B248" s="255">
        <v>370569</v>
      </c>
      <c r="C248" s="256" t="s">
        <v>4118</v>
      </c>
      <c r="D248" s="257" t="s">
        <v>2643</v>
      </c>
      <c r="E248" s="255">
        <v>30</v>
      </c>
      <c r="F248" s="255" t="s">
        <v>233</v>
      </c>
      <c r="G248" s="258">
        <v>12920</v>
      </c>
      <c r="H248" s="259" t="e">
        <f>#REF!</f>
        <v>#REF!</v>
      </c>
      <c r="I248" s="403" t="e">
        <f>H248/E248</f>
        <v>#REF!</v>
      </c>
      <c r="J248" s="256" t="s">
        <v>2644</v>
      </c>
      <c r="K248" s="257" t="s">
        <v>2645</v>
      </c>
      <c r="L248" s="255" t="s">
        <v>98</v>
      </c>
      <c r="M248" s="261" t="s">
        <v>11</v>
      </c>
    </row>
    <row r="249" spans="1:13" s="344" customFormat="1" ht="39.6">
      <c r="A249" s="472" t="s">
        <v>4746</v>
      </c>
      <c r="B249" s="255" t="s">
        <v>4331</v>
      </c>
      <c r="C249" s="256" t="s">
        <v>4670</v>
      </c>
      <c r="D249" s="257" t="s">
        <v>4744</v>
      </c>
      <c r="E249" s="255">
        <v>12</v>
      </c>
      <c r="F249" s="255" t="s">
        <v>10</v>
      </c>
      <c r="G249" s="258">
        <v>72100</v>
      </c>
      <c r="H249" s="259">
        <v>62040</v>
      </c>
      <c r="I249" s="260">
        <v>5170</v>
      </c>
      <c r="J249" s="256" t="s">
        <v>4745</v>
      </c>
      <c r="K249" s="257" t="s">
        <v>28</v>
      </c>
      <c r="L249" s="255"/>
      <c r="M249" s="261" t="s">
        <v>11</v>
      </c>
    </row>
    <row r="250" spans="1:13" s="344" customFormat="1" ht="26.4">
      <c r="A250" s="472" t="s">
        <v>4751</v>
      </c>
      <c r="B250" s="255">
        <v>383746</v>
      </c>
      <c r="C250" s="256" t="s">
        <v>4672</v>
      </c>
      <c r="D250" s="257" t="s">
        <v>4752</v>
      </c>
      <c r="E250" s="255"/>
      <c r="F250" s="255" t="s">
        <v>10</v>
      </c>
      <c r="G250" s="258">
        <v>4000</v>
      </c>
      <c r="H250" s="259">
        <v>2470</v>
      </c>
      <c r="I250" s="260"/>
      <c r="J250" s="256" t="s">
        <v>4753</v>
      </c>
      <c r="K250" s="257" t="s">
        <v>51</v>
      </c>
      <c r="L250" s="255" t="s">
        <v>4754</v>
      </c>
      <c r="M250" s="261" t="s">
        <v>564</v>
      </c>
    </row>
    <row r="251" spans="1:13" s="344" customFormat="1" ht="13.2">
      <c r="A251" s="472" t="s">
        <v>4755</v>
      </c>
      <c r="B251" s="255">
        <v>357599</v>
      </c>
      <c r="C251" s="256" t="s">
        <v>3045</v>
      </c>
      <c r="D251" s="257" t="s">
        <v>58</v>
      </c>
      <c r="E251" s="255"/>
      <c r="F251" s="255" t="s">
        <v>233</v>
      </c>
      <c r="G251" s="258">
        <v>18900</v>
      </c>
      <c r="H251" s="259" t="e">
        <f>#REF!</f>
        <v>#REF!</v>
      </c>
      <c r="I251" s="403"/>
      <c r="J251" s="256" t="s">
        <v>3046</v>
      </c>
      <c r="K251" s="257" t="s">
        <v>1026</v>
      </c>
      <c r="L251" s="255" t="s">
        <v>666</v>
      </c>
      <c r="M251" s="261"/>
    </row>
    <row r="252" spans="1:13" s="344" customFormat="1" ht="26.4">
      <c r="A252" s="472" t="s">
        <v>99</v>
      </c>
      <c r="B252" s="255">
        <v>354743</v>
      </c>
      <c r="C252" s="256" t="s">
        <v>2962</v>
      </c>
      <c r="D252" s="257" t="s">
        <v>58</v>
      </c>
      <c r="E252" s="255"/>
      <c r="F252" s="255" t="s">
        <v>233</v>
      </c>
      <c r="G252" s="258">
        <v>20400</v>
      </c>
      <c r="H252" s="259" t="e">
        <f>#REF!</f>
        <v>#REF!</v>
      </c>
      <c r="I252" s="403"/>
      <c r="J252" s="256" t="s">
        <v>2963</v>
      </c>
      <c r="K252" s="257" t="s">
        <v>2964</v>
      </c>
      <c r="L252" s="255" t="s">
        <v>2965</v>
      </c>
      <c r="M252" s="261" t="s">
        <v>11</v>
      </c>
    </row>
    <row r="253" spans="1:13" s="344" customFormat="1" ht="26.4">
      <c r="A253" s="472" t="s">
        <v>4768</v>
      </c>
      <c r="B253" s="255">
        <v>344588</v>
      </c>
      <c r="C253" s="256" t="s">
        <v>767</v>
      </c>
      <c r="D253" s="257" t="s">
        <v>768</v>
      </c>
      <c r="E253" s="255" t="s">
        <v>769</v>
      </c>
      <c r="F253" s="255" t="s">
        <v>16</v>
      </c>
      <c r="G253" s="411"/>
      <c r="H253" s="259"/>
      <c r="I253" s="403"/>
      <c r="J253" s="256" t="s">
        <v>770</v>
      </c>
      <c r="K253" s="257"/>
      <c r="L253" s="255" t="s">
        <v>690</v>
      </c>
      <c r="M253" s="485" t="s">
        <v>766</v>
      </c>
    </row>
    <row r="254" spans="1:13" s="344" customFormat="1" ht="26.4">
      <c r="A254" s="472" t="s">
        <v>4777</v>
      </c>
      <c r="B254" s="255">
        <v>368888</v>
      </c>
      <c r="C254" s="256" t="s">
        <v>2377</v>
      </c>
      <c r="D254" s="257" t="s">
        <v>2365</v>
      </c>
      <c r="E254" s="255">
        <v>10</v>
      </c>
      <c r="F254" s="255" t="s">
        <v>233</v>
      </c>
      <c r="G254" s="258">
        <v>18200</v>
      </c>
      <c r="H254" s="259" t="e">
        <f>E254*I254</f>
        <v>#REF!</v>
      </c>
      <c r="I254" s="260" t="e">
        <f>#REF!</f>
        <v>#REF!</v>
      </c>
      <c r="J254" s="256" t="s">
        <v>2378</v>
      </c>
      <c r="K254" s="257" t="s">
        <v>2379</v>
      </c>
      <c r="L254" s="255" t="s">
        <v>55</v>
      </c>
      <c r="M254" s="261" t="s">
        <v>106</v>
      </c>
    </row>
    <row r="255" spans="1:13" s="344" customFormat="1" ht="26.4">
      <c r="A255" s="472" t="s">
        <v>4777</v>
      </c>
      <c r="B255" s="255">
        <v>368890</v>
      </c>
      <c r="C255" s="256" t="s">
        <v>2372</v>
      </c>
      <c r="D255" s="257" t="s">
        <v>2365</v>
      </c>
      <c r="E255" s="255">
        <v>10</v>
      </c>
      <c r="F255" s="255" t="s">
        <v>233</v>
      </c>
      <c r="G255" s="258">
        <v>18200</v>
      </c>
      <c r="H255" s="259" t="e">
        <f>E255*I255</f>
        <v>#REF!</v>
      </c>
      <c r="I255" s="260" t="e">
        <f>#REF!</f>
        <v>#REF!</v>
      </c>
      <c r="J255" s="256" t="s">
        <v>2373</v>
      </c>
      <c r="K255" s="257"/>
      <c r="L255" s="255"/>
      <c r="M255" s="261"/>
    </row>
    <row r="256" spans="1:13" s="344" customFormat="1" ht="13.2">
      <c r="A256" s="472" t="s">
        <v>99</v>
      </c>
      <c r="B256" s="255">
        <v>354722</v>
      </c>
      <c r="C256" s="256" t="s">
        <v>4121</v>
      </c>
      <c r="D256" s="257" t="s">
        <v>2829</v>
      </c>
      <c r="E256" s="255"/>
      <c r="F256" s="255" t="s">
        <v>233</v>
      </c>
      <c r="G256" s="258">
        <v>6580</v>
      </c>
      <c r="H256" s="259" t="e">
        <f>#REF!</f>
        <v>#REF!</v>
      </c>
      <c r="I256" s="403"/>
      <c r="J256" s="256" t="s">
        <v>2923</v>
      </c>
      <c r="K256" s="257" t="s">
        <v>47</v>
      </c>
      <c r="L256" s="255" t="s">
        <v>2924</v>
      </c>
      <c r="M256" s="261" t="s">
        <v>106</v>
      </c>
    </row>
    <row r="257" spans="1:13" s="479" customFormat="1" ht="39.6">
      <c r="A257" s="472" t="s">
        <v>4786</v>
      </c>
      <c r="B257" s="422">
        <v>402086</v>
      </c>
      <c r="C257" s="486" t="s">
        <v>4503</v>
      </c>
      <c r="D257" s="420" t="s">
        <v>325</v>
      </c>
      <c r="E257" s="420">
        <v>40</v>
      </c>
      <c r="F257" s="487" t="s">
        <v>233</v>
      </c>
      <c r="G257" s="488">
        <v>27500</v>
      </c>
      <c r="H257" s="259">
        <f>E257*I257</f>
        <v>24800</v>
      </c>
      <c r="I257" s="489">
        <v>620</v>
      </c>
      <c r="J257" s="427" t="s">
        <v>5718</v>
      </c>
      <c r="K257" s="428" t="s">
        <v>656</v>
      </c>
      <c r="L257" s="255" t="s">
        <v>2140</v>
      </c>
      <c r="M257" s="261" t="s">
        <v>11</v>
      </c>
    </row>
    <row r="258" spans="1:13" s="479" customFormat="1" ht="13.2">
      <c r="A258" s="472" t="s">
        <v>499</v>
      </c>
      <c r="B258" s="255">
        <v>117722</v>
      </c>
      <c r="C258" s="256" t="s">
        <v>3592</v>
      </c>
      <c r="D258" s="257" t="s">
        <v>2631</v>
      </c>
      <c r="E258" s="255"/>
      <c r="F258" s="255" t="s">
        <v>233</v>
      </c>
      <c r="G258" s="258"/>
      <c r="H258" s="259" t="s">
        <v>499</v>
      </c>
      <c r="I258" s="403"/>
      <c r="J258" s="256" t="s">
        <v>3593</v>
      </c>
      <c r="K258" s="257"/>
      <c r="L258" s="255" t="s">
        <v>1868</v>
      </c>
      <c r="M258" s="261" t="s">
        <v>11</v>
      </c>
    </row>
    <row r="259" spans="1:13" s="479" customFormat="1" ht="13.2">
      <c r="A259" s="472" t="s">
        <v>4787</v>
      </c>
      <c r="B259" s="255">
        <v>370505</v>
      </c>
      <c r="C259" s="256" t="s">
        <v>4788</v>
      </c>
      <c r="D259" s="257" t="s">
        <v>2478</v>
      </c>
      <c r="E259" s="255">
        <v>30</v>
      </c>
      <c r="F259" s="255" t="s">
        <v>233</v>
      </c>
      <c r="G259" s="258">
        <v>33000</v>
      </c>
      <c r="H259" s="259" t="e">
        <f>#REF!</f>
        <v>#REF!</v>
      </c>
      <c r="I259" s="260" t="e">
        <f t="shared" ref="I259:I264" si="6">H259/E259</f>
        <v>#REF!</v>
      </c>
      <c r="J259" s="256" t="s">
        <v>2479</v>
      </c>
      <c r="K259" s="257"/>
      <c r="L259" s="255"/>
      <c r="M259" s="261"/>
    </row>
    <row r="260" spans="1:13" s="479" customFormat="1" ht="26.4">
      <c r="A260" s="472" t="s">
        <v>4789</v>
      </c>
      <c r="B260" s="255">
        <v>398533</v>
      </c>
      <c r="C260" s="490" t="s">
        <v>4678</v>
      </c>
      <c r="D260" s="255" t="s">
        <v>4358</v>
      </c>
      <c r="E260" s="255">
        <v>30</v>
      </c>
      <c r="F260" s="255" t="s">
        <v>3719</v>
      </c>
      <c r="G260" s="478">
        <v>33000</v>
      </c>
      <c r="H260" s="491" t="e">
        <f>#REF!</f>
        <v>#REF!</v>
      </c>
      <c r="I260" s="478" t="e">
        <f t="shared" si="6"/>
        <v>#REF!</v>
      </c>
      <c r="J260" s="477" t="s">
        <v>5719</v>
      </c>
      <c r="K260" s="257" t="s">
        <v>4359</v>
      </c>
      <c r="L260" s="255"/>
      <c r="M260" s="255"/>
    </row>
    <row r="261" spans="1:13" s="479" customFormat="1" ht="26.4">
      <c r="A261" s="472" t="s">
        <v>4793</v>
      </c>
      <c r="B261" s="255">
        <v>383077</v>
      </c>
      <c r="C261" s="256" t="s">
        <v>3762</v>
      </c>
      <c r="D261" s="257" t="s">
        <v>3763</v>
      </c>
      <c r="E261" s="255">
        <v>20</v>
      </c>
      <c r="F261" s="255" t="s">
        <v>233</v>
      </c>
      <c r="G261" s="411">
        <v>32000</v>
      </c>
      <c r="H261" s="259" t="e">
        <f>#REF!</f>
        <v>#REF!</v>
      </c>
      <c r="I261" s="260" t="e">
        <f t="shared" si="6"/>
        <v>#REF!</v>
      </c>
      <c r="J261" s="256" t="s">
        <v>971</v>
      </c>
      <c r="K261" s="257" t="s">
        <v>972</v>
      </c>
      <c r="L261" s="255" t="s">
        <v>15</v>
      </c>
      <c r="M261" s="261" t="s">
        <v>498</v>
      </c>
    </row>
    <row r="262" spans="1:13" s="479" customFormat="1" ht="26.4">
      <c r="A262" s="472" t="s">
        <v>4793</v>
      </c>
      <c r="B262" s="255">
        <v>383078</v>
      </c>
      <c r="C262" s="256" t="s">
        <v>4259</v>
      </c>
      <c r="D262" s="257" t="s">
        <v>3763</v>
      </c>
      <c r="E262" s="255">
        <v>20</v>
      </c>
      <c r="F262" s="255" t="s">
        <v>233</v>
      </c>
      <c r="G262" s="411">
        <v>35600</v>
      </c>
      <c r="H262" s="259" t="e">
        <f>#REF!</f>
        <v>#REF!</v>
      </c>
      <c r="I262" s="260" t="e">
        <f t="shared" si="6"/>
        <v>#REF!</v>
      </c>
      <c r="J262" s="256" t="s">
        <v>973</v>
      </c>
      <c r="K262" s="257" t="s">
        <v>974</v>
      </c>
      <c r="L262" s="255" t="s">
        <v>15</v>
      </c>
      <c r="M262" s="261" t="s">
        <v>498</v>
      </c>
    </row>
    <row r="263" spans="1:13" s="479" customFormat="1" ht="26.4">
      <c r="A263" s="472" t="s">
        <v>99</v>
      </c>
      <c r="B263" s="255">
        <v>383078</v>
      </c>
      <c r="C263" s="256" t="s">
        <v>2231</v>
      </c>
      <c r="D263" s="257" t="s">
        <v>2232</v>
      </c>
      <c r="E263" s="255">
        <v>24</v>
      </c>
      <c r="F263" s="255" t="s">
        <v>233</v>
      </c>
      <c r="G263" s="258">
        <v>32460</v>
      </c>
      <c r="H263" s="259" t="e">
        <f>#REF!</f>
        <v>#REF!</v>
      </c>
      <c r="I263" s="260" t="e">
        <f t="shared" si="6"/>
        <v>#REF!</v>
      </c>
      <c r="J263" s="256" t="s">
        <v>2233</v>
      </c>
      <c r="K263" s="257"/>
      <c r="L263" s="255"/>
      <c r="M263" s="261"/>
    </row>
    <row r="264" spans="1:13" s="479" customFormat="1" ht="26.4">
      <c r="A264" s="472" t="s">
        <v>99</v>
      </c>
      <c r="B264" s="255">
        <v>370570</v>
      </c>
      <c r="C264" s="256" t="s">
        <v>4119</v>
      </c>
      <c r="D264" s="257" t="s">
        <v>2643</v>
      </c>
      <c r="E264" s="255">
        <v>30</v>
      </c>
      <c r="F264" s="255" t="s">
        <v>233</v>
      </c>
      <c r="G264" s="258">
        <v>12920</v>
      </c>
      <c r="H264" s="259" t="e">
        <f>#REF!</f>
        <v>#REF!</v>
      </c>
      <c r="I264" s="403" t="e">
        <f t="shared" si="6"/>
        <v>#REF!</v>
      </c>
      <c r="J264" s="256" t="s">
        <v>2646</v>
      </c>
      <c r="K264" s="257" t="s">
        <v>2647</v>
      </c>
      <c r="L264" s="255" t="s">
        <v>98</v>
      </c>
      <c r="M264" s="261" t="s">
        <v>11</v>
      </c>
    </row>
    <row r="265" spans="1:13" s="479" customFormat="1" ht="39.6">
      <c r="A265" s="472" t="s">
        <v>4755</v>
      </c>
      <c r="B265" s="255">
        <v>348677</v>
      </c>
      <c r="C265" s="256" t="s">
        <v>340</v>
      </c>
      <c r="D265" s="257" t="s">
        <v>58</v>
      </c>
      <c r="E265" s="255"/>
      <c r="F265" s="255" t="s">
        <v>233</v>
      </c>
      <c r="G265" s="258">
        <v>42000</v>
      </c>
      <c r="H265" s="259" t="e">
        <f>#REF!</f>
        <v>#REF!</v>
      </c>
      <c r="I265" s="403"/>
      <c r="J265" s="256" t="s">
        <v>354</v>
      </c>
      <c r="K265" s="257" t="s">
        <v>351</v>
      </c>
      <c r="L265" s="255" t="s">
        <v>21</v>
      </c>
      <c r="M265" s="261"/>
    </row>
    <row r="266" spans="1:13" s="479" customFormat="1" ht="39.6">
      <c r="A266" s="472" t="s">
        <v>4762</v>
      </c>
      <c r="B266" s="255">
        <v>341596</v>
      </c>
      <c r="C266" s="256" t="s">
        <v>1888</v>
      </c>
      <c r="D266" s="257" t="s">
        <v>1889</v>
      </c>
      <c r="E266" s="255">
        <v>50</v>
      </c>
      <c r="F266" s="255" t="s">
        <v>233</v>
      </c>
      <c r="G266" s="258">
        <v>30000</v>
      </c>
      <c r="H266" s="259" t="e">
        <f>#REF!</f>
        <v>#REF!</v>
      </c>
      <c r="I266" s="403" t="e">
        <f>H266/E266</f>
        <v>#REF!</v>
      </c>
      <c r="J266" s="256" t="s">
        <v>5720</v>
      </c>
      <c r="K266" s="257" t="s">
        <v>294</v>
      </c>
      <c r="L266" s="255" t="s">
        <v>164</v>
      </c>
      <c r="M266" s="261" t="s">
        <v>112</v>
      </c>
    </row>
    <row r="267" spans="1:13" s="479" customFormat="1" ht="26.4">
      <c r="A267" s="472" t="s">
        <v>4796</v>
      </c>
      <c r="B267" s="257">
        <v>391589</v>
      </c>
      <c r="C267" s="492" t="s">
        <v>821</v>
      </c>
      <c r="D267" s="257" t="s">
        <v>822</v>
      </c>
      <c r="E267" s="255">
        <v>25</v>
      </c>
      <c r="F267" s="255" t="s">
        <v>233</v>
      </c>
      <c r="G267" s="407"/>
      <c r="H267" s="259"/>
      <c r="I267" s="260"/>
      <c r="J267" s="256" t="s">
        <v>5721</v>
      </c>
      <c r="K267" s="257"/>
      <c r="L267" s="255" t="s">
        <v>773</v>
      </c>
      <c r="M267" s="261" t="s">
        <v>112</v>
      </c>
    </row>
    <row r="268" spans="1:13" s="479" customFormat="1" ht="13.2">
      <c r="A268" s="472" t="s">
        <v>4796</v>
      </c>
      <c r="B268" s="257">
        <v>391594</v>
      </c>
      <c r="C268" s="492" t="s">
        <v>823</v>
      </c>
      <c r="D268" s="257" t="s">
        <v>822</v>
      </c>
      <c r="E268" s="255">
        <v>25</v>
      </c>
      <c r="F268" s="255" t="s">
        <v>233</v>
      </c>
      <c r="G268" s="407"/>
      <c r="H268" s="259"/>
      <c r="I268" s="260"/>
      <c r="J268" s="256" t="s">
        <v>5722</v>
      </c>
      <c r="K268" s="257"/>
      <c r="L268" s="255" t="s">
        <v>773</v>
      </c>
      <c r="M268" s="261" t="s">
        <v>112</v>
      </c>
    </row>
    <row r="269" spans="1:13" s="479" customFormat="1" ht="13.2">
      <c r="A269" s="472" t="s">
        <v>4777</v>
      </c>
      <c r="B269" s="255">
        <v>381812</v>
      </c>
      <c r="C269" s="256" t="s">
        <v>952</v>
      </c>
      <c r="D269" s="257" t="s">
        <v>953</v>
      </c>
      <c r="E269" s="255">
        <v>9</v>
      </c>
      <c r="F269" s="255" t="s">
        <v>233</v>
      </c>
      <c r="G269" s="411">
        <v>32000</v>
      </c>
      <c r="H269" s="259" t="e">
        <f>#REF!</f>
        <v>#REF!</v>
      </c>
      <c r="I269" s="260" t="e">
        <f>H269/E269</f>
        <v>#REF!</v>
      </c>
      <c r="J269" s="256" t="s">
        <v>954</v>
      </c>
      <c r="K269" s="257" t="s">
        <v>394</v>
      </c>
      <c r="L269" s="255" t="s">
        <v>446</v>
      </c>
      <c r="M269" s="261" t="s">
        <v>447</v>
      </c>
    </row>
    <row r="270" spans="1:13" s="479" customFormat="1" ht="13.2">
      <c r="A270" s="472" t="s">
        <v>4777</v>
      </c>
      <c r="B270" s="255">
        <v>381813</v>
      </c>
      <c r="C270" s="256" t="s">
        <v>955</v>
      </c>
      <c r="D270" s="257" t="s">
        <v>953</v>
      </c>
      <c r="E270" s="255">
        <v>9</v>
      </c>
      <c r="F270" s="255" t="s">
        <v>233</v>
      </c>
      <c r="G270" s="411">
        <v>32000</v>
      </c>
      <c r="H270" s="259" t="e">
        <f>#REF!</f>
        <v>#REF!</v>
      </c>
      <c r="I270" s="260" t="e">
        <f>H270/E270</f>
        <v>#REF!</v>
      </c>
      <c r="J270" s="256" t="s">
        <v>956</v>
      </c>
      <c r="K270" s="257" t="s">
        <v>394</v>
      </c>
      <c r="L270" s="255" t="s">
        <v>446</v>
      </c>
      <c r="M270" s="261" t="s">
        <v>447</v>
      </c>
    </row>
    <row r="271" spans="1:13" s="479" customFormat="1" ht="13.2">
      <c r="A271" s="472" t="s">
        <v>437</v>
      </c>
      <c r="B271" s="255">
        <v>351961</v>
      </c>
      <c r="C271" s="256" t="s">
        <v>1450</v>
      </c>
      <c r="D271" s="257" t="s">
        <v>180</v>
      </c>
      <c r="E271" s="255">
        <v>32</v>
      </c>
      <c r="F271" s="255" t="s">
        <v>10</v>
      </c>
      <c r="G271" s="411">
        <v>21160</v>
      </c>
      <c r="H271" s="259" t="e">
        <f>#REF!</f>
        <v>#REF!</v>
      </c>
      <c r="I271" s="403" t="e">
        <f>H271/E271</f>
        <v>#REF!</v>
      </c>
      <c r="J271" s="256" t="s">
        <v>181</v>
      </c>
      <c r="K271" s="257" t="s">
        <v>182</v>
      </c>
      <c r="L271" s="255" t="s">
        <v>77</v>
      </c>
      <c r="M271" s="261" t="s">
        <v>11</v>
      </c>
    </row>
    <row r="272" spans="1:13" s="479" customFormat="1" ht="13.2">
      <c r="A272" s="472" t="s">
        <v>4798</v>
      </c>
      <c r="B272" s="255">
        <v>333205</v>
      </c>
      <c r="C272" s="256" t="s">
        <v>1948</v>
      </c>
      <c r="D272" s="257" t="s">
        <v>58</v>
      </c>
      <c r="E272" s="255">
        <v>6</v>
      </c>
      <c r="F272" s="255" t="s">
        <v>233</v>
      </c>
      <c r="G272" s="258" t="s">
        <v>1934</v>
      </c>
      <c r="H272" s="259" t="e">
        <f>#REF!</f>
        <v>#REF!</v>
      </c>
      <c r="I272" s="403" t="e">
        <f>H272/E272</f>
        <v>#REF!</v>
      </c>
      <c r="J272" s="256" t="s">
        <v>1949</v>
      </c>
      <c r="K272" s="257">
        <v>17</v>
      </c>
      <c r="L272" s="255" t="s">
        <v>21</v>
      </c>
      <c r="M272" s="485"/>
    </row>
    <row r="273" spans="1:13" s="479" customFormat="1" ht="26.4">
      <c r="A273" s="472" t="s">
        <v>4799</v>
      </c>
      <c r="B273" s="255">
        <v>138695</v>
      </c>
      <c r="C273" s="256" t="s">
        <v>1557</v>
      </c>
      <c r="D273" s="257" t="s">
        <v>1558</v>
      </c>
      <c r="E273" s="255">
        <v>20</v>
      </c>
      <c r="F273" s="255" t="s">
        <v>233</v>
      </c>
      <c r="G273" s="258">
        <v>13150</v>
      </c>
      <c r="H273" s="259" t="e">
        <f>#REF!</f>
        <v>#REF!</v>
      </c>
      <c r="I273" s="403" t="e">
        <f>H273/E273</f>
        <v>#REF!</v>
      </c>
      <c r="J273" s="256" t="s">
        <v>1559</v>
      </c>
      <c r="K273" s="257" t="s">
        <v>5723</v>
      </c>
      <c r="L273" s="255" t="s">
        <v>164</v>
      </c>
      <c r="M273" s="261" t="s">
        <v>106</v>
      </c>
    </row>
    <row r="274" spans="1:13" s="479" customFormat="1" ht="39.6">
      <c r="A274" s="472" t="s">
        <v>99</v>
      </c>
      <c r="B274" s="255">
        <v>383382</v>
      </c>
      <c r="C274" s="256" t="s">
        <v>640</v>
      </c>
      <c r="D274" s="257" t="s">
        <v>641</v>
      </c>
      <c r="E274" s="255"/>
      <c r="F274" s="255" t="s">
        <v>233</v>
      </c>
      <c r="G274" s="411">
        <v>1500</v>
      </c>
      <c r="H274" s="259" t="e">
        <f>#REF!</f>
        <v>#REF!</v>
      </c>
      <c r="I274" s="403"/>
      <c r="J274" s="256" t="s">
        <v>642</v>
      </c>
      <c r="K274" s="257"/>
      <c r="L274" s="255" t="s">
        <v>435</v>
      </c>
      <c r="M274" s="261" t="s">
        <v>112</v>
      </c>
    </row>
    <row r="275" spans="1:13" s="479" customFormat="1" ht="92.4">
      <c r="A275" s="472" t="s">
        <v>4910</v>
      </c>
      <c r="B275" s="255">
        <v>429390</v>
      </c>
      <c r="C275" s="493" t="s">
        <v>4718</v>
      </c>
      <c r="D275" s="257" t="s">
        <v>4719</v>
      </c>
      <c r="E275" s="255">
        <v>30</v>
      </c>
      <c r="F275" s="255" t="s">
        <v>233</v>
      </c>
      <c r="G275" s="478">
        <v>38000</v>
      </c>
      <c r="H275" s="491" t="e">
        <f>#REF!</f>
        <v>#REF!</v>
      </c>
      <c r="I275" s="478" t="e">
        <f>H275/E275</f>
        <v>#REF!</v>
      </c>
      <c r="J275" s="477" t="s">
        <v>4720</v>
      </c>
      <c r="K275" s="257" t="s">
        <v>4721</v>
      </c>
      <c r="L275" s="255" t="s">
        <v>117</v>
      </c>
      <c r="M275" s="255" t="s">
        <v>112</v>
      </c>
    </row>
    <row r="276" spans="1:13" s="479" customFormat="1" ht="70.5" customHeight="1">
      <c r="A276" s="472" t="s">
        <v>4896</v>
      </c>
      <c r="B276" s="255">
        <v>427760</v>
      </c>
      <c r="C276" s="490" t="s">
        <v>4864</v>
      </c>
      <c r="D276" s="257" t="s">
        <v>4704</v>
      </c>
      <c r="E276" s="255">
        <v>40</v>
      </c>
      <c r="F276" s="255" t="s">
        <v>233</v>
      </c>
      <c r="G276" s="478">
        <v>43500</v>
      </c>
      <c r="H276" s="491">
        <f>E276*I276</f>
        <v>22000</v>
      </c>
      <c r="I276" s="478">
        <v>550</v>
      </c>
      <c r="J276" s="256" t="s">
        <v>5724</v>
      </c>
      <c r="K276" s="257"/>
      <c r="L276" s="257" t="s">
        <v>2944</v>
      </c>
      <c r="M276" s="255" t="s">
        <v>106</v>
      </c>
    </row>
    <row r="277" spans="1:13" s="479" customFormat="1" ht="39.6">
      <c r="A277" s="472" t="s">
        <v>4905</v>
      </c>
      <c r="B277" s="255">
        <v>354139</v>
      </c>
      <c r="C277" s="256" t="s">
        <v>2891</v>
      </c>
      <c r="D277" s="257" t="s">
        <v>2597</v>
      </c>
      <c r="E277" s="255">
        <v>24</v>
      </c>
      <c r="F277" s="255" t="s">
        <v>233</v>
      </c>
      <c r="G277" s="258">
        <v>19800</v>
      </c>
      <c r="H277" s="259" t="s">
        <v>4906</v>
      </c>
      <c r="I277" s="403" t="e">
        <f>#REF!</f>
        <v>#REF!</v>
      </c>
      <c r="J277" s="256" t="s">
        <v>2892</v>
      </c>
      <c r="K277" s="257"/>
      <c r="L277" s="255" t="s">
        <v>2893</v>
      </c>
      <c r="M277" s="261" t="s">
        <v>11</v>
      </c>
    </row>
    <row r="278" spans="1:13" s="479" customFormat="1" ht="52.8">
      <c r="A278" s="472" t="s">
        <v>4777</v>
      </c>
      <c r="B278" s="255">
        <v>377921</v>
      </c>
      <c r="C278" s="492" t="s">
        <v>4594</v>
      </c>
      <c r="D278" s="257" t="s">
        <v>4595</v>
      </c>
      <c r="E278" s="255">
        <v>40</v>
      </c>
      <c r="F278" s="255" t="s">
        <v>233</v>
      </c>
      <c r="G278" s="478">
        <v>98000</v>
      </c>
      <c r="H278" s="491" t="e">
        <f>#REF!</f>
        <v>#REF!</v>
      </c>
      <c r="I278" s="478" t="e">
        <f>H278/E278</f>
        <v>#REF!</v>
      </c>
      <c r="J278" s="256" t="s">
        <v>5725</v>
      </c>
      <c r="K278" s="257" t="s">
        <v>1796</v>
      </c>
      <c r="L278" s="257"/>
      <c r="M278" s="255"/>
    </row>
    <row r="279" spans="1:13" s="479" customFormat="1" ht="26.4">
      <c r="A279" s="472" t="s">
        <v>4914</v>
      </c>
      <c r="B279" s="255">
        <v>294880</v>
      </c>
      <c r="C279" s="256" t="s">
        <v>4172</v>
      </c>
      <c r="D279" s="257" t="s">
        <v>3018</v>
      </c>
      <c r="E279" s="255"/>
      <c r="F279" s="255" t="s">
        <v>233</v>
      </c>
      <c r="G279" s="258">
        <v>143590</v>
      </c>
      <c r="H279" s="259" t="e">
        <f>#REF!</f>
        <v>#REF!</v>
      </c>
      <c r="I279" s="403"/>
      <c r="J279" s="256" t="s">
        <v>5726</v>
      </c>
      <c r="K279" s="257"/>
      <c r="L279" s="255" t="s">
        <v>3574</v>
      </c>
      <c r="M279" s="261" t="s">
        <v>11</v>
      </c>
    </row>
    <row r="280" spans="1:13" s="479" customFormat="1" ht="13.2">
      <c r="A280" s="472" t="s">
        <v>4777</v>
      </c>
      <c r="B280" s="255">
        <v>392024</v>
      </c>
      <c r="C280" s="256" t="s">
        <v>594</v>
      </c>
      <c r="D280" s="257" t="s">
        <v>595</v>
      </c>
      <c r="E280" s="255">
        <v>20</v>
      </c>
      <c r="F280" s="255" t="s">
        <v>233</v>
      </c>
      <c r="G280" s="411">
        <v>38700</v>
      </c>
      <c r="H280" s="259" t="e">
        <f>#REF!</f>
        <v>#REF!</v>
      </c>
      <c r="I280" s="260" t="e">
        <f t="shared" ref="I280:I283" si="7">H280/E280</f>
        <v>#REF!</v>
      </c>
      <c r="J280" s="256" t="s">
        <v>596</v>
      </c>
      <c r="K280" s="257" t="s">
        <v>48</v>
      </c>
      <c r="L280" s="255"/>
      <c r="M280" s="261" t="s">
        <v>112</v>
      </c>
    </row>
    <row r="281" spans="1:13" s="479" customFormat="1" ht="13.2">
      <c r="A281" s="472" t="s">
        <v>99</v>
      </c>
      <c r="B281" s="257">
        <v>395841</v>
      </c>
      <c r="C281" s="492" t="s">
        <v>3814</v>
      </c>
      <c r="D281" s="257" t="s">
        <v>3757</v>
      </c>
      <c r="E281" s="255">
        <v>20</v>
      </c>
      <c r="F281" s="255" t="s">
        <v>233</v>
      </c>
      <c r="G281" s="411">
        <v>26700</v>
      </c>
      <c r="H281" s="259" t="e">
        <f>#REF!</f>
        <v>#REF!</v>
      </c>
      <c r="I281" s="403" t="e">
        <f t="shared" si="7"/>
        <v>#REF!</v>
      </c>
      <c r="J281" s="256" t="s">
        <v>3756</v>
      </c>
      <c r="K281" s="257" t="s">
        <v>48</v>
      </c>
      <c r="L281" s="255" t="s">
        <v>3758</v>
      </c>
      <c r="M281" s="261" t="s">
        <v>112</v>
      </c>
    </row>
    <row r="282" spans="1:13" s="479" customFormat="1" ht="105.6">
      <c r="A282" s="472" t="s">
        <v>4929</v>
      </c>
      <c r="B282" s="255">
        <v>382592</v>
      </c>
      <c r="C282" s="256" t="s">
        <v>986</v>
      </c>
      <c r="D282" s="257" t="s">
        <v>987</v>
      </c>
      <c r="E282" s="257">
        <v>70</v>
      </c>
      <c r="F282" s="255" t="s">
        <v>233</v>
      </c>
      <c r="G282" s="411">
        <v>130000</v>
      </c>
      <c r="H282" s="259" t="e">
        <f>#REF!</f>
        <v>#REF!</v>
      </c>
      <c r="I282" s="403" t="e">
        <f t="shared" si="7"/>
        <v>#REF!</v>
      </c>
      <c r="J282" s="256" t="s">
        <v>5727</v>
      </c>
      <c r="K282" s="257" t="s">
        <v>988</v>
      </c>
      <c r="L282" s="257" t="s">
        <v>801</v>
      </c>
      <c r="M282" s="485" t="s">
        <v>112</v>
      </c>
    </row>
    <row r="283" spans="1:13" s="479" customFormat="1" ht="39.6">
      <c r="A283" s="472" t="s">
        <v>99</v>
      </c>
      <c r="B283" s="255">
        <v>193074</v>
      </c>
      <c r="C283" s="256" t="s">
        <v>1674</v>
      </c>
      <c r="D283" s="257" t="s">
        <v>1675</v>
      </c>
      <c r="E283" s="255">
        <v>24</v>
      </c>
      <c r="F283" s="255" t="s">
        <v>233</v>
      </c>
      <c r="G283" s="258">
        <v>15050</v>
      </c>
      <c r="H283" s="259" t="e">
        <f>#REF!</f>
        <v>#REF!</v>
      </c>
      <c r="I283" s="403" t="e">
        <f t="shared" si="7"/>
        <v>#REF!</v>
      </c>
      <c r="J283" s="256" t="s">
        <v>1676</v>
      </c>
      <c r="K283" s="257" t="s">
        <v>1677</v>
      </c>
      <c r="L283" s="255" t="s">
        <v>164</v>
      </c>
      <c r="M283" s="261" t="s">
        <v>11</v>
      </c>
    </row>
    <row r="284" spans="1:13" s="479" customFormat="1" ht="26.4">
      <c r="A284" s="472" t="s">
        <v>99</v>
      </c>
      <c r="B284" s="255">
        <v>392425</v>
      </c>
      <c r="C284" s="256" t="s">
        <v>584</v>
      </c>
      <c r="D284" s="257" t="s">
        <v>585</v>
      </c>
      <c r="E284" s="255">
        <v>10</v>
      </c>
      <c r="F284" s="255" t="s">
        <v>233</v>
      </c>
      <c r="G284" s="411">
        <v>17000</v>
      </c>
      <c r="H284" s="259">
        <v>11790</v>
      </c>
      <c r="I284" s="403">
        <v>1179</v>
      </c>
      <c r="J284" s="256" t="s">
        <v>586</v>
      </c>
      <c r="K284" s="257" t="s">
        <v>38</v>
      </c>
      <c r="L284" s="255"/>
      <c r="M284" s="261" t="s">
        <v>112</v>
      </c>
    </row>
    <row r="285" spans="1:13" s="479" customFormat="1" ht="13.2">
      <c r="A285" s="472" t="s">
        <v>99</v>
      </c>
      <c r="B285" s="255">
        <v>387306</v>
      </c>
      <c r="C285" s="256" t="s">
        <v>3893</v>
      </c>
      <c r="D285" s="257" t="s">
        <v>73</v>
      </c>
      <c r="E285" s="255">
        <v>12</v>
      </c>
      <c r="F285" s="255" t="s">
        <v>233</v>
      </c>
      <c r="G285" s="258">
        <v>19380</v>
      </c>
      <c r="H285" s="259">
        <v>13500</v>
      </c>
      <c r="I285" s="403">
        <v>1125</v>
      </c>
      <c r="J285" s="256" t="s">
        <v>1770</v>
      </c>
      <c r="K285" s="257" t="s">
        <v>553</v>
      </c>
      <c r="L285" s="255" t="s">
        <v>1296</v>
      </c>
      <c r="M285" s="261"/>
    </row>
    <row r="286" spans="1:13" s="479" customFormat="1" ht="13.2">
      <c r="A286" s="472" t="s">
        <v>99</v>
      </c>
      <c r="B286" s="255">
        <v>382552</v>
      </c>
      <c r="C286" s="256" t="s">
        <v>1051</v>
      </c>
      <c r="D286" s="257" t="s">
        <v>74</v>
      </c>
      <c r="E286" s="255">
        <v>14</v>
      </c>
      <c r="F286" s="255" t="s">
        <v>233</v>
      </c>
      <c r="G286" s="258">
        <v>20000</v>
      </c>
      <c r="H286" s="259">
        <v>17000</v>
      </c>
      <c r="I286" s="403">
        <v>1214.2857142857142</v>
      </c>
      <c r="J286" s="256" t="s">
        <v>1333</v>
      </c>
      <c r="K286" s="257" t="s">
        <v>553</v>
      </c>
      <c r="L286" s="255" t="s">
        <v>1296</v>
      </c>
      <c r="M286" s="261"/>
    </row>
    <row r="287" spans="1:13" s="479" customFormat="1" ht="39.6">
      <c r="A287" s="472" t="s">
        <v>99</v>
      </c>
      <c r="B287" s="255">
        <v>361938</v>
      </c>
      <c r="C287" s="256" t="s">
        <v>3571</v>
      </c>
      <c r="D287" s="257" t="s">
        <v>3441</v>
      </c>
      <c r="E287" s="255"/>
      <c r="F287" s="255" t="s">
        <v>129</v>
      </c>
      <c r="G287" s="258">
        <v>61000</v>
      </c>
      <c r="H287" s="259" t="e">
        <f>#REF!</f>
        <v>#REF!</v>
      </c>
      <c r="I287" s="403"/>
      <c r="J287" s="256" t="s">
        <v>4234</v>
      </c>
      <c r="K287" s="257"/>
      <c r="L287" s="255" t="s">
        <v>2115</v>
      </c>
      <c r="M287" s="261" t="s">
        <v>11</v>
      </c>
    </row>
    <row r="288" spans="1:13" s="479" customFormat="1" ht="26.4">
      <c r="A288" s="472" t="s">
        <v>99</v>
      </c>
      <c r="B288" s="255">
        <v>354511</v>
      </c>
      <c r="C288" s="256" t="s">
        <v>2817</v>
      </c>
      <c r="D288" s="257" t="s">
        <v>2818</v>
      </c>
      <c r="E288" s="255">
        <v>5</v>
      </c>
      <c r="F288" s="255" t="s">
        <v>233</v>
      </c>
      <c r="G288" s="474">
        <v>14730</v>
      </c>
      <c r="H288" s="259">
        <v>9640</v>
      </c>
      <c r="I288" s="403">
        <f t="shared" ref="I288" si="8">H288/E288</f>
        <v>1928</v>
      </c>
      <c r="J288" s="256" t="s">
        <v>4861</v>
      </c>
      <c r="K288" s="257" t="s">
        <v>4862</v>
      </c>
      <c r="L288" s="255" t="s">
        <v>2816</v>
      </c>
      <c r="M288" s="261" t="s">
        <v>106</v>
      </c>
    </row>
    <row r="289" spans="1:13" s="479" customFormat="1" ht="39.6">
      <c r="A289" s="472" t="s">
        <v>99</v>
      </c>
      <c r="B289" s="255">
        <v>354992</v>
      </c>
      <c r="C289" s="256" t="s">
        <v>4122</v>
      </c>
      <c r="D289" s="257" t="s">
        <v>2754</v>
      </c>
      <c r="E289" s="255">
        <v>10</v>
      </c>
      <c r="F289" s="255" t="s">
        <v>233</v>
      </c>
      <c r="G289" s="258">
        <v>4510</v>
      </c>
      <c r="H289" s="259" t="e">
        <f>#REF!</f>
        <v>#REF!</v>
      </c>
      <c r="I289" s="403" t="e">
        <f>H289/E289</f>
        <v>#REF!</v>
      </c>
      <c r="J289" s="256" t="s">
        <v>5728</v>
      </c>
      <c r="K289" s="257" t="s">
        <v>2925</v>
      </c>
      <c r="L289" s="255" t="s">
        <v>2926</v>
      </c>
      <c r="M289" s="261" t="s">
        <v>112</v>
      </c>
    </row>
    <row r="290" spans="1:13" s="479" customFormat="1" ht="26.4">
      <c r="A290" s="472" t="s">
        <v>4965</v>
      </c>
      <c r="B290" s="255">
        <v>354138</v>
      </c>
      <c r="C290" s="256" t="s">
        <v>2671</v>
      </c>
      <c r="D290" s="257" t="s">
        <v>2601</v>
      </c>
      <c r="E290" s="255">
        <v>24</v>
      </c>
      <c r="F290" s="255" t="s">
        <v>233</v>
      </c>
      <c r="G290" s="258">
        <v>20470</v>
      </c>
      <c r="H290" s="259" t="e">
        <f>E290*I290</f>
        <v>#REF!</v>
      </c>
      <c r="I290" s="403" t="e">
        <f>#REF!</f>
        <v>#REF!</v>
      </c>
      <c r="J290" s="256" t="s">
        <v>2672</v>
      </c>
      <c r="K290" s="257"/>
      <c r="L290" s="255" t="s">
        <v>98</v>
      </c>
      <c r="M290" s="261" t="s">
        <v>11</v>
      </c>
    </row>
    <row r="291" spans="1:13" s="479" customFormat="1" ht="16.8" customHeight="1">
      <c r="A291" s="472" t="s">
        <v>99</v>
      </c>
      <c r="B291" s="255">
        <v>335060</v>
      </c>
      <c r="C291" s="256" t="s">
        <v>1662</v>
      </c>
      <c r="D291" s="257" t="s">
        <v>230</v>
      </c>
      <c r="E291" s="255">
        <v>6</v>
      </c>
      <c r="F291" s="255" t="s">
        <v>233</v>
      </c>
      <c r="G291" s="258">
        <v>8000</v>
      </c>
      <c r="H291" s="259" t="e">
        <f>#REF!</f>
        <v>#REF!</v>
      </c>
      <c r="I291" s="403" t="e">
        <f t="shared" ref="I291:I294" si="9">H291/E291</f>
        <v>#REF!</v>
      </c>
      <c r="J291" s="256" t="s">
        <v>231</v>
      </c>
      <c r="K291" s="257" t="s">
        <v>5729</v>
      </c>
      <c r="L291" s="255" t="s">
        <v>164</v>
      </c>
      <c r="M291" s="261" t="s">
        <v>112</v>
      </c>
    </row>
    <row r="292" spans="1:13" s="479" customFormat="1" ht="16.8" customHeight="1">
      <c r="A292" s="472" t="s">
        <v>99</v>
      </c>
      <c r="B292" s="255">
        <v>335058</v>
      </c>
      <c r="C292" s="256" t="s">
        <v>1663</v>
      </c>
      <c r="D292" s="257" t="s">
        <v>1664</v>
      </c>
      <c r="E292" s="255">
        <v>7</v>
      </c>
      <c r="F292" s="255" t="s">
        <v>233</v>
      </c>
      <c r="G292" s="258">
        <v>8000</v>
      </c>
      <c r="H292" s="259" t="e">
        <f>#REF!</f>
        <v>#REF!</v>
      </c>
      <c r="I292" s="403" t="e">
        <f t="shared" si="9"/>
        <v>#REF!</v>
      </c>
      <c r="J292" s="256" t="s">
        <v>231</v>
      </c>
      <c r="K292" s="257" t="s">
        <v>5730</v>
      </c>
      <c r="L292" s="255" t="s">
        <v>164</v>
      </c>
      <c r="M292" s="261" t="s">
        <v>11</v>
      </c>
    </row>
    <row r="293" spans="1:13" s="479" customFormat="1" ht="26.4">
      <c r="A293" s="472" t="s">
        <v>99</v>
      </c>
      <c r="B293" s="255">
        <v>404358</v>
      </c>
      <c r="C293" s="490" t="s">
        <v>4365</v>
      </c>
      <c r="D293" s="257" t="s">
        <v>4369</v>
      </c>
      <c r="E293" s="255">
        <v>20</v>
      </c>
      <c r="F293" s="420" t="s">
        <v>3719</v>
      </c>
      <c r="G293" s="478" t="e">
        <f>H293+5000</f>
        <v>#REF!</v>
      </c>
      <c r="H293" s="491" t="e">
        <f>#REF!</f>
        <v>#REF!</v>
      </c>
      <c r="I293" s="478" t="e">
        <f t="shared" si="9"/>
        <v>#REF!</v>
      </c>
      <c r="J293" s="477" t="s">
        <v>4421</v>
      </c>
      <c r="K293" s="257" t="s">
        <v>4271</v>
      </c>
      <c r="L293" s="255" t="s">
        <v>2695</v>
      </c>
      <c r="M293" s="255" t="s">
        <v>106</v>
      </c>
    </row>
    <row r="294" spans="1:13" s="479" customFormat="1" ht="26.4">
      <c r="A294" s="472" t="s">
        <v>99</v>
      </c>
      <c r="B294" s="255">
        <v>404360</v>
      </c>
      <c r="C294" s="490" t="s">
        <v>4366</v>
      </c>
      <c r="D294" s="257" t="s">
        <v>4369</v>
      </c>
      <c r="E294" s="255">
        <v>20</v>
      </c>
      <c r="F294" s="420" t="s">
        <v>3719</v>
      </c>
      <c r="G294" s="478" t="e">
        <f>H294+5000</f>
        <v>#REF!</v>
      </c>
      <c r="H294" s="491" t="e">
        <f>#REF!</f>
        <v>#REF!</v>
      </c>
      <c r="I294" s="478" t="e">
        <f t="shared" si="9"/>
        <v>#REF!</v>
      </c>
      <c r="J294" s="477" t="s">
        <v>4423</v>
      </c>
      <c r="K294" s="257" t="s">
        <v>4271</v>
      </c>
      <c r="L294" s="255" t="s">
        <v>2695</v>
      </c>
      <c r="M294" s="255" t="s">
        <v>106</v>
      </c>
    </row>
    <row r="295" spans="1:13" s="344" customFormat="1" ht="26.4">
      <c r="A295" s="450"/>
      <c r="B295" s="440">
        <v>139119</v>
      </c>
      <c r="C295" s="452" t="s">
        <v>1756</v>
      </c>
      <c r="D295" s="450" t="s">
        <v>1757</v>
      </c>
      <c r="E295" s="440"/>
      <c r="F295" s="440" t="s">
        <v>233</v>
      </c>
      <c r="G295" s="475" t="s">
        <v>105</v>
      </c>
      <c r="H295" s="259" t="s">
        <v>788</v>
      </c>
      <c r="I295" s="451"/>
      <c r="J295" s="452" t="s">
        <v>1758</v>
      </c>
      <c r="K295" s="450" t="s">
        <v>18</v>
      </c>
      <c r="L295" s="440" t="s">
        <v>21</v>
      </c>
      <c r="M295" s="495"/>
    </row>
    <row r="296" spans="1:13" s="479" customFormat="1" ht="13.2">
      <c r="A296" s="496" t="s">
        <v>4465</v>
      </c>
      <c r="B296" s="255">
        <v>382367</v>
      </c>
      <c r="C296" s="256" t="s">
        <v>648</v>
      </c>
      <c r="D296" s="257" t="s">
        <v>649</v>
      </c>
      <c r="E296" s="255">
        <v>50</v>
      </c>
      <c r="F296" s="255" t="s">
        <v>10</v>
      </c>
      <c r="G296" s="411">
        <v>80000</v>
      </c>
      <c r="H296" s="497" t="e">
        <v>#N/A</v>
      </c>
      <c r="I296" s="260"/>
      <c r="J296" s="256" t="s">
        <v>650</v>
      </c>
      <c r="K296" s="450" t="s">
        <v>5060</v>
      </c>
      <c r="L296" s="440" t="s">
        <v>647</v>
      </c>
      <c r="M296" s="495" t="s">
        <v>112</v>
      </c>
    </row>
    <row r="297" spans="1:13" s="479" customFormat="1" ht="13.2">
      <c r="A297" s="496" t="s">
        <v>99</v>
      </c>
      <c r="B297" s="255">
        <v>433194</v>
      </c>
      <c r="C297" s="256" t="s">
        <v>3024</v>
      </c>
      <c r="D297" s="257" t="s">
        <v>781</v>
      </c>
      <c r="E297" s="255"/>
      <c r="F297" s="255" t="s">
        <v>233</v>
      </c>
      <c r="G297" s="258">
        <v>33810</v>
      </c>
      <c r="H297" s="497" t="e">
        <v>#N/A</v>
      </c>
      <c r="I297" s="403"/>
      <c r="J297" s="256" t="s">
        <v>3025</v>
      </c>
      <c r="K297" s="450"/>
      <c r="L297" s="255" t="s">
        <v>3023</v>
      </c>
      <c r="M297" s="261" t="s">
        <v>106</v>
      </c>
    </row>
    <row r="298" spans="1:13" s="479" customFormat="1" ht="26.4">
      <c r="A298" s="496" t="s">
        <v>99</v>
      </c>
      <c r="B298" s="255">
        <v>413778</v>
      </c>
      <c r="C298" s="256" t="s">
        <v>3165</v>
      </c>
      <c r="D298" s="257" t="s">
        <v>3166</v>
      </c>
      <c r="E298" s="255"/>
      <c r="F298" s="255" t="s">
        <v>129</v>
      </c>
      <c r="G298" s="258" t="s">
        <v>3167</v>
      </c>
      <c r="H298" s="497">
        <v>11000</v>
      </c>
      <c r="I298" s="403"/>
      <c r="J298" s="256" t="s">
        <v>3168</v>
      </c>
      <c r="K298" s="257" t="s">
        <v>1955</v>
      </c>
      <c r="L298" s="255" t="s">
        <v>1048</v>
      </c>
      <c r="M298" s="261" t="s">
        <v>106</v>
      </c>
    </row>
    <row r="299" spans="1:13" s="479" customFormat="1" ht="16.8" customHeight="1">
      <c r="A299" s="496" t="s">
        <v>99</v>
      </c>
      <c r="B299" s="255">
        <v>379361</v>
      </c>
      <c r="C299" s="256" t="s">
        <v>880</v>
      </c>
      <c r="D299" s="257" t="s">
        <v>881</v>
      </c>
      <c r="E299" s="255">
        <v>11</v>
      </c>
      <c r="F299" s="255" t="s">
        <v>233</v>
      </c>
      <c r="G299" s="411">
        <v>23000</v>
      </c>
      <c r="H299" s="497">
        <v>21620</v>
      </c>
      <c r="I299" s="403">
        <f t="shared" ref="I299:I306" si="10">H299/E299</f>
        <v>1965.4545454545455</v>
      </c>
      <c r="J299" s="256" t="s">
        <v>882</v>
      </c>
      <c r="K299" s="450" t="s">
        <v>5731</v>
      </c>
      <c r="L299" s="440" t="s">
        <v>801</v>
      </c>
      <c r="M299" s="495" t="s">
        <v>11</v>
      </c>
    </row>
    <row r="300" spans="1:13" s="479" customFormat="1" ht="26.4">
      <c r="A300" s="496" t="s">
        <v>99</v>
      </c>
      <c r="B300" s="255">
        <v>354511</v>
      </c>
      <c r="C300" s="256" t="s">
        <v>2817</v>
      </c>
      <c r="D300" s="257" t="s">
        <v>2818</v>
      </c>
      <c r="E300" s="255">
        <v>5</v>
      </c>
      <c r="F300" s="255" t="s">
        <v>233</v>
      </c>
      <c r="G300" s="474">
        <v>14730</v>
      </c>
      <c r="H300" s="497">
        <v>10350</v>
      </c>
      <c r="I300" s="403">
        <f t="shared" si="10"/>
        <v>2070</v>
      </c>
      <c r="J300" s="256" t="s">
        <v>4861</v>
      </c>
      <c r="K300" s="450" t="s">
        <v>4862</v>
      </c>
      <c r="L300" s="255" t="s">
        <v>2816</v>
      </c>
      <c r="M300" s="261" t="s">
        <v>106</v>
      </c>
    </row>
    <row r="301" spans="1:13" s="479" customFormat="1" ht="16.8" customHeight="1">
      <c r="A301" s="496" t="s">
        <v>5304</v>
      </c>
      <c r="B301" s="255">
        <v>377858</v>
      </c>
      <c r="C301" s="256" t="s">
        <v>5732</v>
      </c>
      <c r="D301" s="257" t="s">
        <v>1027</v>
      </c>
      <c r="E301" s="255">
        <v>50</v>
      </c>
      <c r="F301" s="255" t="s">
        <v>233</v>
      </c>
      <c r="G301" s="411">
        <v>25000</v>
      </c>
      <c r="H301" s="497" t="e">
        <f>#REF!</f>
        <v>#REF!</v>
      </c>
      <c r="I301" s="403" t="e">
        <f t="shared" si="10"/>
        <v>#REF!</v>
      </c>
      <c r="J301" s="256" t="s">
        <v>5733</v>
      </c>
      <c r="K301" s="257" t="s">
        <v>5188</v>
      </c>
      <c r="L301" s="255" t="s">
        <v>57</v>
      </c>
      <c r="M301" s="261" t="s">
        <v>11</v>
      </c>
    </row>
    <row r="302" spans="1:13" s="479" customFormat="1" ht="16.8" customHeight="1">
      <c r="A302" s="496" t="s">
        <v>5304</v>
      </c>
      <c r="B302" s="255">
        <v>377848</v>
      </c>
      <c r="C302" s="256" t="s">
        <v>5734</v>
      </c>
      <c r="D302" s="257" t="s">
        <v>1027</v>
      </c>
      <c r="E302" s="255">
        <v>50</v>
      </c>
      <c r="F302" s="255" t="s">
        <v>233</v>
      </c>
      <c r="G302" s="411">
        <v>23000</v>
      </c>
      <c r="H302" s="497" t="e">
        <f>#REF!</f>
        <v>#REF!</v>
      </c>
      <c r="I302" s="403" t="e">
        <f t="shared" si="10"/>
        <v>#REF!</v>
      </c>
      <c r="J302" s="256" t="s">
        <v>1028</v>
      </c>
      <c r="K302" s="257" t="s">
        <v>5188</v>
      </c>
      <c r="L302" s="255" t="s">
        <v>57</v>
      </c>
      <c r="M302" s="261" t="s">
        <v>11</v>
      </c>
    </row>
    <row r="303" spans="1:13" s="479" customFormat="1" ht="16.8" customHeight="1">
      <c r="A303" s="496" t="s">
        <v>5304</v>
      </c>
      <c r="B303" s="255">
        <v>377859</v>
      </c>
      <c r="C303" s="256" t="s">
        <v>5735</v>
      </c>
      <c r="D303" s="257" t="s">
        <v>1029</v>
      </c>
      <c r="E303" s="255">
        <v>50</v>
      </c>
      <c r="F303" s="255" t="s">
        <v>233</v>
      </c>
      <c r="G303" s="411">
        <v>15000</v>
      </c>
      <c r="H303" s="497" t="e">
        <f>#REF!</f>
        <v>#REF!</v>
      </c>
      <c r="I303" s="403" t="e">
        <f t="shared" si="10"/>
        <v>#REF!</v>
      </c>
      <c r="J303" s="256" t="s">
        <v>1030</v>
      </c>
      <c r="K303" s="257" t="s">
        <v>5188</v>
      </c>
      <c r="L303" s="255" t="s">
        <v>57</v>
      </c>
      <c r="M303" s="261" t="s">
        <v>11</v>
      </c>
    </row>
    <row r="304" spans="1:13" s="479" customFormat="1" ht="16.8" customHeight="1">
      <c r="A304" s="496" t="s">
        <v>5304</v>
      </c>
      <c r="B304" s="255">
        <v>377860</v>
      </c>
      <c r="C304" s="256" t="s">
        <v>5736</v>
      </c>
      <c r="D304" s="257" t="s">
        <v>1029</v>
      </c>
      <c r="E304" s="255">
        <v>50</v>
      </c>
      <c r="F304" s="255" t="s">
        <v>233</v>
      </c>
      <c r="G304" s="411">
        <v>15000</v>
      </c>
      <c r="H304" s="497" t="e">
        <f>#REF!</f>
        <v>#REF!</v>
      </c>
      <c r="I304" s="403" t="e">
        <f t="shared" si="10"/>
        <v>#REF!</v>
      </c>
      <c r="J304" s="256" t="s">
        <v>1031</v>
      </c>
      <c r="K304" s="257" t="s">
        <v>5188</v>
      </c>
      <c r="L304" s="255" t="s">
        <v>57</v>
      </c>
      <c r="M304" s="261" t="s">
        <v>11</v>
      </c>
    </row>
    <row r="305" spans="1:13" s="479" customFormat="1" ht="26.4">
      <c r="A305" s="496" t="s">
        <v>5304</v>
      </c>
      <c r="B305" s="255">
        <v>377870</v>
      </c>
      <c r="C305" s="256" t="s">
        <v>5737</v>
      </c>
      <c r="D305" s="257" t="s">
        <v>1032</v>
      </c>
      <c r="E305" s="255">
        <v>6</v>
      </c>
      <c r="F305" s="255" t="s">
        <v>233</v>
      </c>
      <c r="G305" s="411">
        <v>10000</v>
      </c>
      <c r="H305" s="497" t="e">
        <f>#REF!</f>
        <v>#REF!</v>
      </c>
      <c r="I305" s="403" t="e">
        <f t="shared" si="10"/>
        <v>#REF!</v>
      </c>
      <c r="J305" s="256" t="s">
        <v>1033</v>
      </c>
      <c r="K305" s="257" t="s">
        <v>5188</v>
      </c>
      <c r="L305" s="255" t="s">
        <v>57</v>
      </c>
      <c r="M305" s="261" t="s">
        <v>11</v>
      </c>
    </row>
    <row r="306" spans="1:13" s="479" customFormat="1" ht="26.4">
      <c r="A306" s="496" t="s">
        <v>5304</v>
      </c>
      <c r="B306" s="255">
        <v>377871</v>
      </c>
      <c r="C306" s="256" t="s">
        <v>5738</v>
      </c>
      <c r="D306" s="257" t="s">
        <v>1032</v>
      </c>
      <c r="E306" s="255">
        <v>6</v>
      </c>
      <c r="F306" s="255" t="s">
        <v>233</v>
      </c>
      <c r="G306" s="411">
        <v>10000</v>
      </c>
      <c r="H306" s="497" t="e">
        <f>#REF!</f>
        <v>#REF!</v>
      </c>
      <c r="I306" s="403" t="e">
        <f t="shared" si="10"/>
        <v>#REF!</v>
      </c>
      <c r="J306" s="256" t="s">
        <v>1034</v>
      </c>
      <c r="K306" s="257" t="s">
        <v>5188</v>
      </c>
      <c r="L306" s="255" t="s">
        <v>57</v>
      </c>
      <c r="M306" s="261" t="s">
        <v>11</v>
      </c>
    </row>
    <row r="307" spans="1:13" s="479" customFormat="1" ht="26.4">
      <c r="A307" s="496" t="s">
        <v>99</v>
      </c>
      <c r="B307" s="255">
        <v>379281</v>
      </c>
      <c r="C307" s="256" t="s">
        <v>756</v>
      </c>
      <c r="D307" s="257" t="s">
        <v>757</v>
      </c>
      <c r="E307" s="257" t="s">
        <v>758</v>
      </c>
      <c r="F307" s="255" t="s">
        <v>16</v>
      </c>
      <c r="G307" s="411">
        <v>12000</v>
      </c>
      <c r="H307" s="497">
        <v>10130</v>
      </c>
      <c r="I307" s="403"/>
      <c r="J307" s="256" t="s">
        <v>759</v>
      </c>
      <c r="K307" s="257"/>
      <c r="L307" s="257" t="s">
        <v>760</v>
      </c>
      <c r="M307" s="498" t="s">
        <v>761</v>
      </c>
    </row>
    <row r="308" spans="1:13" s="344" customFormat="1" ht="13.2">
      <c r="A308" s="472" t="s">
        <v>4777</v>
      </c>
      <c r="B308" s="255">
        <v>382368</v>
      </c>
      <c r="C308" s="256" t="s">
        <v>651</v>
      </c>
      <c r="D308" s="257" t="s">
        <v>649</v>
      </c>
      <c r="E308" s="255">
        <v>50</v>
      </c>
      <c r="F308" s="255" t="s">
        <v>10</v>
      </c>
      <c r="G308" s="411">
        <v>80000</v>
      </c>
      <c r="H308" s="497" t="e">
        <f>E308*I308</f>
        <v>#REF!</v>
      </c>
      <c r="I308" s="260" t="e">
        <f>#REF!</f>
        <v>#REF!</v>
      </c>
      <c r="J308" s="256" t="s">
        <v>652</v>
      </c>
      <c r="K308" s="450" t="s">
        <v>5060</v>
      </c>
      <c r="L308" s="440" t="s">
        <v>647</v>
      </c>
      <c r="M308" s="495" t="s">
        <v>112</v>
      </c>
    </row>
    <row r="309" spans="1:13" s="344" customFormat="1" ht="13.2">
      <c r="A309" s="499" t="s">
        <v>99</v>
      </c>
      <c r="B309" s="255">
        <v>369911</v>
      </c>
      <c r="C309" s="477" t="s">
        <v>4300</v>
      </c>
      <c r="D309" s="255" t="s">
        <v>4306</v>
      </c>
      <c r="E309" s="255">
        <v>24</v>
      </c>
      <c r="F309" s="255" t="s">
        <v>3719</v>
      </c>
      <c r="G309" s="500">
        <v>64000</v>
      </c>
      <c r="H309" s="497">
        <v>67200</v>
      </c>
      <c r="I309" s="478">
        <v>2800</v>
      </c>
      <c r="J309" s="477" t="s">
        <v>4311</v>
      </c>
      <c r="K309" s="257" t="s">
        <v>1931</v>
      </c>
      <c r="L309" s="257"/>
      <c r="M309" s="255" t="s">
        <v>106</v>
      </c>
    </row>
    <row r="310" spans="1:13" s="344" customFormat="1" ht="52.8">
      <c r="A310" s="496" t="s">
        <v>4929</v>
      </c>
      <c r="B310" s="255">
        <v>388699</v>
      </c>
      <c r="C310" s="501" t="s">
        <v>4236</v>
      </c>
      <c r="D310" s="255" t="s">
        <v>4237</v>
      </c>
      <c r="E310" s="255">
        <v>6</v>
      </c>
      <c r="F310" s="255" t="s">
        <v>3719</v>
      </c>
      <c r="G310" s="478">
        <v>12030</v>
      </c>
      <c r="H310" s="497">
        <v>8630</v>
      </c>
      <c r="I310" s="403">
        <f t="shared" ref="I310" si="11">H310/E310</f>
        <v>1438.3333333333333</v>
      </c>
      <c r="J310" s="477" t="s">
        <v>5365</v>
      </c>
      <c r="K310" s="450" t="s">
        <v>4257</v>
      </c>
      <c r="L310" s="257" t="s">
        <v>117</v>
      </c>
      <c r="M310" s="255" t="s">
        <v>106</v>
      </c>
    </row>
    <row r="311" spans="1:13" s="344" customFormat="1" ht="39.6">
      <c r="A311" s="472" t="s">
        <v>99</v>
      </c>
      <c r="B311" s="255">
        <v>373806</v>
      </c>
      <c r="C311" s="256" t="s">
        <v>992</v>
      </c>
      <c r="D311" s="257" t="s">
        <v>372</v>
      </c>
      <c r="E311" s="255"/>
      <c r="F311" s="255" t="s">
        <v>233</v>
      </c>
      <c r="G311" s="411">
        <v>30000</v>
      </c>
      <c r="H311" s="497">
        <v>22560</v>
      </c>
      <c r="I311" s="403"/>
      <c r="J311" s="256" t="s">
        <v>5739</v>
      </c>
      <c r="K311" s="450" t="s">
        <v>993</v>
      </c>
      <c r="L311" s="440" t="s">
        <v>773</v>
      </c>
      <c r="M311" s="495" t="s">
        <v>112</v>
      </c>
    </row>
    <row r="312" spans="1:13" s="344" customFormat="1" ht="26.4">
      <c r="A312" s="472" t="s">
        <v>99</v>
      </c>
      <c r="B312" s="255">
        <v>354768</v>
      </c>
      <c r="C312" s="256" t="s">
        <v>2935</v>
      </c>
      <c r="D312" s="257" t="s">
        <v>2936</v>
      </c>
      <c r="E312" s="255"/>
      <c r="F312" s="255" t="s">
        <v>233</v>
      </c>
      <c r="G312" s="258">
        <v>3260</v>
      </c>
      <c r="H312" s="497">
        <v>3000</v>
      </c>
      <c r="I312" s="403"/>
      <c r="J312" s="256" t="s">
        <v>2937</v>
      </c>
      <c r="K312" s="450" t="s">
        <v>2938</v>
      </c>
      <c r="L312" s="255" t="s">
        <v>2939</v>
      </c>
      <c r="M312" s="261" t="s">
        <v>11</v>
      </c>
    </row>
    <row r="313" spans="1:13" s="344" customFormat="1" ht="26.4">
      <c r="A313" s="472" t="s">
        <v>99</v>
      </c>
      <c r="B313" s="255">
        <v>357687</v>
      </c>
      <c r="C313" s="256" t="s">
        <v>2966</v>
      </c>
      <c r="D313" s="257" t="s">
        <v>341</v>
      </c>
      <c r="E313" s="255"/>
      <c r="F313" s="255" t="s">
        <v>233</v>
      </c>
      <c r="G313" s="258">
        <v>67920</v>
      </c>
      <c r="H313" s="497">
        <v>63260</v>
      </c>
      <c r="I313" s="403"/>
      <c r="J313" s="256" t="s">
        <v>2967</v>
      </c>
      <c r="K313" s="450" t="s">
        <v>2968</v>
      </c>
      <c r="L313" s="255" t="s">
        <v>779</v>
      </c>
      <c r="M313" s="261" t="s">
        <v>11</v>
      </c>
    </row>
    <row r="314" spans="1:13" s="344" customFormat="1" ht="13.2">
      <c r="A314" s="472" t="s">
        <v>5391</v>
      </c>
      <c r="B314" s="255">
        <v>348775</v>
      </c>
      <c r="C314" s="256" t="s">
        <v>4665</v>
      </c>
      <c r="D314" s="257" t="s">
        <v>5392</v>
      </c>
      <c r="E314" s="255"/>
      <c r="F314" s="255" t="s">
        <v>10</v>
      </c>
      <c r="G314" s="258">
        <v>11000</v>
      </c>
      <c r="H314" s="497">
        <v>7230</v>
      </c>
      <c r="I314" s="403"/>
      <c r="J314" s="256" t="s">
        <v>5393</v>
      </c>
      <c r="K314" s="450" t="s">
        <v>5207</v>
      </c>
      <c r="L314" s="255"/>
      <c r="M314" s="261"/>
    </row>
    <row r="315" spans="1:13" s="344" customFormat="1" ht="26.4">
      <c r="A315" s="472" t="s">
        <v>99</v>
      </c>
      <c r="B315" s="255">
        <v>354803</v>
      </c>
      <c r="C315" s="256" t="s">
        <v>4671</v>
      </c>
      <c r="D315" s="257" t="s">
        <v>5398</v>
      </c>
      <c r="E315" s="255"/>
      <c r="F315" s="255" t="s">
        <v>10</v>
      </c>
      <c r="G315" s="258">
        <v>2100</v>
      </c>
      <c r="H315" s="497">
        <v>1570</v>
      </c>
      <c r="I315" s="403"/>
      <c r="J315" s="256" t="s">
        <v>5399</v>
      </c>
      <c r="K315" s="450" t="s">
        <v>5400</v>
      </c>
      <c r="L315" s="255" t="s">
        <v>5401</v>
      </c>
      <c r="M315" s="261" t="s">
        <v>11</v>
      </c>
    </row>
    <row r="316" spans="1:13" s="479" customFormat="1" ht="39.6">
      <c r="A316" s="472" t="s">
        <v>99</v>
      </c>
      <c r="B316" s="255">
        <v>384900</v>
      </c>
      <c r="C316" s="256" t="s">
        <v>4315</v>
      </c>
      <c r="D316" s="257" t="s">
        <v>994</v>
      </c>
      <c r="E316" s="255">
        <v>60</v>
      </c>
      <c r="F316" s="255" t="s">
        <v>233</v>
      </c>
      <c r="G316" s="411">
        <v>110000</v>
      </c>
      <c r="H316" s="497">
        <f>E316*I316</f>
        <v>93600</v>
      </c>
      <c r="I316" s="403">
        <v>1560</v>
      </c>
      <c r="J316" s="256" t="s">
        <v>5740</v>
      </c>
      <c r="K316" s="257" t="s">
        <v>4507</v>
      </c>
      <c r="L316" s="255" t="s">
        <v>5153</v>
      </c>
      <c r="M316" s="261" t="s">
        <v>5197</v>
      </c>
    </row>
    <row r="317" spans="1:13" s="344" customFormat="1" ht="13.2">
      <c r="A317" s="472" t="s">
        <v>4751</v>
      </c>
      <c r="B317" s="255">
        <v>356177</v>
      </c>
      <c r="C317" s="256" t="s">
        <v>4673</v>
      </c>
      <c r="D317" s="257" t="s">
        <v>5440</v>
      </c>
      <c r="E317" s="255"/>
      <c r="F317" s="255" t="s">
        <v>16</v>
      </c>
      <c r="G317" s="258">
        <v>55000</v>
      </c>
      <c r="H317" s="497" t="e">
        <v>#N/A</v>
      </c>
      <c r="I317" s="403"/>
      <c r="J317" s="256" t="s">
        <v>5441</v>
      </c>
      <c r="K317" s="450"/>
      <c r="L317" s="255" t="s">
        <v>3562</v>
      </c>
      <c r="M317" s="261" t="s">
        <v>5442</v>
      </c>
    </row>
    <row r="318" spans="1:13" s="344" customFormat="1" ht="26.4">
      <c r="A318" s="472" t="s">
        <v>5448</v>
      </c>
      <c r="B318" s="255">
        <v>336318</v>
      </c>
      <c r="C318" s="256" t="s">
        <v>4669</v>
      </c>
      <c r="D318" s="257" t="s">
        <v>5449</v>
      </c>
      <c r="E318" s="255">
        <v>83</v>
      </c>
      <c r="F318" s="255" t="s">
        <v>10</v>
      </c>
      <c r="G318" s="258">
        <v>36190</v>
      </c>
      <c r="H318" s="497">
        <v>22620</v>
      </c>
      <c r="I318" s="403">
        <v>272.53012048192772</v>
      </c>
      <c r="J318" s="256" t="s">
        <v>5450</v>
      </c>
      <c r="K318" s="450" t="s">
        <v>5451</v>
      </c>
      <c r="L318" s="255" t="s">
        <v>57</v>
      </c>
      <c r="M318" s="261"/>
    </row>
    <row r="319" spans="1:13" s="344" customFormat="1" ht="26.4">
      <c r="A319" s="472" t="s">
        <v>4751</v>
      </c>
      <c r="B319" s="255">
        <v>294880</v>
      </c>
      <c r="C319" s="256" t="s">
        <v>5452</v>
      </c>
      <c r="D319" s="257" t="s">
        <v>53</v>
      </c>
      <c r="E319" s="255"/>
      <c r="F319" s="255" t="s">
        <v>10</v>
      </c>
      <c r="G319" s="258">
        <v>143590</v>
      </c>
      <c r="H319" s="497" t="e">
        <v>#N/A</v>
      </c>
      <c r="I319" s="403"/>
      <c r="J319" s="256" t="s">
        <v>5453</v>
      </c>
      <c r="K319" s="450" t="s">
        <v>40</v>
      </c>
      <c r="L319" s="255" t="s">
        <v>5454</v>
      </c>
      <c r="M319" s="261" t="s">
        <v>11</v>
      </c>
    </row>
    <row r="320" spans="1:13" s="344" customFormat="1" ht="52.8">
      <c r="A320" s="472" t="s">
        <v>4751</v>
      </c>
      <c r="B320" s="255">
        <v>410675</v>
      </c>
      <c r="C320" s="256" t="s">
        <v>4500</v>
      </c>
      <c r="D320" s="257" t="s">
        <v>24</v>
      </c>
      <c r="E320" s="255"/>
      <c r="F320" s="255" t="s">
        <v>10</v>
      </c>
      <c r="G320" s="258" t="e">
        <v>#N/A</v>
      </c>
      <c r="H320" s="497" t="e">
        <v>#N/A</v>
      </c>
      <c r="I320" s="403"/>
      <c r="J320" s="256" t="s">
        <v>5455</v>
      </c>
      <c r="K320" s="450" t="s">
        <v>5456</v>
      </c>
      <c r="L320" s="255" t="s">
        <v>5457</v>
      </c>
      <c r="M320" s="261" t="s">
        <v>11</v>
      </c>
    </row>
    <row r="321" spans="1:13" s="344" customFormat="1" ht="26.4">
      <c r="A321" s="472" t="s">
        <v>4751</v>
      </c>
      <c r="B321" s="255">
        <v>426422</v>
      </c>
      <c r="C321" s="256" t="s">
        <v>4498</v>
      </c>
      <c r="D321" s="257" t="s">
        <v>24</v>
      </c>
      <c r="E321" s="255"/>
      <c r="F321" s="255" t="s">
        <v>10</v>
      </c>
      <c r="G321" s="258" t="e">
        <v>#N/A</v>
      </c>
      <c r="H321" s="497" t="e">
        <v>#N/A</v>
      </c>
      <c r="I321" s="403"/>
      <c r="J321" s="256" t="s">
        <v>5458</v>
      </c>
      <c r="K321" s="450" t="s">
        <v>5456</v>
      </c>
      <c r="L321" s="255" t="s">
        <v>4508</v>
      </c>
      <c r="M321" s="261" t="s">
        <v>5459</v>
      </c>
    </row>
    <row r="322" spans="1:13" s="344" customFormat="1" ht="26.4">
      <c r="A322" s="472" t="s">
        <v>4751</v>
      </c>
      <c r="B322" s="255">
        <v>376372</v>
      </c>
      <c r="C322" s="256" t="s">
        <v>4780</v>
      </c>
      <c r="D322" s="257" t="s">
        <v>5460</v>
      </c>
      <c r="E322" s="255"/>
      <c r="F322" s="255" t="s">
        <v>10</v>
      </c>
      <c r="G322" s="258">
        <v>9400</v>
      </c>
      <c r="H322" s="497" t="e">
        <v>#N/A</v>
      </c>
      <c r="I322" s="403"/>
      <c r="J322" s="256" t="s">
        <v>5458</v>
      </c>
      <c r="K322" s="450" t="s">
        <v>5456</v>
      </c>
      <c r="L322" s="255" t="s">
        <v>4508</v>
      </c>
      <c r="M322" s="261"/>
    </row>
    <row r="323" spans="1:13" s="344" customFormat="1" ht="26.4">
      <c r="A323" s="472" t="s">
        <v>4751</v>
      </c>
      <c r="B323" s="255">
        <v>396649</v>
      </c>
      <c r="C323" s="256" t="s">
        <v>4499</v>
      </c>
      <c r="D323" s="257" t="s">
        <v>24</v>
      </c>
      <c r="E323" s="255"/>
      <c r="F323" s="255" t="s">
        <v>10</v>
      </c>
      <c r="G323" s="258" t="e">
        <v>#N/A</v>
      </c>
      <c r="H323" s="497" t="e">
        <v>#N/A</v>
      </c>
      <c r="I323" s="403"/>
      <c r="J323" s="256" t="s">
        <v>5461</v>
      </c>
      <c r="K323" s="450" t="s">
        <v>5462</v>
      </c>
      <c r="L323" s="255" t="s">
        <v>4508</v>
      </c>
      <c r="M323" s="261" t="s">
        <v>5459</v>
      </c>
    </row>
    <row r="324" spans="1:13" s="344" customFormat="1" ht="13.2">
      <c r="A324" s="472" t="s">
        <v>5304</v>
      </c>
      <c r="B324" s="255">
        <v>377858</v>
      </c>
      <c r="C324" s="256" t="s">
        <v>5732</v>
      </c>
      <c r="D324" s="257" t="s">
        <v>1027</v>
      </c>
      <c r="E324" s="255">
        <v>50</v>
      </c>
      <c r="F324" s="255" t="s">
        <v>233</v>
      </c>
      <c r="G324" s="411">
        <v>25000</v>
      </c>
      <c r="H324" s="497" t="e">
        <f>'냉동,냉장,두부,묵,어묵,치즈,면,떡 등'!#REF!</f>
        <v>#REF!</v>
      </c>
      <c r="I324" s="403" t="e">
        <f t="shared" ref="I324:I329" si="12">H324/E324</f>
        <v>#REF!</v>
      </c>
      <c r="J324" s="256" t="s">
        <v>5733</v>
      </c>
      <c r="K324" s="257" t="s">
        <v>5188</v>
      </c>
      <c r="L324" s="255" t="s">
        <v>57</v>
      </c>
      <c r="M324" s="261" t="s">
        <v>11</v>
      </c>
    </row>
    <row r="325" spans="1:13" s="344" customFormat="1" ht="13.2">
      <c r="A325" s="472" t="s">
        <v>5304</v>
      </c>
      <c r="B325" s="255">
        <v>377848</v>
      </c>
      <c r="C325" s="256" t="s">
        <v>5734</v>
      </c>
      <c r="D325" s="257" t="s">
        <v>1027</v>
      </c>
      <c r="E325" s="255">
        <v>50</v>
      </c>
      <c r="F325" s="255" t="s">
        <v>233</v>
      </c>
      <c r="G325" s="411">
        <v>23000</v>
      </c>
      <c r="H325" s="497" t="e">
        <f>'냉동,냉장,두부,묵,어묵,치즈,면,떡 등'!#REF!</f>
        <v>#REF!</v>
      </c>
      <c r="I325" s="403" t="e">
        <f t="shared" si="12"/>
        <v>#REF!</v>
      </c>
      <c r="J325" s="256" t="s">
        <v>1028</v>
      </c>
      <c r="K325" s="257" t="s">
        <v>5188</v>
      </c>
      <c r="L325" s="255" t="s">
        <v>57</v>
      </c>
      <c r="M325" s="261" t="s">
        <v>11</v>
      </c>
    </row>
    <row r="326" spans="1:13" s="344" customFormat="1" ht="13.2">
      <c r="A326" s="472" t="s">
        <v>5304</v>
      </c>
      <c r="B326" s="255">
        <v>377859</v>
      </c>
      <c r="C326" s="256" t="s">
        <v>5735</v>
      </c>
      <c r="D326" s="257" t="s">
        <v>1029</v>
      </c>
      <c r="E326" s="255">
        <v>50</v>
      </c>
      <c r="F326" s="255" t="s">
        <v>233</v>
      </c>
      <c r="G326" s="411">
        <v>15000</v>
      </c>
      <c r="H326" s="497" t="e">
        <f>'냉동,냉장,두부,묵,어묵,치즈,면,떡 등'!#REF!</f>
        <v>#REF!</v>
      </c>
      <c r="I326" s="403" t="e">
        <f t="shared" si="12"/>
        <v>#REF!</v>
      </c>
      <c r="J326" s="256" t="s">
        <v>1030</v>
      </c>
      <c r="K326" s="257" t="s">
        <v>5188</v>
      </c>
      <c r="L326" s="255" t="s">
        <v>57</v>
      </c>
      <c r="M326" s="261" t="s">
        <v>11</v>
      </c>
    </row>
    <row r="327" spans="1:13" s="344" customFormat="1" ht="13.2">
      <c r="A327" s="472" t="s">
        <v>5304</v>
      </c>
      <c r="B327" s="255">
        <v>377860</v>
      </c>
      <c r="C327" s="256" t="s">
        <v>5736</v>
      </c>
      <c r="D327" s="257" t="s">
        <v>1029</v>
      </c>
      <c r="E327" s="255">
        <v>50</v>
      </c>
      <c r="F327" s="255" t="s">
        <v>233</v>
      </c>
      <c r="G327" s="411">
        <v>15000</v>
      </c>
      <c r="H327" s="497" t="e">
        <f>'냉동,냉장,두부,묵,어묵,치즈,면,떡 등'!#REF!</f>
        <v>#REF!</v>
      </c>
      <c r="I327" s="403" t="e">
        <f t="shared" si="12"/>
        <v>#REF!</v>
      </c>
      <c r="J327" s="256" t="s">
        <v>1031</v>
      </c>
      <c r="K327" s="257" t="s">
        <v>5188</v>
      </c>
      <c r="L327" s="255" t="s">
        <v>57</v>
      </c>
      <c r="M327" s="261" t="s">
        <v>11</v>
      </c>
    </row>
    <row r="328" spans="1:13" s="344" customFormat="1" ht="26.4">
      <c r="A328" s="472" t="s">
        <v>5304</v>
      </c>
      <c r="B328" s="255">
        <v>377870</v>
      </c>
      <c r="C328" s="256" t="s">
        <v>5737</v>
      </c>
      <c r="D328" s="257" t="s">
        <v>1032</v>
      </c>
      <c r="E328" s="255">
        <v>6</v>
      </c>
      <c r="F328" s="255" t="s">
        <v>233</v>
      </c>
      <c r="G328" s="411">
        <v>10000</v>
      </c>
      <c r="H328" s="497" t="e">
        <f>'냉동,냉장,두부,묵,어묵,치즈,면,떡 등'!#REF!</f>
        <v>#REF!</v>
      </c>
      <c r="I328" s="403" t="e">
        <f t="shared" si="12"/>
        <v>#REF!</v>
      </c>
      <c r="J328" s="256" t="s">
        <v>1033</v>
      </c>
      <c r="K328" s="257" t="s">
        <v>5188</v>
      </c>
      <c r="L328" s="255" t="s">
        <v>57</v>
      </c>
      <c r="M328" s="261" t="s">
        <v>11</v>
      </c>
    </row>
    <row r="329" spans="1:13" s="344" customFormat="1" ht="26.4">
      <c r="A329" s="472" t="s">
        <v>5304</v>
      </c>
      <c r="B329" s="255">
        <v>377871</v>
      </c>
      <c r="C329" s="256" t="s">
        <v>5738</v>
      </c>
      <c r="D329" s="257" t="s">
        <v>1032</v>
      </c>
      <c r="E329" s="255">
        <v>6</v>
      </c>
      <c r="F329" s="255" t="s">
        <v>233</v>
      </c>
      <c r="G329" s="411">
        <v>10000</v>
      </c>
      <c r="H329" s="497" t="e">
        <f>'냉동,냉장,두부,묵,어묵,치즈,면,떡 등'!#REF!</f>
        <v>#REF!</v>
      </c>
      <c r="I329" s="403" t="e">
        <f t="shared" si="12"/>
        <v>#REF!</v>
      </c>
      <c r="J329" s="256" t="s">
        <v>1034</v>
      </c>
      <c r="K329" s="257" t="s">
        <v>5188</v>
      </c>
      <c r="L329" s="255" t="s">
        <v>57</v>
      </c>
      <c r="M329" s="261" t="s">
        <v>11</v>
      </c>
    </row>
    <row r="330" spans="1:13" s="344" customFormat="1" ht="13.2">
      <c r="A330" s="496" t="s">
        <v>99</v>
      </c>
      <c r="B330" s="255">
        <v>392023</v>
      </c>
      <c r="C330" s="256" t="s">
        <v>1448</v>
      </c>
      <c r="D330" s="257" t="s">
        <v>1449</v>
      </c>
      <c r="E330" s="255">
        <v>10</v>
      </c>
      <c r="F330" s="255" t="s">
        <v>10</v>
      </c>
      <c r="G330" s="258">
        <v>40000</v>
      </c>
      <c r="H330" s="502" t="e">
        <f>#REF!</f>
        <v>#REF!</v>
      </c>
      <c r="I330" s="403" t="e">
        <f t="shared" ref="I330:I331" si="13">H330/E330</f>
        <v>#REF!</v>
      </c>
      <c r="J330" s="256" t="s">
        <v>579</v>
      </c>
      <c r="K330" s="450" t="s">
        <v>27</v>
      </c>
      <c r="L330" s="440"/>
      <c r="M330" s="495" t="s">
        <v>11</v>
      </c>
    </row>
    <row r="331" spans="1:13" s="344" customFormat="1" ht="26.4">
      <c r="A331" s="496" t="s">
        <v>99</v>
      </c>
      <c r="B331" s="255">
        <v>379361</v>
      </c>
      <c r="C331" s="256" t="s">
        <v>880</v>
      </c>
      <c r="D331" s="257" t="s">
        <v>881</v>
      </c>
      <c r="E331" s="255">
        <v>11</v>
      </c>
      <c r="F331" s="255" t="s">
        <v>233</v>
      </c>
      <c r="G331" s="411">
        <v>23000</v>
      </c>
      <c r="H331" s="502" t="e">
        <f>#REF!</f>
        <v>#REF!</v>
      </c>
      <c r="I331" s="403" t="e">
        <f t="shared" si="13"/>
        <v>#REF!</v>
      </c>
      <c r="J331" s="256" t="s">
        <v>882</v>
      </c>
      <c r="K331" s="450" t="s">
        <v>5731</v>
      </c>
      <c r="L331" s="440" t="s">
        <v>801</v>
      </c>
      <c r="M331" s="495" t="s">
        <v>11</v>
      </c>
    </row>
    <row r="332" spans="1:13" s="344" customFormat="1" ht="13.2">
      <c r="A332" s="496" t="s">
        <v>99</v>
      </c>
      <c r="B332" s="255">
        <v>432568</v>
      </c>
      <c r="C332" s="477" t="s">
        <v>4916</v>
      </c>
      <c r="D332" s="255" t="s">
        <v>358</v>
      </c>
      <c r="E332" s="255"/>
      <c r="F332" s="255" t="s">
        <v>233</v>
      </c>
      <c r="G332" s="500">
        <v>15200</v>
      </c>
      <c r="H332" s="491">
        <v>10000</v>
      </c>
      <c r="I332" s="478"/>
      <c r="J332" s="477" t="s">
        <v>4917</v>
      </c>
      <c r="K332" s="450" t="s">
        <v>3912</v>
      </c>
      <c r="L332" s="450" t="s">
        <v>3189</v>
      </c>
      <c r="M332" s="440" t="s">
        <v>112</v>
      </c>
    </row>
    <row r="333" spans="1:13" s="344" customFormat="1" ht="13.2">
      <c r="A333" s="496" t="s">
        <v>99</v>
      </c>
      <c r="B333" s="255">
        <v>432568</v>
      </c>
      <c r="C333" s="477" t="s">
        <v>4916</v>
      </c>
      <c r="D333" s="255" t="s">
        <v>358</v>
      </c>
      <c r="E333" s="255"/>
      <c r="F333" s="255" t="s">
        <v>233</v>
      </c>
      <c r="G333" s="500">
        <v>15200</v>
      </c>
      <c r="H333" s="491">
        <v>10000</v>
      </c>
      <c r="I333" s="478"/>
      <c r="J333" s="477" t="s">
        <v>4917</v>
      </c>
      <c r="K333" s="450" t="s">
        <v>3912</v>
      </c>
      <c r="L333" s="450" t="s">
        <v>3189</v>
      </c>
      <c r="M333" s="440" t="s">
        <v>112</v>
      </c>
    </row>
    <row r="334" spans="1:13" s="344" customFormat="1" ht="13.2">
      <c r="A334" s="503" t="s">
        <v>5467</v>
      </c>
      <c r="B334" s="255">
        <v>424556</v>
      </c>
      <c r="C334" s="256" t="s">
        <v>5466</v>
      </c>
      <c r="D334" s="504" t="s">
        <v>4223</v>
      </c>
      <c r="E334" s="504">
        <v>10</v>
      </c>
      <c r="F334" s="420" t="s">
        <v>3719</v>
      </c>
      <c r="G334" s="487">
        <v>19310</v>
      </c>
      <c r="H334" s="497" t="e">
        <f>#REF!</f>
        <v>#REF!</v>
      </c>
      <c r="I334" s="478" t="e">
        <f t="shared" ref="I334:I336" si="14">H334/E334</f>
        <v>#REF!</v>
      </c>
      <c r="J334" s="490" t="s">
        <v>4233</v>
      </c>
      <c r="K334" s="505" t="s">
        <v>5172</v>
      </c>
      <c r="L334" s="504" t="s">
        <v>56</v>
      </c>
      <c r="M334" s="504" t="s">
        <v>11</v>
      </c>
    </row>
    <row r="335" spans="1:13" s="344" customFormat="1" ht="26.4">
      <c r="A335" s="503" t="s">
        <v>5467</v>
      </c>
      <c r="B335" s="255">
        <v>424612</v>
      </c>
      <c r="C335" s="501" t="s">
        <v>4452</v>
      </c>
      <c r="D335" s="504" t="s">
        <v>4223</v>
      </c>
      <c r="E335" s="504">
        <v>10</v>
      </c>
      <c r="F335" s="420" t="s">
        <v>3719</v>
      </c>
      <c r="G335" s="487">
        <v>21500</v>
      </c>
      <c r="H335" s="497" t="e">
        <f>#REF!</f>
        <v>#REF!</v>
      </c>
      <c r="I335" s="478" t="e">
        <f t="shared" si="14"/>
        <v>#REF!</v>
      </c>
      <c r="J335" s="501" t="s">
        <v>4224</v>
      </c>
      <c r="K335" s="505" t="s">
        <v>5173</v>
      </c>
      <c r="L335" s="504" t="s">
        <v>56</v>
      </c>
      <c r="M335" s="504" t="s">
        <v>11</v>
      </c>
    </row>
    <row r="336" spans="1:13" s="344" customFormat="1" ht="26.4">
      <c r="A336" s="496" t="s">
        <v>99</v>
      </c>
      <c r="B336" s="255">
        <v>430996</v>
      </c>
      <c r="C336" s="477" t="s">
        <v>4827</v>
      </c>
      <c r="D336" s="255" t="s">
        <v>4828</v>
      </c>
      <c r="E336" s="255">
        <v>24</v>
      </c>
      <c r="F336" s="255" t="s">
        <v>10</v>
      </c>
      <c r="G336" s="500" t="e">
        <f>H336+5000</f>
        <v>#REF!</v>
      </c>
      <c r="H336" s="497" t="e">
        <f>#REF!</f>
        <v>#REF!</v>
      </c>
      <c r="I336" s="478" t="e">
        <f t="shared" si="14"/>
        <v>#REF!</v>
      </c>
      <c r="J336" s="477" t="s">
        <v>4829</v>
      </c>
      <c r="K336" s="450" t="s">
        <v>2340</v>
      </c>
      <c r="L336" s="450" t="s">
        <v>569</v>
      </c>
      <c r="M336" s="440"/>
    </row>
    <row r="337" spans="1:13" s="344" customFormat="1" ht="13.2">
      <c r="A337" s="499" t="s">
        <v>99</v>
      </c>
      <c r="B337" s="255">
        <v>369926</v>
      </c>
      <c r="C337" s="477" t="s">
        <v>4302</v>
      </c>
      <c r="D337" s="255" t="s">
        <v>4306</v>
      </c>
      <c r="E337" s="255">
        <v>24</v>
      </c>
      <c r="F337" s="255" t="s">
        <v>3719</v>
      </c>
      <c r="G337" s="500" t="e">
        <f t="shared" ref="G337" si="15">H337+5000</f>
        <v>#REF!</v>
      </c>
      <c r="H337" s="506" t="e">
        <f t="shared" ref="H337" si="16">E337*I337</f>
        <v>#REF!</v>
      </c>
      <c r="I337" s="478" t="e">
        <f>#REF!</f>
        <v>#REF!</v>
      </c>
      <c r="J337" s="477" t="s">
        <v>4313</v>
      </c>
      <c r="K337" s="257" t="s">
        <v>4425</v>
      </c>
      <c r="L337" s="257"/>
      <c r="M337" s="255" t="s">
        <v>106</v>
      </c>
    </row>
    <row r="338" spans="1:13" s="344" customFormat="1" ht="26.4">
      <c r="A338" s="472" t="s">
        <v>99</v>
      </c>
      <c r="B338" s="255">
        <v>354517</v>
      </c>
      <c r="C338" s="256" t="s">
        <v>2809</v>
      </c>
      <c r="D338" s="257" t="s">
        <v>2810</v>
      </c>
      <c r="E338" s="255">
        <v>23</v>
      </c>
      <c r="F338" s="255" t="s">
        <v>233</v>
      </c>
      <c r="G338" s="258">
        <v>20310</v>
      </c>
      <c r="H338" s="497" t="e">
        <f>#REF!</f>
        <v>#REF!</v>
      </c>
      <c r="I338" s="403" t="e">
        <f t="shared" ref="I338" si="17">H338/E338</f>
        <v>#REF!</v>
      </c>
      <c r="J338" s="256" t="s">
        <v>2811</v>
      </c>
      <c r="K338" s="450" t="s">
        <v>2812</v>
      </c>
      <c r="L338" s="255" t="s">
        <v>2813</v>
      </c>
      <c r="M338" s="261" t="s">
        <v>112</v>
      </c>
    </row>
    <row r="339" spans="1:13" s="344" customFormat="1" ht="13.2">
      <c r="A339" s="472" t="s">
        <v>99</v>
      </c>
      <c r="B339" s="255">
        <v>389143</v>
      </c>
      <c r="C339" s="256" t="s">
        <v>2885</v>
      </c>
      <c r="D339" s="257" t="s">
        <v>2886</v>
      </c>
      <c r="E339" s="255">
        <v>30</v>
      </c>
      <c r="F339" s="255" t="s">
        <v>233</v>
      </c>
      <c r="G339" s="258">
        <v>42500</v>
      </c>
      <c r="H339" s="497" t="e">
        <f t="shared" ref="H339" si="18">E339*I339</f>
        <v>#REF!</v>
      </c>
      <c r="I339" s="403" t="e">
        <f>#REF!</f>
        <v>#REF!</v>
      </c>
      <c r="J339" s="256" t="s">
        <v>2887</v>
      </c>
      <c r="K339" s="450"/>
      <c r="L339" s="255" t="s">
        <v>1116</v>
      </c>
      <c r="M339" s="261" t="s">
        <v>11</v>
      </c>
    </row>
    <row r="340" spans="1:13" s="344" customFormat="1" ht="26.4">
      <c r="A340" s="472" t="s">
        <v>99</v>
      </c>
      <c r="B340" s="255">
        <v>384376</v>
      </c>
      <c r="C340" s="256" t="s">
        <v>3649</v>
      </c>
      <c r="D340" s="257" t="s">
        <v>3650</v>
      </c>
      <c r="E340" s="257"/>
      <c r="F340" s="255" t="s">
        <v>233</v>
      </c>
      <c r="G340" s="258" t="e">
        <f>H340+5000</f>
        <v>#REF!</v>
      </c>
      <c r="H340" s="497" t="e">
        <f>#REF!</f>
        <v>#REF!</v>
      </c>
      <c r="I340" s="403"/>
      <c r="J340" s="256" t="s">
        <v>3651</v>
      </c>
      <c r="K340" s="450" t="s">
        <v>4981</v>
      </c>
      <c r="L340" s="257" t="s">
        <v>3613</v>
      </c>
      <c r="M340" s="261" t="s">
        <v>11</v>
      </c>
    </row>
    <row r="341" spans="1:13" s="344" customFormat="1" ht="26.4">
      <c r="A341" s="472" t="s">
        <v>99</v>
      </c>
      <c r="B341" s="255">
        <v>372562</v>
      </c>
      <c r="C341" s="256" t="s">
        <v>2228</v>
      </c>
      <c r="D341" s="257" t="s">
        <v>349</v>
      </c>
      <c r="E341" s="255">
        <v>20</v>
      </c>
      <c r="F341" s="255" t="s">
        <v>233</v>
      </c>
      <c r="G341" s="258">
        <v>54150</v>
      </c>
      <c r="H341" s="497" t="e">
        <f>#REF!</f>
        <v>#REF!</v>
      </c>
      <c r="I341" s="260" t="e">
        <f>H341/E341</f>
        <v>#REF!</v>
      </c>
      <c r="J341" s="256" t="s">
        <v>2229</v>
      </c>
      <c r="K341" s="450" t="s">
        <v>5067</v>
      </c>
      <c r="L341" s="440" t="s">
        <v>55</v>
      </c>
      <c r="M341" s="495" t="s">
        <v>11</v>
      </c>
    </row>
    <row r="342" spans="1:13" s="344" customFormat="1" ht="66">
      <c r="A342" s="472" t="s">
        <v>5493</v>
      </c>
      <c r="B342" s="255">
        <v>385407</v>
      </c>
      <c r="C342" s="256" t="s">
        <v>3960</v>
      </c>
      <c r="D342" s="257" t="s">
        <v>5741</v>
      </c>
      <c r="E342" s="255">
        <v>20</v>
      </c>
      <c r="F342" s="255" t="s">
        <v>10</v>
      </c>
      <c r="G342" s="411">
        <v>80000</v>
      </c>
      <c r="H342" s="497" t="e">
        <f>#REF!</f>
        <v>#REF!</v>
      </c>
      <c r="I342" s="403">
        <v>3290</v>
      </c>
      <c r="J342" s="256" t="s">
        <v>5742</v>
      </c>
      <c r="K342" s="507" t="s">
        <v>5743</v>
      </c>
      <c r="L342" s="440" t="s">
        <v>569</v>
      </c>
      <c r="M342" s="495" t="s">
        <v>11</v>
      </c>
    </row>
    <row r="343" spans="1:13" s="344" customFormat="1" ht="26.4">
      <c r="A343" s="496" t="s">
        <v>5494</v>
      </c>
      <c r="B343" s="255">
        <v>388848</v>
      </c>
      <c r="C343" s="501" t="s">
        <v>4285</v>
      </c>
      <c r="D343" s="255" t="s">
        <v>4255</v>
      </c>
      <c r="E343" s="255">
        <v>10</v>
      </c>
      <c r="F343" s="255" t="s">
        <v>3719</v>
      </c>
      <c r="G343" s="478">
        <v>29600</v>
      </c>
      <c r="H343" s="497" t="e">
        <f>#REF!</f>
        <v>#REF!</v>
      </c>
      <c r="I343" s="478"/>
      <c r="J343" s="477" t="s">
        <v>4260</v>
      </c>
      <c r="K343" s="257" t="s">
        <v>5178</v>
      </c>
      <c r="L343" s="255" t="s">
        <v>57</v>
      </c>
      <c r="M343" s="255" t="s">
        <v>11</v>
      </c>
    </row>
    <row r="344" spans="1:13" s="344" customFormat="1" ht="13.2">
      <c r="A344" s="499" t="s">
        <v>99</v>
      </c>
      <c r="B344" s="255">
        <v>433889</v>
      </c>
      <c r="C344" s="477" t="s">
        <v>5121</v>
      </c>
      <c r="D344" s="255" t="s">
        <v>4956</v>
      </c>
      <c r="E344" s="255">
        <v>10</v>
      </c>
      <c r="F344" s="255" t="s">
        <v>233</v>
      </c>
      <c r="G344" s="500">
        <v>10200</v>
      </c>
      <c r="H344" s="491" t="e">
        <f>#REF!</f>
        <v>#REF!</v>
      </c>
      <c r="I344" s="478">
        <v>640</v>
      </c>
      <c r="J344" s="477" t="s">
        <v>4953</v>
      </c>
      <c r="K344" s="450" t="s">
        <v>4954</v>
      </c>
      <c r="L344" s="450" t="s">
        <v>851</v>
      </c>
      <c r="M344" s="440" t="s">
        <v>106</v>
      </c>
    </row>
    <row r="345" spans="1:13" s="344" customFormat="1" ht="52.8">
      <c r="A345" s="472" t="s">
        <v>99</v>
      </c>
      <c r="B345" s="257">
        <v>379282</v>
      </c>
      <c r="C345" s="256" t="s">
        <v>1206</v>
      </c>
      <c r="D345" s="257" t="s">
        <v>1207</v>
      </c>
      <c r="E345" s="255"/>
      <c r="F345" s="255" t="s">
        <v>129</v>
      </c>
      <c r="G345" s="508">
        <v>20000</v>
      </c>
      <c r="H345" s="497">
        <v>14240</v>
      </c>
      <c r="I345" s="408"/>
      <c r="J345" s="256" t="s">
        <v>1208</v>
      </c>
      <c r="K345" s="257"/>
      <c r="L345" s="255" t="s">
        <v>1209</v>
      </c>
      <c r="M345" s="261" t="s">
        <v>1210</v>
      </c>
    </row>
    <row r="346" spans="1:13" s="344" customFormat="1" ht="26.4">
      <c r="A346" s="472" t="s">
        <v>99</v>
      </c>
      <c r="B346" s="257">
        <v>379280</v>
      </c>
      <c r="C346" s="256" t="s">
        <v>1214</v>
      </c>
      <c r="D346" s="257" t="s">
        <v>1215</v>
      </c>
      <c r="E346" s="255"/>
      <c r="F346" s="255" t="s">
        <v>129</v>
      </c>
      <c r="G346" s="508">
        <v>21000</v>
      </c>
      <c r="H346" s="497">
        <v>18890</v>
      </c>
      <c r="I346" s="408"/>
      <c r="J346" s="256" t="s">
        <v>1216</v>
      </c>
      <c r="K346" s="257"/>
      <c r="L346" s="255" t="s">
        <v>1209</v>
      </c>
      <c r="M346" s="261" t="s">
        <v>1210</v>
      </c>
    </row>
    <row r="347" spans="1:13" s="344" customFormat="1" ht="26.4">
      <c r="A347" s="472" t="s">
        <v>99</v>
      </c>
      <c r="B347" s="257">
        <v>379279</v>
      </c>
      <c r="C347" s="256" t="s">
        <v>5744</v>
      </c>
      <c r="D347" s="257" t="s">
        <v>1215</v>
      </c>
      <c r="E347" s="509"/>
      <c r="F347" s="255" t="s">
        <v>129</v>
      </c>
      <c r="G347" s="508">
        <v>20000</v>
      </c>
      <c r="H347" s="497">
        <v>16000</v>
      </c>
      <c r="I347" s="510"/>
      <c r="J347" s="511" t="s">
        <v>1217</v>
      </c>
      <c r="K347" s="257"/>
      <c r="L347" s="255" t="s">
        <v>1209</v>
      </c>
      <c r="M347" s="261" t="s">
        <v>1210</v>
      </c>
    </row>
    <row r="348" spans="1:13" s="344" customFormat="1" ht="39.6">
      <c r="A348" s="496" t="s">
        <v>5513</v>
      </c>
      <c r="B348" s="255">
        <v>335056</v>
      </c>
      <c r="C348" s="256" t="s">
        <v>160</v>
      </c>
      <c r="D348" s="257" t="s">
        <v>1320</v>
      </c>
      <c r="E348" s="255">
        <v>10</v>
      </c>
      <c r="F348" s="255" t="s">
        <v>233</v>
      </c>
      <c r="G348" s="258">
        <v>55280</v>
      </c>
      <c r="H348" s="497" t="e">
        <f>#REF!</f>
        <v>#REF!</v>
      </c>
      <c r="I348" s="403" t="e">
        <f>H348/E348</f>
        <v>#REF!</v>
      </c>
      <c r="J348" s="256" t="s">
        <v>1321</v>
      </c>
      <c r="K348" s="450" t="s">
        <v>161</v>
      </c>
      <c r="L348" s="255" t="s">
        <v>55</v>
      </c>
      <c r="M348" s="261" t="s">
        <v>11</v>
      </c>
    </row>
    <row r="349" spans="1:13" s="344" customFormat="1" ht="39.6">
      <c r="A349" s="472" t="s">
        <v>99</v>
      </c>
      <c r="B349" s="255">
        <v>348786</v>
      </c>
      <c r="C349" s="256" t="s">
        <v>1834</v>
      </c>
      <c r="D349" s="257" t="s">
        <v>1835</v>
      </c>
      <c r="E349" s="255">
        <v>62</v>
      </c>
      <c r="F349" s="255" t="s">
        <v>233</v>
      </c>
      <c r="G349" s="955" t="s">
        <v>5502</v>
      </c>
      <c r="H349" s="956"/>
      <c r="I349" s="957"/>
      <c r="J349" s="256" t="s">
        <v>1836</v>
      </c>
      <c r="K349" s="257" t="s">
        <v>5208</v>
      </c>
      <c r="L349" s="255"/>
      <c r="M349" s="261"/>
    </row>
    <row r="350" spans="1:13" s="344" customFormat="1" ht="13.2">
      <c r="A350" s="472" t="s">
        <v>99</v>
      </c>
      <c r="B350" s="255">
        <v>348774</v>
      </c>
      <c r="C350" s="256" t="s">
        <v>1837</v>
      </c>
      <c r="D350" s="257" t="s">
        <v>1838</v>
      </c>
      <c r="E350" s="255">
        <v>35</v>
      </c>
      <c r="F350" s="255" t="s">
        <v>233</v>
      </c>
      <c r="G350" s="955" t="s">
        <v>5502</v>
      </c>
      <c r="H350" s="956"/>
      <c r="I350" s="957"/>
      <c r="J350" s="256" t="s">
        <v>1839</v>
      </c>
      <c r="K350" s="257" t="s">
        <v>5209</v>
      </c>
      <c r="L350" s="255"/>
      <c r="M350" s="261"/>
    </row>
    <row r="351" spans="1:13" s="344" customFormat="1" ht="13.2">
      <c r="A351" s="472" t="s">
        <v>99</v>
      </c>
      <c r="B351" s="512">
        <v>349348</v>
      </c>
      <c r="C351" s="513" t="s">
        <v>1840</v>
      </c>
      <c r="D351" s="514" t="s">
        <v>1841</v>
      </c>
      <c r="E351" s="512">
        <v>40</v>
      </c>
      <c r="F351" s="512" t="s">
        <v>233</v>
      </c>
      <c r="G351" s="955" t="s">
        <v>5502</v>
      </c>
      <c r="H351" s="956"/>
      <c r="I351" s="957"/>
      <c r="J351" s="513" t="s">
        <v>1842</v>
      </c>
      <c r="K351" s="514" t="s">
        <v>5210</v>
      </c>
      <c r="L351" s="512"/>
      <c r="M351" s="515"/>
    </row>
    <row r="352" spans="1:13" s="344" customFormat="1" ht="52.8">
      <c r="A352" s="472" t="s">
        <v>99</v>
      </c>
      <c r="B352" s="255">
        <v>401864</v>
      </c>
      <c r="C352" s="513" t="s">
        <v>1840</v>
      </c>
      <c r="D352" s="255" t="s">
        <v>125</v>
      </c>
      <c r="E352" s="255"/>
      <c r="F352" s="255" t="s">
        <v>3719</v>
      </c>
      <c r="G352" s="955" t="s">
        <v>5502</v>
      </c>
      <c r="H352" s="956"/>
      <c r="I352" s="957"/>
      <c r="J352" s="477" t="s">
        <v>5745</v>
      </c>
      <c r="K352" s="257" t="s">
        <v>5211</v>
      </c>
      <c r="L352" s="255" t="s">
        <v>5212</v>
      </c>
      <c r="M352" s="509" t="s">
        <v>4352</v>
      </c>
    </row>
    <row r="353" spans="1:13" s="344" customFormat="1" ht="39.6">
      <c r="A353" s="472" t="s">
        <v>99</v>
      </c>
      <c r="B353" s="255">
        <v>398851</v>
      </c>
      <c r="C353" s="256" t="s">
        <v>4199</v>
      </c>
      <c r="D353" s="257" t="s">
        <v>60</v>
      </c>
      <c r="E353" s="255"/>
      <c r="F353" s="255" t="s">
        <v>233</v>
      </c>
      <c r="G353" s="955" t="s">
        <v>5502</v>
      </c>
      <c r="H353" s="956"/>
      <c r="I353" s="957"/>
      <c r="J353" s="256" t="s">
        <v>5746</v>
      </c>
      <c r="K353" s="257" t="s">
        <v>5213</v>
      </c>
      <c r="L353" s="255" t="s">
        <v>4784</v>
      </c>
      <c r="M353" s="261" t="s">
        <v>11</v>
      </c>
    </row>
    <row r="354" spans="1:13" s="344" customFormat="1" ht="13.2">
      <c r="A354" s="472" t="s">
        <v>99</v>
      </c>
      <c r="B354" s="255">
        <v>398128</v>
      </c>
      <c r="C354" s="477" t="s">
        <v>4389</v>
      </c>
      <c r="D354" s="255" t="s">
        <v>4396</v>
      </c>
      <c r="E354" s="255"/>
      <c r="F354" s="255" t="s">
        <v>3719</v>
      </c>
      <c r="G354" s="955" t="s">
        <v>5502</v>
      </c>
      <c r="H354" s="956"/>
      <c r="I354" s="957"/>
      <c r="J354" s="477" t="s">
        <v>4390</v>
      </c>
      <c r="K354" s="257" t="s">
        <v>4391</v>
      </c>
      <c r="L354" s="257" t="s">
        <v>5154</v>
      </c>
      <c r="M354" s="255"/>
    </row>
    <row r="355" spans="1:13" s="344" customFormat="1" ht="26.4">
      <c r="A355" s="472" t="s">
        <v>99</v>
      </c>
      <c r="B355" s="255">
        <v>399619</v>
      </c>
      <c r="C355" s="477" t="s">
        <v>4393</v>
      </c>
      <c r="D355" s="255" t="s">
        <v>4397</v>
      </c>
      <c r="E355" s="255"/>
      <c r="F355" s="255" t="s">
        <v>3719</v>
      </c>
      <c r="G355" s="955" t="s">
        <v>5502</v>
      </c>
      <c r="H355" s="956"/>
      <c r="I355" s="957"/>
      <c r="J355" s="477" t="s">
        <v>5747</v>
      </c>
      <c r="K355" s="257" t="s">
        <v>4392</v>
      </c>
      <c r="L355" s="257" t="s">
        <v>5153</v>
      </c>
      <c r="M355" s="255"/>
    </row>
    <row r="356" spans="1:13" s="344" customFormat="1" ht="26.4">
      <c r="A356" s="472" t="s">
        <v>99</v>
      </c>
      <c r="B356" s="255">
        <v>403883</v>
      </c>
      <c r="C356" s="477" t="s">
        <v>4394</v>
      </c>
      <c r="D356" s="255" t="s">
        <v>4329</v>
      </c>
      <c r="E356" s="255"/>
      <c r="F356" s="255" t="s">
        <v>3719</v>
      </c>
      <c r="G356" s="955" t="s">
        <v>5502</v>
      </c>
      <c r="H356" s="956"/>
      <c r="I356" s="957"/>
      <c r="J356" s="477" t="s">
        <v>5748</v>
      </c>
      <c r="K356" s="257" t="s">
        <v>4395</v>
      </c>
      <c r="L356" s="257" t="s">
        <v>5153</v>
      </c>
      <c r="M356" s="255"/>
    </row>
    <row r="357" spans="1:13" s="344" customFormat="1" ht="39.6">
      <c r="A357" s="459" t="s">
        <v>5513</v>
      </c>
      <c r="B357" s="255">
        <v>399424</v>
      </c>
      <c r="C357" s="492" t="s">
        <v>4572</v>
      </c>
      <c r="D357" s="255" t="s">
        <v>4612</v>
      </c>
      <c r="E357" s="255"/>
      <c r="F357" s="516" t="s">
        <v>233</v>
      </c>
      <c r="G357" s="478">
        <v>12300</v>
      </c>
      <c r="H357" s="497" t="e">
        <f>#REF!</f>
        <v>#REF!</v>
      </c>
      <c r="I357" s="478"/>
      <c r="J357" s="256" t="s">
        <v>5749</v>
      </c>
      <c r="K357" s="507" t="s">
        <v>5743</v>
      </c>
      <c r="L357" s="440" t="s">
        <v>574</v>
      </c>
      <c r="M357" s="440" t="s">
        <v>106</v>
      </c>
    </row>
    <row r="358" spans="1:13" s="344" customFormat="1" ht="39.6">
      <c r="A358" s="459" t="s">
        <v>5513</v>
      </c>
      <c r="B358" s="255">
        <v>399429</v>
      </c>
      <c r="C358" s="492" t="s">
        <v>4573</v>
      </c>
      <c r="D358" s="255" t="s">
        <v>4613</v>
      </c>
      <c r="E358" s="255"/>
      <c r="F358" s="516" t="s">
        <v>233</v>
      </c>
      <c r="G358" s="478">
        <v>12300</v>
      </c>
      <c r="H358" s="497" t="e">
        <f>#REF!</f>
        <v>#REF!</v>
      </c>
      <c r="I358" s="478"/>
      <c r="J358" s="256" t="s">
        <v>5750</v>
      </c>
      <c r="K358" s="507" t="s">
        <v>5751</v>
      </c>
      <c r="L358" s="440" t="s">
        <v>574</v>
      </c>
      <c r="M358" s="440" t="s">
        <v>106</v>
      </c>
    </row>
    <row r="359" spans="1:13" s="344" customFormat="1" ht="52.8">
      <c r="A359" s="459" t="s">
        <v>5513</v>
      </c>
      <c r="B359" s="255">
        <v>428601</v>
      </c>
      <c r="C359" s="492" t="s">
        <v>4575</v>
      </c>
      <c r="D359" s="255" t="s">
        <v>4615</v>
      </c>
      <c r="E359" s="255"/>
      <c r="F359" s="516" t="s">
        <v>233</v>
      </c>
      <c r="G359" s="478">
        <v>12750</v>
      </c>
      <c r="H359" s="497" t="e">
        <f>#REF!</f>
        <v>#REF!</v>
      </c>
      <c r="I359" s="478"/>
      <c r="J359" s="256" t="s">
        <v>5752</v>
      </c>
      <c r="K359" s="507" t="s">
        <v>5753</v>
      </c>
      <c r="L359" s="440" t="s">
        <v>574</v>
      </c>
      <c r="M359" s="440" t="s">
        <v>106</v>
      </c>
    </row>
    <row r="360" spans="1:13" s="344" customFormat="1" ht="26.4">
      <c r="A360" s="472" t="s">
        <v>5514</v>
      </c>
      <c r="B360" s="255">
        <v>388928</v>
      </c>
      <c r="C360" s="256" t="s">
        <v>644</v>
      </c>
      <c r="D360" s="257" t="s">
        <v>645</v>
      </c>
      <c r="E360" s="255">
        <v>40</v>
      </c>
      <c r="F360" s="255" t="s">
        <v>10</v>
      </c>
      <c r="G360" s="411">
        <v>50000</v>
      </c>
      <c r="H360" s="506" t="e">
        <f>E360*I360</f>
        <v>#REF!</v>
      </c>
      <c r="I360" s="517" t="e">
        <f>#REF!</f>
        <v>#REF!</v>
      </c>
      <c r="J360" s="256" t="s">
        <v>646</v>
      </c>
      <c r="K360" s="450" t="s">
        <v>5059</v>
      </c>
      <c r="L360" s="440" t="s">
        <v>647</v>
      </c>
      <c r="M360" s="495" t="s">
        <v>112</v>
      </c>
    </row>
    <row r="361" spans="1:13" s="344" customFormat="1" ht="79.2">
      <c r="A361" s="496" t="s">
        <v>99</v>
      </c>
      <c r="B361" s="255">
        <v>399168</v>
      </c>
      <c r="C361" s="477" t="s">
        <v>4239</v>
      </c>
      <c r="D361" s="257" t="s">
        <v>4897</v>
      </c>
      <c r="E361" s="255">
        <v>60</v>
      </c>
      <c r="F361" s="255" t="s">
        <v>3719</v>
      </c>
      <c r="G361" s="478">
        <v>100600</v>
      </c>
      <c r="H361" s="502" t="e">
        <f>#REF!</f>
        <v>#REF!</v>
      </c>
      <c r="I361" s="478" t="e">
        <f t="shared" ref="I361:I362" si="19">H361/E361</f>
        <v>#REF!</v>
      </c>
      <c r="J361" s="477" t="s">
        <v>5754</v>
      </c>
      <c r="K361" s="450" t="s">
        <v>4188</v>
      </c>
      <c r="L361" s="440" t="s">
        <v>2695</v>
      </c>
      <c r="M361" s="495" t="s">
        <v>2184</v>
      </c>
    </row>
    <row r="362" spans="1:13" s="344" customFormat="1" ht="52.8">
      <c r="A362" s="472" t="s">
        <v>99</v>
      </c>
      <c r="B362" s="257">
        <v>395491</v>
      </c>
      <c r="C362" s="256" t="s">
        <v>812</v>
      </c>
      <c r="D362" s="257" t="s">
        <v>813</v>
      </c>
      <c r="E362" s="255">
        <v>30</v>
      </c>
      <c r="F362" s="255" t="s">
        <v>233</v>
      </c>
      <c r="G362" s="411">
        <v>115000</v>
      </c>
      <c r="H362" s="502" t="e">
        <f>#REF!</f>
        <v>#REF!</v>
      </c>
      <c r="I362" s="403" t="e">
        <f t="shared" si="19"/>
        <v>#REF!</v>
      </c>
      <c r="J362" s="256" t="s">
        <v>814</v>
      </c>
      <c r="K362" s="450"/>
      <c r="L362" s="440" t="s">
        <v>794</v>
      </c>
      <c r="M362" s="518"/>
    </row>
    <row r="363" spans="1:13" s="344" customFormat="1" ht="26.4">
      <c r="A363" s="472" t="s">
        <v>5549</v>
      </c>
      <c r="B363" s="257">
        <v>382642</v>
      </c>
      <c r="C363" s="256" t="s">
        <v>1211</v>
      </c>
      <c r="D363" s="257" t="s">
        <v>1212</v>
      </c>
      <c r="E363" s="255"/>
      <c r="F363" s="255" t="s">
        <v>129</v>
      </c>
      <c r="G363" s="411" t="e">
        <f>H363+5000</f>
        <v>#REF!</v>
      </c>
      <c r="H363" s="497" t="e">
        <f>#REF!</f>
        <v>#REF!</v>
      </c>
      <c r="I363" s="408"/>
      <c r="J363" s="256" t="s">
        <v>1213</v>
      </c>
      <c r="K363" s="257"/>
      <c r="L363" s="255" t="s">
        <v>1209</v>
      </c>
      <c r="M363" s="261" t="s">
        <v>1210</v>
      </c>
    </row>
    <row r="364" spans="1:13" s="344" customFormat="1" ht="13.2">
      <c r="A364" s="472" t="s">
        <v>5549</v>
      </c>
      <c r="B364" s="255">
        <v>385044</v>
      </c>
      <c r="C364" s="256" t="s">
        <v>1117</v>
      </c>
      <c r="D364" s="257" t="s">
        <v>1118</v>
      </c>
      <c r="E364" s="255">
        <v>36</v>
      </c>
      <c r="F364" s="255" t="s">
        <v>233</v>
      </c>
      <c r="G364" s="411">
        <v>125000</v>
      </c>
      <c r="H364" s="506" t="e">
        <f t="shared" ref="H364" si="20">E364*I364</f>
        <v>#REF!</v>
      </c>
      <c r="I364" s="260" t="e">
        <f>#REF!</f>
        <v>#REF!</v>
      </c>
      <c r="J364" s="256" t="s">
        <v>1119</v>
      </c>
      <c r="K364" s="450" t="s">
        <v>1120</v>
      </c>
      <c r="L364" s="440" t="s">
        <v>446</v>
      </c>
      <c r="M364" s="495" t="s">
        <v>112</v>
      </c>
    </row>
    <row r="365" spans="1:13" s="344" customFormat="1" ht="52.8">
      <c r="A365" s="472" t="s">
        <v>5549</v>
      </c>
      <c r="B365" s="255">
        <v>382763</v>
      </c>
      <c r="C365" s="256" t="s">
        <v>1105</v>
      </c>
      <c r="D365" s="257" t="s">
        <v>1106</v>
      </c>
      <c r="E365" s="255">
        <v>10</v>
      </c>
      <c r="F365" s="255" t="s">
        <v>233</v>
      </c>
      <c r="G365" s="411">
        <v>14000</v>
      </c>
      <c r="H365" s="497" t="e">
        <f>#REF!</f>
        <v>#REF!</v>
      </c>
      <c r="I365" s="260" t="e">
        <f t="shared" ref="I365" si="21">H365/E365</f>
        <v>#REF!</v>
      </c>
      <c r="J365" s="256" t="s">
        <v>1107</v>
      </c>
      <c r="K365" s="450" t="s">
        <v>47</v>
      </c>
      <c r="L365" s="440" t="s">
        <v>435</v>
      </c>
      <c r="M365" s="495"/>
    </row>
    <row r="366" spans="1:13" s="344" customFormat="1" ht="13.2">
      <c r="A366" s="496" t="s">
        <v>5551</v>
      </c>
      <c r="B366" s="255">
        <v>354411</v>
      </c>
      <c r="C366" s="256" t="s">
        <v>2774</v>
      </c>
      <c r="D366" s="257" t="s">
        <v>2775</v>
      </c>
      <c r="E366" s="255">
        <v>2</v>
      </c>
      <c r="F366" s="255" t="s">
        <v>129</v>
      </c>
      <c r="G366" s="258">
        <v>25780</v>
      </c>
      <c r="H366" s="497" t="e">
        <f>#REF!</f>
        <v>#REF!</v>
      </c>
      <c r="I366" s="403" t="e">
        <f>H366/E366</f>
        <v>#REF!</v>
      </c>
      <c r="J366" s="256" t="s">
        <v>2776</v>
      </c>
      <c r="K366" s="450" t="s">
        <v>5755</v>
      </c>
      <c r="L366" s="255" t="s">
        <v>2777</v>
      </c>
      <c r="M366" s="261" t="s">
        <v>11</v>
      </c>
    </row>
    <row r="367" spans="1:13" s="344" customFormat="1" ht="13.2">
      <c r="A367" s="472" t="s">
        <v>5551</v>
      </c>
      <c r="B367" s="255">
        <v>356176</v>
      </c>
      <c r="C367" s="256" t="s">
        <v>4288</v>
      </c>
      <c r="D367" s="257" t="s">
        <v>1917</v>
      </c>
      <c r="E367" s="255"/>
      <c r="F367" s="255" t="s">
        <v>129</v>
      </c>
      <c r="G367" s="258">
        <v>55000</v>
      </c>
      <c r="H367" s="497" t="e">
        <f>#REF!</f>
        <v>#REF!</v>
      </c>
      <c r="I367" s="403"/>
      <c r="J367" s="256" t="s">
        <v>1918</v>
      </c>
      <c r="K367" s="450"/>
      <c r="L367" s="255" t="s">
        <v>1868</v>
      </c>
      <c r="M367" s="261" t="s">
        <v>1913</v>
      </c>
    </row>
    <row r="368" spans="1:13" s="344" customFormat="1" ht="26.4">
      <c r="A368" s="496" t="s">
        <v>5551</v>
      </c>
      <c r="B368" s="255">
        <v>344902</v>
      </c>
      <c r="C368" s="256" t="s">
        <v>1900</v>
      </c>
      <c r="D368" s="257" t="s">
        <v>1901</v>
      </c>
      <c r="E368" s="255">
        <v>20</v>
      </c>
      <c r="F368" s="255" t="s">
        <v>233</v>
      </c>
      <c r="G368" s="258">
        <v>47000</v>
      </c>
      <c r="H368" s="497" t="e">
        <f>#REF!</f>
        <v>#REF!</v>
      </c>
      <c r="I368" s="403" t="e">
        <f>H368/E368</f>
        <v>#REF!</v>
      </c>
      <c r="J368" s="256" t="s">
        <v>301</v>
      </c>
      <c r="K368" s="450" t="s">
        <v>14</v>
      </c>
      <c r="L368" s="255" t="s">
        <v>17</v>
      </c>
      <c r="M368" s="261" t="s">
        <v>11</v>
      </c>
    </row>
    <row r="369" spans="1:13" s="344" customFormat="1" ht="39.6">
      <c r="A369" s="496" t="s">
        <v>5551</v>
      </c>
      <c r="B369" s="255">
        <v>344904</v>
      </c>
      <c r="C369" s="256" t="s">
        <v>1902</v>
      </c>
      <c r="D369" s="257" t="s">
        <v>1903</v>
      </c>
      <c r="E369" s="255">
        <v>20</v>
      </c>
      <c r="F369" s="255" t="s">
        <v>233</v>
      </c>
      <c r="G369" s="258">
        <v>45000</v>
      </c>
      <c r="H369" s="497" t="e">
        <f>#REF!</f>
        <v>#REF!</v>
      </c>
      <c r="I369" s="403" t="e">
        <f>H369/E369</f>
        <v>#REF!</v>
      </c>
      <c r="J369" s="256" t="s">
        <v>303</v>
      </c>
      <c r="K369" s="450" t="s">
        <v>235</v>
      </c>
      <c r="L369" s="255" t="s">
        <v>17</v>
      </c>
      <c r="M369" s="261" t="s">
        <v>11</v>
      </c>
    </row>
    <row r="370" spans="1:13" s="344" customFormat="1" ht="26.4">
      <c r="A370" s="496" t="s">
        <v>5551</v>
      </c>
      <c r="B370" s="255">
        <v>344906</v>
      </c>
      <c r="C370" s="256" t="s">
        <v>1904</v>
      </c>
      <c r="D370" s="257" t="s">
        <v>1905</v>
      </c>
      <c r="E370" s="255">
        <v>20</v>
      </c>
      <c r="F370" s="255" t="s">
        <v>233</v>
      </c>
      <c r="G370" s="258">
        <v>46500</v>
      </c>
      <c r="H370" s="497" t="e">
        <f>#REF!</f>
        <v>#REF!</v>
      </c>
      <c r="I370" s="403" t="e">
        <f>H370/E370</f>
        <v>#REF!</v>
      </c>
      <c r="J370" s="256" t="s">
        <v>305</v>
      </c>
      <c r="K370" s="450" t="s">
        <v>5756</v>
      </c>
      <c r="L370" s="255" t="s">
        <v>17</v>
      </c>
      <c r="M370" s="261" t="s">
        <v>11</v>
      </c>
    </row>
    <row r="371" spans="1:13" s="344" customFormat="1" ht="52.8">
      <c r="A371" s="472" t="s">
        <v>5552</v>
      </c>
      <c r="B371" s="255">
        <v>382997</v>
      </c>
      <c r="C371" s="256" t="s">
        <v>1004</v>
      </c>
      <c r="D371" s="257" t="s">
        <v>997</v>
      </c>
      <c r="E371" s="255">
        <v>5</v>
      </c>
      <c r="F371" s="255" t="s">
        <v>233</v>
      </c>
      <c r="G371" s="411">
        <v>9000</v>
      </c>
      <c r="H371" s="497" t="e">
        <f>#REF!</f>
        <v>#REF!</v>
      </c>
      <c r="I371" s="403" t="e">
        <f t="shared" ref="I371:I372" si="22">H371/E371</f>
        <v>#REF!</v>
      </c>
      <c r="J371" s="256" t="s">
        <v>1005</v>
      </c>
      <c r="K371" s="257" t="s">
        <v>5181</v>
      </c>
      <c r="L371" s="255" t="s">
        <v>5171</v>
      </c>
      <c r="M371" s="261" t="s">
        <v>11</v>
      </c>
    </row>
    <row r="372" spans="1:13" s="344" customFormat="1" ht="39.6">
      <c r="A372" s="472" t="s">
        <v>5551</v>
      </c>
      <c r="B372" s="255">
        <v>382998</v>
      </c>
      <c r="C372" s="256" t="s">
        <v>1006</v>
      </c>
      <c r="D372" s="257" t="s">
        <v>997</v>
      </c>
      <c r="E372" s="255">
        <v>5</v>
      </c>
      <c r="F372" s="255" t="s">
        <v>233</v>
      </c>
      <c r="G372" s="411">
        <v>9000</v>
      </c>
      <c r="H372" s="497" t="e">
        <f>#REF!</f>
        <v>#REF!</v>
      </c>
      <c r="I372" s="403" t="e">
        <f t="shared" si="22"/>
        <v>#REF!</v>
      </c>
      <c r="J372" s="256" t="s">
        <v>1007</v>
      </c>
      <c r="K372" s="257" t="s">
        <v>5182</v>
      </c>
      <c r="L372" s="255" t="s">
        <v>5171</v>
      </c>
      <c r="M372" s="261" t="s">
        <v>11</v>
      </c>
    </row>
    <row r="373" spans="1:13" s="344" customFormat="1" ht="39.6">
      <c r="A373" s="472" t="s">
        <v>99</v>
      </c>
      <c r="B373" s="255">
        <v>126643</v>
      </c>
      <c r="C373" s="256" t="s">
        <v>3486</v>
      </c>
      <c r="D373" s="257" t="s">
        <v>2007</v>
      </c>
      <c r="E373" s="255"/>
      <c r="F373" s="255" t="s">
        <v>233</v>
      </c>
      <c r="G373" s="258">
        <v>4800</v>
      </c>
      <c r="H373" s="497" t="e">
        <f>#REF!</f>
        <v>#REF!</v>
      </c>
      <c r="I373" s="403"/>
      <c r="J373" s="256" t="s">
        <v>3487</v>
      </c>
      <c r="K373" s="257" t="s">
        <v>294</v>
      </c>
      <c r="L373" s="255" t="s">
        <v>323</v>
      </c>
      <c r="M373" s="261" t="s">
        <v>11</v>
      </c>
    </row>
    <row r="374" spans="1:13" s="344" customFormat="1" ht="39.6">
      <c r="A374" s="519" t="s">
        <v>5556</v>
      </c>
      <c r="B374" s="422">
        <v>396988</v>
      </c>
      <c r="C374" s="486" t="s">
        <v>3904</v>
      </c>
      <c r="D374" s="420" t="s">
        <v>5503</v>
      </c>
      <c r="E374" s="420">
        <v>11</v>
      </c>
      <c r="F374" s="487" t="s">
        <v>233</v>
      </c>
      <c r="G374" s="488">
        <v>12870</v>
      </c>
      <c r="H374" s="502" t="e">
        <f>#REF!</f>
        <v>#REF!</v>
      </c>
      <c r="I374" s="403" t="e">
        <f t="shared" ref="I374:I376" si="23">H374/E374</f>
        <v>#REF!</v>
      </c>
      <c r="J374" s="486" t="s">
        <v>3794</v>
      </c>
      <c r="K374" s="520" t="s">
        <v>3795</v>
      </c>
      <c r="L374" s="428" t="s">
        <v>574</v>
      </c>
      <c r="M374" s="495" t="s">
        <v>112</v>
      </c>
    </row>
    <row r="375" spans="1:13" s="479" customFormat="1" ht="26.4">
      <c r="A375" s="472" t="s">
        <v>5557</v>
      </c>
      <c r="B375" s="255">
        <v>439680</v>
      </c>
      <c r="C375" s="477" t="s">
        <v>5518</v>
      </c>
      <c r="D375" s="257" t="s">
        <v>5522</v>
      </c>
      <c r="E375" s="255">
        <v>28</v>
      </c>
      <c r="F375" s="255" t="s">
        <v>233</v>
      </c>
      <c r="G375" s="500"/>
      <c r="H375" s="502" t="e">
        <f>#REF!</f>
        <v>#REF!</v>
      </c>
      <c r="I375" s="478" t="e">
        <f t="shared" si="23"/>
        <v>#REF!</v>
      </c>
      <c r="J375" s="477" t="s">
        <v>5519</v>
      </c>
      <c r="K375" s="450" t="s">
        <v>5520</v>
      </c>
      <c r="L375" s="450"/>
      <c r="M375" s="440"/>
    </row>
    <row r="376" spans="1:13" s="344" customFormat="1" ht="52.8">
      <c r="A376" s="472" t="s">
        <v>5558</v>
      </c>
      <c r="B376" s="255"/>
      <c r="C376" s="477" t="s">
        <v>5523</v>
      </c>
      <c r="D376" s="257" t="s">
        <v>5521</v>
      </c>
      <c r="E376" s="255">
        <v>26</v>
      </c>
      <c r="F376" s="255" t="s">
        <v>233</v>
      </c>
      <c r="G376" s="500"/>
      <c r="H376" s="502" t="e">
        <f>#REF!</f>
        <v>#REF!</v>
      </c>
      <c r="I376" s="478" t="e">
        <f t="shared" si="23"/>
        <v>#REF!</v>
      </c>
      <c r="J376" s="477" t="s">
        <v>5524</v>
      </c>
      <c r="K376" s="450" t="s">
        <v>5478</v>
      </c>
      <c r="L376" s="450" t="s">
        <v>164</v>
      </c>
      <c r="M376" s="440" t="s">
        <v>106</v>
      </c>
    </row>
    <row r="377" spans="1:13" s="344" customFormat="1" ht="26.4">
      <c r="A377" s="255" t="s">
        <v>5560</v>
      </c>
      <c r="B377" s="255">
        <v>384673</v>
      </c>
      <c r="C377" s="256" t="s">
        <v>4478</v>
      </c>
      <c r="D377" s="255" t="s">
        <v>630</v>
      </c>
      <c r="E377" s="255"/>
      <c r="F377" s="255" t="s">
        <v>16</v>
      </c>
      <c r="G377" s="478">
        <v>180000</v>
      </c>
      <c r="H377" s="497" t="e">
        <f>#REF!</f>
        <v>#REF!</v>
      </c>
      <c r="I377" s="478"/>
      <c r="J377" s="256" t="s">
        <v>4479</v>
      </c>
      <c r="K377" s="521" t="s">
        <v>75</v>
      </c>
      <c r="L377" s="521" t="s">
        <v>4480</v>
      </c>
      <c r="M377" s="521" t="s">
        <v>4357</v>
      </c>
    </row>
    <row r="378" spans="1:13" s="344" customFormat="1" ht="26.4">
      <c r="A378" s="255" t="s">
        <v>5560</v>
      </c>
      <c r="B378" s="255">
        <v>384674</v>
      </c>
      <c r="C378" s="256" t="s">
        <v>631</v>
      </c>
      <c r="D378" s="255" t="s">
        <v>630</v>
      </c>
      <c r="E378" s="255"/>
      <c r="F378" s="255" t="s">
        <v>16</v>
      </c>
      <c r="G378" s="478">
        <v>130000</v>
      </c>
      <c r="H378" s="497" t="e">
        <f>#REF!</f>
        <v>#REF!</v>
      </c>
      <c r="I378" s="478"/>
      <c r="J378" s="256" t="s">
        <v>4481</v>
      </c>
      <c r="K378" s="521" t="s">
        <v>75</v>
      </c>
      <c r="L378" s="521" t="s">
        <v>4480</v>
      </c>
      <c r="M378" s="521" t="s">
        <v>4357</v>
      </c>
    </row>
    <row r="379" spans="1:13" s="344" customFormat="1" ht="26.4">
      <c r="A379" s="255" t="s">
        <v>5560</v>
      </c>
      <c r="B379" s="255">
        <v>384678</v>
      </c>
      <c r="C379" s="256" t="s">
        <v>632</v>
      </c>
      <c r="D379" s="255" t="s">
        <v>630</v>
      </c>
      <c r="E379" s="255"/>
      <c r="F379" s="255" t="s">
        <v>16</v>
      </c>
      <c r="G379" s="478">
        <v>92000</v>
      </c>
      <c r="H379" s="497" t="e">
        <f>#REF!</f>
        <v>#REF!</v>
      </c>
      <c r="I379" s="478"/>
      <c r="J379" s="256" t="s">
        <v>4482</v>
      </c>
      <c r="K379" s="521" t="s">
        <v>75</v>
      </c>
      <c r="L379" s="521" t="s">
        <v>4480</v>
      </c>
      <c r="M379" s="521" t="s">
        <v>4357</v>
      </c>
    </row>
    <row r="380" spans="1:13" s="344" customFormat="1" ht="52.8">
      <c r="A380" s="257" t="s">
        <v>5569</v>
      </c>
      <c r="B380" s="255">
        <v>370513</v>
      </c>
      <c r="C380" s="256" t="s">
        <v>367</v>
      </c>
      <c r="D380" s="257" t="s">
        <v>368</v>
      </c>
      <c r="E380" s="255">
        <v>49</v>
      </c>
      <c r="F380" s="255" t="s">
        <v>233</v>
      </c>
      <c r="G380" s="258">
        <v>19610</v>
      </c>
      <c r="H380" s="502" t="e">
        <f>#REF!</f>
        <v>#REF!</v>
      </c>
      <c r="I380" s="403" t="e">
        <f t="shared" ref="I380" si="24">H380/E380</f>
        <v>#REF!</v>
      </c>
      <c r="J380" s="256" t="s">
        <v>1577</v>
      </c>
      <c r="K380" s="450" t="s">
        <v>5757</v>
      </c>
      <c r="L380" s="440" t="s">
        <v>150</v>
      </c>
      <c r="M380" s="495" t="s">
        <v>11</v>
      </c>
    </row>
    <row r="381" spans="1:13" s="344" customFormat="1" ht="52.8">
      <c r="A381" s="257" t="s">
        <v>5569</v>
      </c>
      <c r="B381" s="257">
        <v>382106</v>
      </c>
      <c r="C381" s="256" t="s">
        <v>1065</v>
      </c>
      <c r="D381" s="257" t="s">
        <v>1057</v>
      </c>
      <c r="E381" s="255"/>
      <c r="F381" s="255" t="s">
        <v>233</v>
      </c>
      <c r="G381" s="407">
        <v>25000</v>
      </c>
      <c r="H381" s="497" t="e">
        <f>#REF!</f>
        <v>#REF!</v>
      </c>
      <c r="I381" s="408"/>
      <c r="J381" s="256" t="s">
        <v>1066</v>
      </c>
      <c r="K381" s="450" t="s">
        <v>1067</v>
      </c>
      <c r="L381" s="440" t="s">
        <v>1061</v>
      </c>
      <c r="M381" s="495" t="s">
        <v>112</v>
      </c>
    </row>
    <row r="382" spans="1:13" s="344" customFormat="1" ht="39.6">
      <c r="A382" s="257" t="s">
        <v>5569</v>
      </c>
      <c r="B382" s="255">
        <v>360135</v>
      </c>
      <c r="C382" s="256" t="s">
        <v>4057</v>
      </c>
      <c r="D382" s="257" t="s">
        <v>1339</v>
      </c>
      <c r="E382" s="255">
        <v>33</v>
      </c>
      <c r="F382" s="255" t="s">
        <v>233</v>
      </c>
      <c r="G382" s="258">
        <v>22000</v>
      </c>
      <c r="H382" s="497" t="e">
        <f>#REF!</f>
        <v>#REF!</v>
      </c>
      <c r="I382" s="403" t="e">
        <f t="shared" ref="I382:I384" si="25">H382/E382</f>
        <v>#REF!</v>
      </c>
      <c r="J382" s="256" t="s">
        <v>5758</v>
      </c>
      <c r="K382" s="450" t="s">
        <v>5272</v>
      </c>
      <c r="L382" s="440" t="s">
        <v>56</v>
      </c>
      <c r="M382" s="495" t="s">
        <v>11</v>
      </c>
    </row>
    <row r="383" spans="1:13" s="344" customFormat="1" ht="26.4">
      <c r="A383" s="257" t="s">
        <v>5569</v>
      </c>
      <c r="B383" s="255">
        <v>205051</v>
      </c>
      <c r="C383" s="256" t="s">
        <v>4066</v>
      </c>
      <c r="D383" s="257" t="s">
        <v>1463</v>
      </c>
      <c r="E383" s="255">
        <v>68</v>
      </c>
      <c r="F383" s="255" t="s">
        <v>233</v>
      </c>
      <c r="G383" s="258">
        <v>23950</v>
      </c>
      <c r="H383" s="502" t="e">
        <f>#REF!</f>
        <v>#REF!</v>
      </c>
      <c r="I383" s="403" t="e">
        <f t="shared" si="25"/>
        <v>#REF!</v>
      </c>
      <c r="J383" s="256" t="s">
        <v>5759</v>
      </c>
      <c r="K383" s="450" t="s">
        <v>5760</v>
      </c>
      <c r="L383" s="440" t="s">
        <v>55</v>
      </c>
      <c r="M383" s="495" t="s">
        <v>11</v>
      </c>
    </row>
    <row r="384" spans="1:13" s="344" customFormat="1" ht="39.6">
      <c r="A384" s="450" t="s">
        <v>5569</v>
      </c>
      <c r="B384" s="440">
        <v>324846</v>
      </c>
      <c r="C384" s="452" t="s">
        <v>1612</v>
      </c>
      <c r="D384" s="450" t="s">
        <v>1613</v>
      </c>
      <c r="E384" s="440">
        <v>60</v>
      </c>
      <c r="F384" s="440" t="s">
        <v>233</v>
      </c>
      <c r="G384" s="475">
        <v>11600</v>
      </c>
      <c r="H384" s="522" t="e">
        <f>#REF!</f>
        <v>#REF!</v>
      </c>
      <c r="I384" s="451" t="e">
        <f t="shared" si="25"/>
        <v>#REF!</v>
      </c>
      <c r="J384" s="452" t="s">
        <v>1614</v>
      </c>
      <c r="K384" s="450" t="s">
        <v>935</v>
      </c>
      <c r="L384" s="440" t="s">
        <v>164</v>
      </c>
      <c r="M384" s="495" t="s">
        <v>112</v>
      </c>
    </row>
    <row r="385" spans="1:13" s="344" customFormat="1" ht="52.8">
      <c r="A385" s="450" t="s">
        <v>4465</v>
      </c>
      <c r="B385" s="255">
        <v>398127</v>
      </c>
      <c r="C385" s="493" t="s">
        <v>4513</v>
      </c>
      <c r="D385" s="523" t="s">
        <v>4205</v>
      </c>
      <c r="E385" s="509">
        <v>10</v>
      </c>
      <c r="F385" s="509" t="s">
        <v>3719</v>
      </c>
      <c r="G385" s="524">
        <v>19400</v>
      </c>
      <c r="H385" s="525" t="e">
        <f>#REF!</f>
        <v>#REF!</v>
      </c>
      <c r="I385" s="524" t="e">
        <f>H385/E385</f>
        <v>#REF!</v>
      </c>
      <c r="J385" s="526" t="s">
        <v>5761</v>
      </c>
      <c r="K385" s="523" t="s">
        <v>5226</v>
      </c>
      <c r="L385" s="509" t="s">
        <v>56</v>
      </c>
      <c r="M385" s="509"/>
    </row>
    <row r="386" spans="1:13" s="344" customFormat="1" ht="26.4">
      <c r="A386" s="450" t="s">
        <v>5569</v>
      </c>
      <c r="B386" s="440">
        <v>335155</v>
      </c>
      <c r="C386" s="452" t="s">
        <v>3947</v>
      </c>
      <c r="D386" s="450" t="s">
        <v>147</v>
      </c>
      <c r="E386" s="440">
        <v>10</v>
      </c>
      <c r="F386" s="440" t="s">
        <v>233</v>
      </c>
      <c r="G386" s="475">
        <v>26800</v>
      </c>
      <c r="H386" s="527" t="e">
        <f>#REF!</f>
        <v>#REF!</v>
      </c>
      <c r="I386" s="451" t="e">
        <f t="shared" ref="I386:I388" si="26">H386/E386</f>
        <v>#REF!</v>
      </c>
      <c r="J386" s="452" t="s">
        <v>5597</v>
      </c>
      <c r="K386" s="450" t="s">
        <v>5257</v>
      </c>
      <c r="L386" s="440" t="s">
        <v>56</v>
      </c>
      <c r="M386" s="495" t="s">
        <v>11</v>
      </c>
    </row>
    <row r="387" spans="1:13" s="344" customFormat="1" ht="26.4">
      <c r="A387" s="257" t="s">
        <v>5569</v>
      </c>
      <c r="B387" s="255">
        <v>372661</v>
      </c>
      <c r="C387" s="256" t="s">
        <v>353</v>
      </c>
      <c r="D387" s="257" t="s">
        <v>3711</v>
      </c>
      <c r="E387" s="255">
        <v>50</v>
      </c>
      <c r="F387" s="255" t="s">
        <v>233</v>
      </c>
      <c r="G387" s="258">
        <v>9900</v>
      </c>
      <c r="H387" s="497" t="e">
        <f>#REF!</f>
        <v>#REF!</v>
      </c>
      <c r="I387" s="528" t="e">
        <f t="shared" si="26"/>
        <v>#REF!</v>
      </c>
      <c r="J387" s="256" t="s">
        <v>352</v>
      </c>
      <c r="K387" s="450" t="s">
        <v>5084</v>
      </c>
      <c r="L387" s="440" t="s">
        <v>164</v>
      </c>
      <c r="M387" s="495" t="s">
        <v>112</v>
      </c>
    </row>
    <row r="388" spans="1:13" s="344" customFormat="1" ht="26.4">
      <c r="A388" s="450" t="s">
        <v>5569</v>
      </c>
      <c r="B388" s="255">
        <v>392022</v>
      </c>
      <c r="C388" s="256" t="s">
        <v>599</v>
      </c>
      <c r="D388" s="257" t="s">
        <v>600</v>
      </c>
      <c r="E388" s="255">
        <v>14</v>
      </c>
      <c r="F388" s="255" t="s">
        <v>10</v>
      </c>
      <c r="G388" s="258">
        <v>24500</v>
      </c>
      <c r="H388" s="502" t="e">
        <f>#REF!</f>
        <v>#REF!</v>
      </c>
      <c r="I388" s="478" t="e">
        <f t="shared" si="26"/>
        <v>#REF!</v>
      </c>
      <c r="J388" s="256" t="s">
        <v>601</v>
      </c>
      <c r="K388" s="450" t="s">
        <v>5273</v>
      </c>
      <c r="L388" s="529" t="s">
        <v>5186</v>
      </c>
      <c r="M388" s="495" t="s">
        <v>11</v>
      </c>
    </row>
    <row r="389" spans="1:13" s="344" customFormat="1" ht="26.4">
      <c r="A389" s="257" t="s">
        <v>5611</v>
      </c>
      <c r="B389" s="255">
        <v>386867</v>
      </c>
      <c r="C389" s="256" t="s">
        <v>3519</v>
      </c>
      <c r="D389" s="257" t="s">
        <v>3365</v>
      </c>
      <c r="E389" s="255"/>
      <c r="F389" s="255" t="s">
        <v>233</v>
      </c>
      <c r="G389" s="258">
        <v>3900</v>
      </c>
      <c r="H389" s="497" t="e">
        <f>#REF!</f>
        <v>#REF!</v>
      </c>
      <c r="I389" s="403"/>
      <c r="J389" s="256" t="s">
        <v>3520</v>
      </c>
      <c r="K389" s="257" t="s">
        <v>4975</v>
      </c>
      <c r="L389" s="255" t="s">
        <v>386</v>
      </c>
      <c r="M389" s="261"/>
    </row>
    <row r="390" spans="1:13" s="344" customFormat="1" ht="13.2">
      <c r="A390" s="257" t="s">
        <v>5611</v>
      </c>
      <c r="B390" s="255">
        <v>382291</v>
      </c>
      <c r="C390" s="256" t="s">
        <v>889</v>
      </c>
      <c r="D390" s="257" t="s">
        <v>890</v>
      </c>
      <c r="E390" s="255">
        <v>6</v>
      </c>
      <c r="F390" s="255" t="s">
        <v>10</v>
      </c>
      <c r="G390" s="411">
        <v>13000</v>
      </c>
      <c r="H390" s="497" t="e">
        <f>#REF!</f>
        <v>#REF!</v>
      </c>
      <c r="I390" s="403" t="e">
        <f t="shared" ref="I390:I391" si="27">H390/E390</f>
        <v>#REF!</v>
      </c>
      <c r="J390" s="256" t="s">
        <v>5762</v>
      </c>
      <c r="K390" s="450" t="s">
        <v>1508</v>
      </c>
      <c r="L390" s="440" t="s">
        <v>808</v>
      </c>
      <c r="M390" s="495" t="s">
        <v>11</v>
      </c>
    </row>
    <row r="391" spans="1:13" s="344" customFormat="1" ht="26.4">
      <c r="A391" s="472" t="s">
        <v>99</v>
      </c>
      <c r="B391" s="255">
        <v>264781</v>
      </c>
      <c r="C391" s="256" t="s">
        <v>2324</v>
      </c>
      <c r="D391" s="257" t="s">
        <v>2325</v>
      </c>
      <c r="E391" s="255">
        <v>30</v>
      </c>
      <c r="F391" s="255" t="s">
        <v>233</v>
      </c>
      <c r="G391" s="258">
        <v>31680</v>
      </c>
      <c r="H391" s="497" t="e">
        <f>#REF!</f>
        <v>#REF!</v>
      </c>
      <c r="I391" s="260" t="e">
        <f t="shared" si="27"/>
        <v>#REF!</v>
      </c>
      <c r="J391" s="256" t="s">
        <v>2326</v>
      </c>
      <c r="K391" s="450" t="s">
        <v>5763</v>
      </c>
      <c r="L391" s="440" t="s">
        <v>55</v>
      </c>
      <c r="M391" s="495" t="s">
        <v>11</v>
      </c>
    </row>
    <row r="392" spans="1:13" s="344" customFormat="1" ht="39.6">
      <c r="A392" s="257" t="s">
        <v>5611</v>
      </c>
      <c r="B392" s="255">
        <v>211556</v>
      </c>
      <c r="C392" s="256" t="s">
        <v>5764</v>
      </c>
      <c r="D392" s="257" t="s">
        <v>358</v>
      </c>
      <c r="E392" s="255"/>
      <c r="F392" s="255" t="s">
        <v>129</v>
      </c>
      <c r="G392" s="258">
        <v>11790</v>
      </c>
      <c r="H392" s="497">
        <v>8540</v>
      </c>
      <c r="I392" s="260"/>
      <c r="J392" s="256" t="s">
        <v>5765</v>
      </c>
      <c r="K392" s="450"/>
      <c r="L392" s="440" t="s">
        <v>21</v>
      </c>
      <c r="M392" s="495" t="s">
        <v>106</v>
      </c>
    </row>
    <row r="393" spans="1:13" s="344" customFormat="1" ht="66">
      <c r="A393" s="530" t="s">
        <v>5611</v>
      </c>
      <c r="B393" s="420">
        <v>430342</v>
      </c>
      <c r="C393" s="531" t="s">
        <v>4878</v>
      </c>
      <c r="D393" s="532" t="s">
        <v>4747</v>
      </c>
      <c r="E393" s="533">
        <v>36</v>
      </c>
      <c r="F393" s="420" t="s">
        <v>233</v>
      </c>
      <c r="G393" s="487">
        <v>200000</v>
      </c>
      <c r="H393" s="502" t="e">
        <f>#REF!</f>
        <v>#REF!</v>
      </c>
      <c r="I393" s="478" t="e">
        <f t="shared" ref="I393" si="28">H393/E393</f>
        <v>#REF!</v>
      </c>
      <c r="J393" s="427" t="s">
        <v>5766</v>
      </c>
      <c r="K393" s="520" t="s">
        <v>5005</v>
      </c>
      <c r="L393" s="520" t="s">
        <v>68</v>
      </c>
      <c r="M393" s="428"/>
    </row>
    <row r="394" spans="1:13" s="479" customFormat="1" ht="39.6">
      <c r="A394" s="257" t="s">
        <v>5774</v>
      </c>
      <c r="B394" s="255">
        <v>701190</v>
      </c>
      <c r="C394" s="256" t="s">
        <v>1153</v>
      </c>
      <c r="D394" s="257" t="s">
        <v>58</v>
      </c>
      <c r="E394" s="255"/>
      <c r="F394" s="255" t="s">
        <v>233</v>
      </c>
      <c r="G394" s="411">
        <v>22000</v>
      </c>
      <c r="H394" s="497" t="e">
        <f>#REF!</f>
        <v>#REF!</v>
      </c>
      <c r="I394" s="403"/>
      <c r="J394" s="256" t="s">
        <v>1154</v>
      </c>
      <c r="K394" s="450" t="s">
        <v>1152</v>
      </c>
      <c r="L394" s="440" t="s">
        <v>773</v>
      </c>
      <c r="M394" s="440"/>
    </row>
    <row r="395" spans="1:13" s="479" customFormat="1" ht="26.4">
      <c r="A395" s="257" t="s">
        <v>5774</v>
      </c>
      <c r="B395" s="255">
        <v>135200</v>
      </c>
      <c r="C395" s="256" t="s">
        <v>1513</v>
      </c>
      <c r="D395" s="257" t="s">
        <v>1510</v>
      </c>
      <c r="E395" s="255">
        <v>10</v>
      </c>
      <c r="F395" s="255" t="s">
        <v>233</v>
      </c>
      <c r="G395" s="474">
        <v>8600</v>
      </c>
      <c r="H395" s="497" t="e">
        <f>#REF!</f>
        <v>#REF!</v>
      </c>
      <c r="I395" s="403" t="e">
        <f t="shared" ref="I395" si="29">H395/E395</f>
        <v>#REF!</v>
      </c>
      <c r="J395" s="256" t="s">
        <v>203</v>
      </c>
      <c r="K395" s="450" t="s">
        <v>1508</v>
      </c>
      <c r="L395" s="440" t="s">
        <v>202</v>
      </c>
      <c r="M395" s="495" t="s">
        <v>201</v>
      </c>
    </row>
    <row r="396" spans="1:13" s="479" customFormat="1" ht="13.2">
      <c r="A396" s="450" t="s">
        <v>5774</v>
      </c>
      <c r="B396" s="255">
        <v>293715</v>
      </c>
      <c r="C396" s="256" t="s">
        <v>1896</v>
      </c>
      <c r="D396" s="257" t="s">
        <v>197</v>
      </c>
      <c r="E396" s="255">
        <v>10</v>
      </c>
      <c r="F396" s="255" t="s">
        <v>233</v>
      </c>
      <c r="G396" s="258">
        <v>11500</v>
      </c>
      <c r="H396" s="497" t="e">
        <f>#REF!</f>
        <v>#REF!</v>
      </c>
      <c r="I396" s="403" t="e">
        <f>H396/E396</f>
        <v>#REF!</v>
      </c>
      <c r="J396" s="256" t="s">
        <v>1897</v>
      </c>
      <c r="K396" s="450" t="s">
        <v>1895</v>
      </c>
      <c r="L396" s="255" t="s">
        <v>21</v>
      </c>
      <c r="M396" s="261" t="s">
        <v>112</v>
      </c>
    </row>
    <row r="397" spans="1:13" s="479" customFormat="1" ht="39.6">
      <c r="A397" s="257" t="s">
        <v>5774</v>
      </c>
      <c r="B397" s="255">
        <v>387774</v>
      </c>
      <c r="C397" s="256" t="s">
        <v>5341</v>
      </c>
      <c r="D397" s="257" t="s">
        <v>903</v>
      </c>
      <c r="E397" s="255">
        <v>17</v>
      </c>
      <c r="F397" s="255" t="s">
        <v>233</v>
      </c>
      <c r="G397" s="258">
        <v>15000</v>
      </c>
      <c r="H397" s="497" t="e">
        <f>#REF!</f>
        <v>#REF!</v>
      </c>
      <c r="I397" s="403" t="e">
        <f>H397/E397</f>
        <v>#REF!</v>
      </c>
      <c r="J397" s="256" t="s">
        <v>5777</v>
      </c>
      <c r="K397" s="450" t="s">
        <v>1931</v>
      </c>
      <c r="L397" s="255" t="s">
        <v>901</v>
      </c>
      <c r="M397" s="261" t="s">
        <v>447</v>
      </c>
    </row>
    <row r="398" spans="1:13" s="479" customFormat="1" ht="52.8">
      <c r="A398" s="255" t="s">
        <v>5776</v>
      </c>
      <c r="B398" s="257">
        <v>427393</v>
      </c>
      <c r="C398" s="256" t="s">
        <v>4891</v>
      </c>
      <c r="D398" s="257" t="s">
        <v>4517</v>
      </c>
      <c r="E398" s="255">
        <v>75</v>
      </c>
      <c r="F398" s="255" t="s">
        <v>4523</v>
      </c>
      <c r="G398" s="478">
        <v>150000</v>
      </c>
      <c r="H398" s="502" t="e">
        <f>#REF!</f>
        <v>#REF!</v>
      </c>
      <c r="I398" s="478" t="e">
        <f t="shared" ref="I398:I401" si="30">H398/E398</f>
        <v>#REF!</v>
      </c>
      <c r="J398" s="477" t="s">
        <v>5778</v>
      </c>
      <c r="K398" s="450" t="s">
        <v>4995</v>
      </c>
      <c r="L398" s="450" t="s">
        <v>2695</v>
      </c>
      <c r="M398" s="440" t="s">
        <v>106</v>
      </c>
    </row>
    <row r="399" spans="1:13" s="479" customFormat="1" ht="52.8">
      <c r="A399" s="255" t="s">
        <v>5776</v>
      </c>
      <c r="B399" s="257">
        <v>422449</v>
      </c>
      <c r="C399" s="256" t="s">
        <v>4892</v>
      </c>
      <c r="D399" s="257" t="s">
        <v>4518</v>
      </c>
      <c r="E399" s="255">
        <v>75</v>
      </c>
      <c r="F399" s="255" t="s">
        <v>4523</v>
      </c>
      <c r="G399" s="478">
        <v>100000</v>
      </c>
      <c r="H399" s="502" t="e">
        <f>#REF!</f>
        <v>#REF!</v>
      </c>
      <c r="I399" s="478" t="e">
        <f t="shared" si="30"/>
        <v>#REF!</v>
      </c>
      <c r="J399" s="477" t="s">
        <v>5779</v>
      </c>
      <c r="K399" s="450" t="s">
        <v>4996</v>
      </c>
      <c r="L399" s="450" t="s">
        <v>2695</v>
      </c>
      <c r="M399" s="440" t="s">
        <v>106</v>
      </c>
    </row>
    <row r="400" spans="1:13" s="479" customFormat="1" ht="52.8">
      <c r="A400" s="255" t="s">
        <v>5776</v>
      </c>
      <c r="B400" s="255">
        <v>427394</v>
      </c>
      <c r="C400" s="513" t="s">
        <v>4893</v>
      </c>
      <c r="D400" s="257" t="s">
        <v>4519</v>
      </c>
      <c r="E400" s="255">
        <v>60</v>
      </c>
      <c r="F400" s="255" t="s">
        <v>4523</v>
      </c>
      <c r="G400" s="478">
        <v>100000</v>
      </c>
      <c r="H400" s="502" t="e">
        <f>#REF!</f>
        <v>#REF!</v>
      </c>
      <c r="I400" s="478" t="e">
        <f t="shared" si="30"/>
        <v>#REF!</v>
      </c>
      <c r="J400" s="477" t="s">
        <v>5780</v>
      </c>
      <c r="K400" s="450" t="s">
        <v>4997</v>
      </c>
      <c r="L400" s="450" t="s">
        <v>2695</v>
      </c>
      <c r="M400" s="440" t="s">
        <v>106</v>
      </c>
    </row>
    <row r="401" spans="1:13" s="479" customFormat="1" ht="52.8">
      <c r="A401" s="255" t="s">
        <v>5776</v>
      </c>
      <c r="B401" s="255">
        <v>422456</v>
      </c>
      <c r="C401" s="256" t="s">
        <v>4894</v>
      </c>
      <c r="D401" s="257" t="s">
        <v>4520</v>
      </c>
      <c r="E401" s="255">
        <v>60</v>
      </c>
      <c r="F401" s="255" t="s">
        <v>4523</v>
      </c>
      <c r="G401" s="478">
        <v>100000</v>
      </c>
      <c r="H401" s="502" t="e">
        <f>#REF!</f>
        <v>#REF!</v>
      </c>
      <c r="I401" s="478" t="e">
        <f t="shared" si="30"/>
        <v>#REF!</v>
      </c>
      <c r="J401" s="477" t="s">
        <v>5781</v>
      </c>
      <c r="K401" s="450" t="s">
        <v>4998</v>
      </c>
      <c r="L401" s="450" t="s">
        <v>2695</v>
      </c>
      <c r="M401" s="440" t="s">
        <v>106</v>
      </c>
    </row>
    <row r="402" spans="1:13" s="479" customFormat="1" ht="13.2">
      <c r="A402" s="255" t="s">
        <v>5776</v>
      </c>
      <c r="B402" s="255">
        <v>396550</v>
      </c>
      <c r="C402" s="256" t="s">
        <v>4469</v>
      </c>
      <c r="D402" s="255" t="s">
        <v>4329</v>
      </c>
      <c r="E402" s="255"/>
      <c r="F402" s="255" t="s">
        <v>4523</v>
      </c>
      <c r="G402" s="478" t="e">
        <f t="shared" ref="G402:G409" si="31">H402+5000</f>
        <v>#REF!</v>
      </c>
      <c r="H402" s="497" t="e">
        <f>#REF!</f>
        <v>#REF!</v>
      </c>
      <c r="I402" s="478"/>
      <c r="J402" s="256" t="s">
        <v>4470</v>
      </c>
      <c r="K402" s="257" t="s">
        <v>4471</v>
      </c>
      <c r="L402" s="257" t="s">
        <v>2695</v>
      </c>
      <c r="M402" s="255" t="s">
        <v>106</v>
      </c>
    </row>
    <row r="403" spans="1:13" s="479" customFormat="1" ht="13.2">
      <c r="A403" s="255" t="s">
        <v>5776</v>
      </c>
      <c r="B403" s="255">
        <v>409653</v>
      </c>
      <c r="C403" s="256" t="s">
        <v>4473</v>
      </c>
      <c r="D403" s="255" t="s">
        <v>4526</v>
      </c>
      <c r="E403" s="255"/>
      <c r="F403" s="255" t="s">
        <v>4523</v>
      </c>
      <c r="G403" s="478" t="e">
        <f t="shared" si="31"/>
        <v>#REF!</v>
      </c>
      <c r="H403" s="497" t="e">
        <f>#REF!</f>
        <v>#REF!</v>
      </c>
      <c r="I403" s="478"/>
      <c r="J403" s="256" t="s">
        <v>4470</v>
      </c>
      <c r="K403" s="257" t="s">
        <v>4471</v>
      </c>
      <c r="L403" s="257" t="s">
        <v>2695</v>
      </c>
      <c r="M403" s="255" t="s">
        <v>106</v>
      </c>
    </row>
    <row r="404" spans="1:13" s="479" customFormat="1" ht="13.2">
      <c r="A404" s="255" t="s">
        <v>5776</v>
      </c>
      <c r="B404" s="255">
        <v>396553</v>
      </c>
      <c r="C404" s="256" t="s">
        <v>4472</v>
      </c>
      <c r="D404" s="255" t="s">
        <v>4329</v>
      </c>
      <c r="E404" s="255"/>
      <c r="F404" s="255" t="s">
        <v>4523</v>
      </c>
      <c r="G404" s="478" t="e">
        <f t="shared" si="31"/>
        <v>#REF!</v>
      </c>
      <c r="H404" s="497" t="e">
        <f>#REF!</f>
        <v>#REF!</v>
      </c>
      <c r="I404" s="478"/>
      <c r="J404" s="256" t="s">
        <v>4470</v>
      </c>
      <c r="K404" s="257" t="s">
        <v>4471</v>
      </c>
      <c r="L404" s="257" t="s">
        <v>2695</v>
      </c>
      <c r="M404" s="255" t="s">
        <v>106</v>
      </c>
    </row>
    <row r="405" spans="1:13" s="479" customFormat="1" ht="13.2">
      <c r="A405" s="255" t="s">
        <v>5776</v>
      </c>
      <c r="B405" s="255">
        <v>409654</v>
      </c>
      <c r="C405" s="256" t="s">
        <v>4474</v>
      </c>
      <c r="D405" s="255" t="s">
        <v>4526</v>
      </c>
      <c r="E405" s="255"/>
      <c r="F405" s="255" t="s">
        <v>4523</v>
      </c>
      <c r="G405" s="478" t="e">
        <f t="shared" si="31"/>
        <v>#REF!</v>
      </c>
      <c r="H405" s="497" t="e">
        <f>#REF!</f>
        <v>#REF!</v>
      </c>
      <c r="I405" s="478"/>
      <c r="J405" s="256" t="s">
        <v>4470</v>
      </c>
      <c r="K405" s="257" t="s">
        <v>4471</v>
      </c>
      <c r="L405" s="257" t="s">
        <v>2695</v>
      </c>
      <c r="M405" s="255" t="s">
        <v>106</v>
      </c>
    </row>
    <row r="406" spans="1:13" s="479" customFormat="1" ht="13.2">
      <c r="A406" s="255" t="s">
        <v>5776</v>
      </c>
      <c r="B406" s="255">
        <v>411855</v>
      </c>
      <c r="C406" s="256" t="s">
        <v>4476</v>
      </c>
      <c r="D406" s="255" t="s">
        <v>4526</v>
      </c>
      <c r="E406" s="255"/>
      <c r="F406" s="255" t="s">
        <v>4523</v>
      </c>
      <c r="G406" s="478" t="e">
        <f t="shared" si="31"/>
        <v>#REF!</v>
      </c>
      <c r="H406" s="497" t="e">
        <f>#REF!</f>
        <v>#REF!</v>
      </c>
      <c r="I406" s="478"/>
      <c r="J406" s="256" t="s">
        <v>4470</v>
      </c>
      <c r="K406" s="257" t="s">
        <v>4471</v>
      </c>
      <c r="L406" s="257" t="s">
        <v>2695</v>
      </c>
      <c r="M406" s="255" t="s">
        <v>106</v>
      </c>
    </row>
    <row r="407" spans="1:13" s="479" customFormat="1" ht="13.2">
      <c r="A407" s="255" t="s">
        <v>5776</v>
      </c>
      <c r="B407" s="255">
        <v>411856</v>
      </c>
      <c r="C407" s="256" t="s">
        <v>4477</v>
      </c>
      <c r="D407" s="255" t="s">
        <v>4526</v>
      </c>
      <c r="E407" s="255"/>
      <c r="F407" s="255" t="s">
        <v>4523</v>
      </c>
      <c r="G407" s="478" t="e">
        <f t="shared" si="31"/>
        <v>#REF!</v>
      </c>
      <c r="H407" s="497" t="e">
        <f>#REF!</f>
        <v>#REF!</v>
      </c>
      <c r="I407" s="478"/>
      <c r="J407" s="256" t="s">
        <v>4470</v>
      </c>
      <c r="K407" s="257" t="s">
        <v>4471</v>
      </c>
      <c r="L407" s="257" t="s">
        <v>2695</v>
      </c>
      <c r="M407" s="255" t="s">
        <v>106</v>
      </c>
    </row>
    <row r="408" spans="1:13" s="479" customFormat="1" ht="13.2">
      <c r="A408" s="255" t="s">
        <v>5776</v>
      </c>
      <c r="B408" s="255">
        <v>422003</v>
      </c>
      <c r="C408" s="256" t="s">
        <v>5382</v>
      </c>
      <c r="D408" s="255" t="s">
        <v>358</v>
      </c>
      <c r="E408" s="255"/>
      <c r="F408" s="255" t="s">
        <v>4523</v>
      </c>
      <c r="G408" s="411" t="e">
        <f t="shared" si="31"/>
        <v>#REF!</v>
      </c>
      <c r="H408" s="497" t="e">
        <f>#REF!</f>
        <v>#REF!</v>
      </c>
      <c r="I408" s="478"/>
      <c r="J408" s="256" t="s">
        <v>5384</v>
      </c>
      <c r="K408" s="257" t="s">
        <v>788</v>
      </c>
      <c r="L408" s="257" t="s">
        <v>2695</v>
      </c>
      <c r="M408" s="255" t="s">
        <v>106</v>
      </c>
    </row>
    <row r="409" spans="1:13" s="479" customFormat="1" ht="13.2">
      <c r="A409" s="255" t="s">
        <v>5776</v>
      </c>
      <c r="B409" s="255">
        <v>421936</v>
      </c>
      <c r="C409" s="256" t="s">
        <v>5383</v>
      </c>
      <c r="D409" s="255" t="s">
        <v>358</v>
      </c>
      <c r="E409" s="255"/>
      <c r="F409" s="255" t="s">
        <v>4523</v>
      </c>
      <c r="G409" s="411" t="e">
        <f t="shared" si="31"/>
        <v>#REF!</v>
      </c>
      <c r="H409" s="497" t="e">
        <f>#REF!</f>
        <v>#REF!</v>
      </c>
      <c r="I409" s="478"/>
      <c r="J409" s="256" t="s">
        <v>5385</v>
      </c>
      <c r="K409" s="257" t="s">
        <v>5386</v>
      </c>
      <c r="L409" s="257" t="s">
        <v>2695</v>
      </c>
      <c r="M409" s="255" t="s">
        <v>106</v>
      </c>
    </row>
    <row r="410" spans="1:13" ht="26.4">
      <c r="A410" s="257" t="s">
        <v>5776</v>
      </c>
      <c r="B410" s="257">
        <v>379229</v>
      </c>
      <c r="C410" s="256" t="s">
        <v>1218</v>
      </c>
      <c r="D410" s="257" t="s">
        <v>1219</v>
      </c>
      <c r="E410" s="509"/>
      <c r="F410" s="255" t="s">
        <v>129</v>
      </c>
      <c r="G410" s="508">
        <v>16000</v>
      </c>
      <c r="H410" s="497" t="e">
        <f>#REF!</f>
        <v>#REF!</v>
      </c>
      <c r="I410" s="510"/>
      <c r="J410" s="256" t="s">
        <v>1220</v>
      </c>
      <c r="K410" s="257"/>
      <c r="L410" s="255" t="s">
        <v>1209</v>
      </c>
      <c r="M410" s="261" t="s">
        <v>1210</v>
      </c>
    </row>
    <row r="411" spans="1:13">
      <c r="A411" s="257" t="s">
        <v>5776</v>
      </c>
      <c r="B411" s="255">
        <v>385045</v>
      </c>
      <c r="C411" s="256" t="s">
        <v>1121</v>
      </c>
      <c r="D411" s="257" t="s">
        <v>1118</v>
      </c>
      <c r="E411" s="255">
        <v>36</v>
      </c>
      <c r="F411" s="255" t="s">
        <v>233</v>
      </c>
      <c r="G411" s="538">
        <v>125000</v>
      </c>
      <c r="H411" s="497" t="e">
        <f t="shared" ref="H411" si="32">E411*I411</f>
        <v>#REF!</v>
      </c>
      <c r="I411" s="260" t="e">
        <f>#REF!</f>
        <v>#REF!</v>
      </c>
      <c r="J411" s="256" t="s">
        <v>1122</v>
      </c>
      <c r="K411" s="450" t="s">
        <v>1120</v>
      </c>
      <c r="L411" s="440" t="s">
        <v>446</v>
      </c>
      <c r="M411" s="495" t="s">
        <v>112</v>
      </c>
    </row>
    <row r="412" spans="1:13">
      <c r="A412" s="516" t="s">
        <v>5776</v>
      </c>
      <c r="B412" s="494">
        <v>427391</v>
      </c>
      <c r="C412" s="492" t="s">
        <v>4578</v>
      </c>
      <c r="D412" s="516" t="s">
        <v>4583</v>
      </c>
      <c r="E412" s="255"/>
      <c r="F412" s="255" t="s">
        <v>233</v>
      </c>
      <c r="G412" s="478">
        <v>2100</v>
      </c>
      <c r="H412" s="497" t="e">
        <f>#REF!</f>
        <v>#REF!</v>
      </c>
      <c r="I412" s="478"/>
      <c r="J412" s="256" t="s">
        <v>4579</v>
      </c>
      <c r="K412" s="450" t="s">
        <v>5071</v>
      </c>
      <c r="L412" s="450" t="s">
        <v>2629</v>
      </c>
      <c r="M412" s="440" t="s">
        <v>106</v>
      </c>
    </row>
    <row r="413" spans="1:13" ht="26.4">
      <c r="A413" s="516" t="s">
        <v>5776</v>
      </c>
      <c r="B413" s="516">
        <v>427392</v>
      </c>
      <c r="C413" s="492" t="s">
        <v>4580</v>
      </c>
      <c r="D413" s="516" t="s">
        <v>4583</v>
      </c>
      <c r="E413" s="255"/>
      <c r="F413" s="255" t="s">
        <v>233</v>
      </c>
      <c r="G413" s="478">
        <v>2150</v>
      </c>
      <c r="H413" s="497" t="e">
        <f>#REF!</f>
        <v>#REF!</v>
      </c>
      <c r="I413" s="478"/>
      <c r="J413" s="256" t="s">
        <v>4581</v>
      </c>
      <c r="K413" s="450" t="s">
        <v>5072</v>
      </c>
      <c r="L413" s="450" t="s">
        <v>2629</v>
      </c>
      <c r="M413" s="440" t="s">
        <v>106</v>
      </c>
    </row>
    <row r="414" spans="1:13" ht="39.6">
      <c r="A414" s="257" t="s">
        <v>5776</v>
      </c>
      <c r="B414" s="255">
        <v>331575</v>
      </c>
      <c r="C414" s="256" t="s">
        <v>2370</v>
      </c>
      <c r="D414" s="257" t="s">
        <v>2365</v>
      </c>
      <c r="E414" s="255">
        <v>10</v>
      </c>
      <c r="F414" s="255" t="s">
        <v>233</v>
      </c>
      <c r="G414" s="258">
        <v>18200</v>
      </c>
      <c r="H414" s="506" t="e">
        <f t="shared" ref="H414" si="33">E414*I414</f>
        <v>#REF!</v>
      </c>
      <c r="I414" s="478" t="e">
        <f>#REF!</f>
        <v>#REF!</v>
      </c>
      <c r="J414" s="256" t="s">
        <v>2371</v>
      </c>
      <c r="K414" s="257" t="s">
        <v>20</v>
      </c>
      <c r="L414" s="255" t="s">
        <v>17</v>
      </c>
      <c r="M414" s="261" t="s">
        <v>11</v>
      </c>
    </row>
    <row r="415" spans="1:13" ht="26.4">
      <c r="A415" s="257" t="s">
        <v>5776</v>
      </c>
      <c r="B415" s="255">
        <v>125962</v>
      </c>
      <c r="C415" s="256" t="s">
        <v>2448</v>
      </c>
      <c r="D415" s="257" t="s">
        <v>2449</v>
      </c>
      <c r="E415" s="255">
        <v>80</v>
      </c>
      <c r="F415" s="255" t="s">
        <v>233</v>
      </c>
      <c r="G415" s="258">
        <v>42730</v>
      </c>
      <c r="H415" s="497" t="e">
        <f>#REF!</f>
        <v>#REF!</v>
      </c>
      <c r="I415" s="260" t="e">
        <f t="shared" ref="I415:I416" si="34">H415/E415</f>
        <v>#REF!</v>
      </c>
      <c r="J415" s="256" t="s">
        <v>2450</v>
      </c>
      <c r="K415" s="450" t="s">
        <v>14</v>
      </c>
      <c r="L415" s="440" t="s">
        <v>113</v>
      </c>
      <c r="M415" s="495" t="s">
        <v>11</v>
      </c>
    </row>
    <row r="416" spans="1:13" s="553" customFormat="1" ht="46.8">
      <c r="A416" s="542" t="s">
        <v>99</v>
      </c>
      <c r="B416" s="543">
        <v>143479</v>
      </c>
      <c r="C416" s="544" t="s">
        <v>3958</v>
      </c>
      <c r="D416" s="545" t="s">
        <v>1237</v>
      </c>
      <c r="E416" s="543">
        <v>10</v>
      </c>
      <c r="F416" s="543" t="s">
        <v>233</v>
      </c>
      <c r="G416" s="546">
        <v>11440</v>
      </c>
      <c r="H416" s="547" t="e">
        <f>#REF!</f>
        <v>#REF!</v>
      </c>
      <c r="I416" s="548" t="e">
        <f t="shared" si="34"/>
        <v>#REF!</v>
      </c>
      <c r="J416" s="549" t="s">
        <v>1313</v>
      </c>
      <c r="K416" s="550" t="s">
        <v>5283</v>
      </c>
      <c r="L416" s="551" t="s">
        <v>708</v>
      </c>
      <c r="M416" s="552" t="s">
        <v>11</v>
      </c>
    </row>
    <row r="417" spans="1:13" ht="62.4">
      <c r="A417" s="556" t="s">
        <v>5823</v>
      </c>
      <c r="B417" s="543">
        <v>379093</v>
      </c>
      <c r="C417" s="549" t="s">
        <v>1019</v>
      </c>
      <c r="D417" s="545" t="s">
        <v>1020</v>
      </c>
      <c r="E417" s="543">
        <v>19</v>
      </c>
      <c r="F417" s="543" t="s">
        <v>233</v>
      </c>
      <c r="G417" s="557" t="e">
        <f>H417+3000</f>
        <v>#REF!</v>
      </c>
      <c r="H417" s="558" t="e">
        <f>#REF!</f>
        <v>#REF!</v>
      </c>
      <c r="I417" s="559" t="e">
        <f>H417/E417</f>
        <v>#REF!</v>
      </c>
      <c r="J417" s="549" t="s">
        <v>5822</v>
      </c>
      <c r="K417" s="550" t="s">
        <v>48</v>
      </c>
      <c r="L417" s="551" t="s">
        <v>164</v>
      </c>
      <c r="M417" s="552" t="s">
        <v>112</v>
      </c>
    </row>
    <row r="418" spans="1:13">
      <c r="A418" s="560">
        <v>448528</v>
      </c>
      <c r="B418" s="561">
        <v>448528</v>
      </c>
      <c r="C418" s="562" t="s">
        <v>5646</v>
      </c>
      <c r="D418" s="560" t="s">
        <v>5641</v>
      </c>
      <c r="E418" s="560"/>
      <c r="F418" s="561" t="s">
        <v>233</v>
      </c>
      <c r="G418" s="563" t="e">
        <f t="shared" ref="G418" si="35">H418+5000</f>
        <v>#REF!</v>
      </c>
      <c r="H418" s="564" t="e">
        <f>#REF!</f>
        <v>#REF!</v>
      </c>
      <c r="I418" s="565"/>
      <c r="J418" s="566" t="s">
        <v>5636</v>
      </c>
      <c r="K418" s="560" t="s">
        <v>5639</v>
      </c>
      <c r="L418" s="560" t="s">
        <v>5651</v>
      </c>
      <c r="M418" s="567" t="s">
        <v>112</v>
      </c>
    </row>
    <row r="419" spans="1:13" ht="31.2">
      <c r="A419" s="545" t="s">
        <v>5916</v>
      </c>
      <c r="B419" s="543">
        <v>337481</v>
      </c>
      <c r="C419" s="549" t="s">
        <v>1555</v>
      </c>
      <c r="D419" s="545" t="s">
        <v>1556</v>
      </c>
      <c r="E419" s="543">
        <v>10</v>
      </c>
      <c r="F419" s="543" t="s">
        <v>233</v>
      </c>
      <c r="G419" s="546">
        <v>11370</v>
      </c>
      <c r="H419" s="558" t="e">
        <f>#REF!</f>
        <v>#REF!</v>
      </c>
      <c r="I419" s="548" t="e">
        <f t="shared" ref="I419:I420" si="36">H419/E419</f>
        <v>#REF!</v>
      </c>
      <c r="J419" s="549" t="s">
        <v>210</v>
      </c>
      <c r="K419" s="550" t="s">
        <v>5917</v>
      </c>
      <c r="L419" s="551" t="s">
        <v>164</v>
      </c>
      <c r="M419" s="552" t="s">
        <v>11</v>
      </c>
    </row>
    <row r="420" spans="1:13" ht="86.4">
      <c r="A420" s="571" t="s">
        <v>5916</v>
      </c>
      <c r="B420" s="572">
        <v>430555</v>
      </c>
      <c r="C420" s="573" t="s">
        <v>4876</v>
      </c>
      <c r="D420" s="574" t="s">
        <v>4877</v>
      </c>
      <c r="E420" s="575">
        <v>30</v>
      </c>
      <c r="F420" s="572" t="s">
        <v>233</v>
      </c>
      <c r="G420" s="576">
        <v>97500</v>
      </c>
      <c r="H420" s="541" t="e">
        <f>#REF!</f>
        <v>#REF!</v>
      </c>
      <c r="I420" s="577" t="e">
        <f t="shared" si="36"/>
        <v>#REF!</v>
      </c>
      <c r="J420" s="578" t="s">
        <v>4748</v>
      </c>
      <c r="K420" s="579" t="s">
        <v>4749</v>
      </c>
      <c r="L420" s="579" t="s">
        <v>4750</v>
      </c>
      <c r="M420" s="580"/>
    </row>
    <row r="421" spans="1:13" ht="31.2">
      <c r="A421" s="545" t="s">
        <v>5916</v>
      </c>
      <c r="B421" s="543">
        <v>382697</v>
      </c>
      <c r="C421" s="549" t="s">
        <v>962</v>
      </c>
      <c r="D421" s="545" t="s">
        <v>5975</v>
      </c>
      <c r="E421" s="543">
        <v>20</v>
      </c>
      <c r="F421" s="543" t="s">
        <v>233</v>
      </c>
      <c r="G421" s="582">
        <v>22000</v>
      </c>
      <c r="H421" s="558" t="e">
        <f>#REF!</f>
        <v>#REF!</v>
      </c>
      <c r="I421" s="548" t="e">
        <f>#REF!</f>
        <v>#REF!</v>
      </c>
      <c r="J421" s="549" t="s">
        <v>5976</v>
      </c>
      <c r="K421" s="545" t="s">
        <v>28</v>
      </c>
      <c r="L421" s="543" t="s">
        <v>5177</v>
      </c>
      <c r="M421" s="583" t="s">
        <v>564</v>
      </c>
    </row>
    <row r="422" spans="1:13" ht="31.2">
      <c r="A422" s="542" t="s">
        <v>5981</v>
      </c>
      <c r="B422" s="543">
        <v>371400</v>
      </c>
      <c r="C422" s="549" t="s">
        <v>2616</v>
      </c>
      <c r="D422" s="545" t="s">
        <v>2617</v>
      </c>
      <c r="E422" s="545">
        <v>20</v>
      </c>
      <c r="F422" s="543" t="s">
        <v>10</v>
      </c>
      <c r="G422" s="546">
        <v>40000</v>
      </c>
      <c r="H422" s="558" t="e">
        <f>#REF!</f>
        <v>#REF!</v>
      </c>
      <c r="I422" s="548" t="e">
        <f>H422/E422</f>
        <v>#REF!</v>
      </c>
      <c r="J422" s="549" t="s">
        <v>2618</v>
      </c>
      <c r="K422" s="550"/>
      <c r="L422" s="545" t="s">
        <v>2619</v>
      </c>
      <c r="M422" s="583" t="s">
        <v>11</v>
      </c>
    </row>
    <row r="423" spans="1:13" ht="31.2">
      <c r="A423" s="542" t="s">
        <v>5981</v>
      </c>
      <c r="B423" s="543">
        <v>371404</v>
      </c>
      <c r="C423" s="549" t="s">
        <v>2620</v>
      </c>
      <c r="D423" s="545" t="s">
        <v>2621</v>
      </c>
      <c r="E423" s="543">
        <v>20</v>
      </c>
      <c r="F423" s="543" t="s">
        <v>10</v>
      </c>
      <c r="G423" s="546">
        <v>40000</v>
      </c>
      <c r="H423" s="558" t="e">
        <f>#REF!</f>
        <v>#REF!</v>
      </c>
      <c r="I423" s="548" t="e">
        <f>H423/E423</f>
        <v>#REF!</v>
      </c>
      <c r="J423" s="549" t="s">
        <v>2622</v>
      </c>
      <c r="K423" s="550"/>
      <c r="L423" s="543" t="s">
        <v>2619</v>
      </c>
      <c r="M423" s="583" t="s">
        <v>11</v>
      </c>
    </row>
    <row r="424" spans="1:13" ht="31.2">
      <c r="A424" s="584" t="s">
        <v>5982</v>
      </c>
      <c r="B424" s="543">
        <v>380596</v>
      </c>
      <c r="C424" s="549" t="s">
        <v>3867</v>
      </c>
      <c r="D424" s="545" t="s">
        <v>60</v>
      </c>
      <c r="E424" s="543"/>
      <c r="F424" s="543" t="s">
        <v>233</v>
      </c>
      <c r="G424" s="546">
        <v>10200</v>
      </c>
      <c r="H424" s="558" t="e">
        <f>#REF!</f>
        <v>#REF!</v>
      </c>
      <c r="I424" s="548"/>
      <c r="J424" s="549" t="s">
        <v>3204</v>
      </c>
      <c r="K424" s="550" t="s">
        <v>2980</v>
      </c>
      <c r="L424" s="551" t="s">
        <v>3205</v>
      </c>
      <c r="M424" s="552" t="s">
        <v>11</v>
      </c>
    </row>
    <row r="425" spans="1:13" ht="46.8">
      <c r="A425" s="584" t="s">
        <v>5982</v>
      </c>
      <c r="B425" s="543">
        <v>380939</v>
      </c>
      <c r="C425" s="549" t="s">
        <v>3868</v>
      </c>
      <c r="D425" s="545" t="s">
        <v>3206</v>
      </c>
      <c r="E425" s="543"/>
      <c r="F425" s="543" t="s">
        <v>233</v>
      </c>
      <c r="G425" s="546">
        <v>10200</v>
      </c>
      <c r="H425" s="558" t="e">
        <f>#REF!</f>
        <v>#REF!</v>
      </c>
      <c r="I425" s="548"/>
      <c r="J425" s="549" t="s">
        <v>3207</v>
      </c>
      <c r="K425" s="550" t="s">
        <v>38</v>
      </c>
      <c r="L425" s="551" t="s">
        <v>292</v>
      </c>
      <c r="M425" s="552" t="s">
        <v>11</v>
      </c>
    </row>
    <row r="426" spans="1:13" ht="46.8">
      <c r="A426" s="584" t="s">
        <v>5982</v>
      </c>
      <c r="B426" s="543">
        <v>380590</v>
      </c>
      <c r="C426" s="549" t="s">
        <v>3870</v>
      </c>
      <c r="D426" s="545" t="s">
        <v>60</v>
      </c>
      <c r="E426" s="543"/>
      <c r="F426" s="543" t="s">
        <v>233</v>
      </c>
      <c r="G426" s="546">
        <v>13200</v>
      </c>
      <c r="H426" s="558" t="e">
        <f>#REF!</f>
        <v>#REF!</v>
      </c>
      <c r="I426" s="548"/>
      <c r="J426" s="549" t="s">
        <v>3211</v>
      </c>
      <c r="K426" s="550" t="s">
        <v>5126</v>
      </c>
      <c r="L426" s="551" t="s">
        <v>2548</v>
      </c>
      <c r="M426" s="552" t="s">
        <v>11</v>
      </c>
    </row>
    <row r="427" spans="1:13">
      <c r="A427" s="545" t="s">
        <v>5986</v>
      </c>
      <c r="B427" s="543">
        <v>382560</v>
      </c>
      <c r="C427" s="549" t="s">
        <v>1072</v>
      </c>
      <c r="D427" s="545" t="s">
        <v>1073</v>
      </c>
      <c r="E427" s="543">
        <v>100</v>
      </c>
      <c r="F427" s="543" t="s">
        <v>233</v>
      </c>
      <c r="G427" s="582">
        <v>11200</v>
      </c>
      <c r="H427" s="547" t="e">
        <f>#REF!</f>
        <v>#REF!</v>
      </c>
      <c r="I427" s="548" t="e">
        <f t="shared" ref="I427:I428" si="37">H427/E427</f>
        <v>#REF!</v>
      </c>
      <c r="J427" s="549" t="s">
        <v>1074</v>
      </c>
      <c r="K427" s="550" t="s">
        <v>5987</v>
      </c>
      <c r="L427" s="551" t="s">
        <v>888</v>
      </c>
      <c r="M427" s="552" t="s">
        <v>112</v>
      </c>
    </row>
    <row r="428" spans="1:13" ht="62.4">
      <c r="A428" s="545" t="s">
        <v>5994</v>
      </c>
      <c r="B428" s="545">
        <v>389799</v>
      </c>
      <c r="C428" s="549" t="s">
        <v>798</v>
      </c>
      <c r="D428" s="545" t="s">
        <v>799</v>
      </c>
      <c r="E428" s="543">
        <v>25</v>
      </c>
      <c r="F428" s="543" t="s">
        <v>233</v>
      </c>
      <c r="G428" s="587">
        <v>30000</v>
      </c>
      <c r="H428" s="558">
        <f t="shared" ref="H428:H431" si="38">N428</f>
        <v>0</v>
      </c>
      <c r="I428" s="559">
        <f t="shared" si="37"/>
        <v>0</v>
      </c>
      <c r="J428" s="549" t="s">
        <v>800</v>
      </c>
      <c r="K428" s="550" t="s">
        <v>3848</v>
      </c>
      <c r="L428" s="551" t="s">
        <v>801</v>
      </c>
      <c r="M428" s="552"/>
    </row>
    <row r="429" spans="1:13" ht="21">
      <c r="A429" s="348" t="s">
        <v>5998</v>
      </c>
      <c r="B429" s="132">
        <v>329375</v>
      </c>
      <c r="C429" s="29" t="s">
        <v>4081</v>
      </c>
      <c r="D429" s="14" t="s">
        <v>1945</v>
      </c>
      <c r="E429" s="12">
        <v>33</v>
      </c>
      <c r="F429" s="12" t="s">
        <v>233</v>
      </c>
      <c r="G429" s="34" t="s">
        <v>1934</v>
      </c>
      <c r="H429" s="319">
        <f t="shared" si="38"/>
        <v>0</v>
      </c>
      <c r="I429" s="20">
        <f>H429/E429</f>
        <v>0</v>
      </c>
      <c r="J429" s="32" t="s">
        <v>4080</v>
      </c>
      <c r="K429" s="182" t="s">
        <v>1946</v>
      </c>
      <c r="L429" s="12" t="s">
        <v>1936</v>
      </c>
      <c r="M429" s="33"/>
    </row>
    <row r="430" spans="1:13">
      <c r="A430" s="545" t="s">
        <v>6002</v>
      </c>
      <c r="B430" s="543">
        <v>357601</v>
      </c>
      <c r="C430" s="549" t="s">
        <v>4756</v>
      </c>
      <c r="D430" s="545" t="s">
        <v>58</v>
      </c>
      <c r="E430" s="543"/>
      <c r="F430" s="543" t="s">
        <v>233</v>
      </c>
      <c r="G430" s="546">
        <v>16850</v>
      </c>
      <c r="H430" s="558">
        <f t="shared" si="38"/>
        <v>0</v>
      </c>
      <c r="I430" s="548"/>
      <c r="J430" s="549" t="s">
        <v>4757</v>
      </c>
      <c r="K430" s="550" t="s">
        <v>1026</v>
      </c>
      <c r="L430" s="543" t="s">
        <v>666</v>
      </c>
      <c r="M430" s="583" t="s">
        <v>11</v>
      </c>
    </row>
    <row r="431" spans="1:13" ht="62.4">
      <c r="A431" s="588" t="s">
        <v>5994</v>
      </c>
      <c r="B431" s="543">
        <v>287012</v>
      </c>
      <c r="C431" s="549" t="s">
        <v>5305</v>
      </c>
      <c r="D431" s="543" t="s">
        <v>59</v>
      </c>
      <c r="E431" s="589"/>
      <c r="F431" s="543" t="s">
        <v>233</v>
      </c>
      <c r="G431" s="582">
        <f t="shared" ref="G431" si="39">H431+5000</f>
        <v>5000</v>
      </c>
      <c r="H431" s="558">
        <f t="shared" si="38"/>
        <v>0</v>
      </c>
      <c r="I431" s="589"/>
      <c r="J431" s="590" t="s">
        <v>5306</v>
      </c>
      <c r="K431" s="545" t="s">
        <v>5307</v>
      </c>
      <c r="L431" s="545" t="s">
        <v>808</v>
      </c>
      <c r="M431" s="543" t="s">
        <v>788</v>
      </c>
    </row>
    <row r="432" spans="1:13" ht="62.4">
      <c r="A432" s="556" t="s">
        <v>5988</v>
      </c>
      <c r="B432" s="543">
        <v>351594</v>
      </c>
      <c r="C432" s="549" t="s">
        <v>2364</v>
      </c>
      <c r="D432" s="545" t="s">
        <v>2365</v>
      </c>
      <c r="E432" s="543">
        <v>10</v>
      </c>
      <c r="F432" s="543" t="s">
        <v>233</v>
      </c>
      <c r="G432" s="546">
        <v>22070</v>
      </c>
      <c r="H432" s="558">
        <f>E432*I432</f>
        <v>0</v>
      </c>
      <c r="I432" s="559">
        <f>N432</f>
        <v>0</v>
      </c>
      <c r="J432" s="549" t="s">
        <v>4778</v>
      </c>
      <c r="K432" s="545" t="s">
        <v>4569</v>
      </c>
      <c r="L432" s="543" t="s">
        <v>17</v>
      </c>
      <c r="M432" s="583" t="s">
        <v>11</v>
      </c>
    </row>
    <row r="433" spans="1:13" ht="62.4">
      <c r="A433" s="593" t="s">
        <v>5994</v>
      </c>
      <c r="B433" s="561">
        <v>440302</v>
      </c>
      <c r="C433" s="594" t="s">
        <v>5616</v>
      </c>
      <c r="D433" s="561" t="s">
        <v>5618</v>
      </c>
      <c r="E433" s="561"/>
      <c r="F433" s="561" t="s">
        <v>233</v>
      </c>
      <c r="G433" s="563">
        <f t="shared" ref="G433:G435" si="40">H433+5000</f>
        <v>5000</v>
      </c>
      <c r="H433" s="564">
        <f t="shared" ref="H433:H434" si="41">N433</f>
        <v>0</v>
      </c>
      <c r="I433" s="565"/>
      <c r="J433" s="594" t="s">
        <v>5620</v>
      </c>
      <c r="K433" s="595" t="s">
        <v>5621</v>
      </c>
      <c r="L433" s="595" t="s">
        <v>888</v>
      </c>
      <c r="M433" s="596" t="s">
        <v>112</v>
      </c>
    </row>
    <row r="434" spans="1:13" ht="78">
      <c r="A434" s="593" t="s">
        <v>5994</v>
      </c>
      <c r="B434" s="597">
        <v>440304</v>
      </c>
      <c r="C434" s="594" t="s">
        <v>5617</v>
      </c>
      <c r="D434" s="561" t="s">
        <v>5619</v>
      </c>
      <c r="E434" s="561"/>
      <c r="F434" s="561" t="s">
        <v>233</v>
      </c>
      <c r="G434" s="563">
        <f t="shared" si="40"/>
        <v>5000</v>
      </c>
      <c r="H434" s="564">
        <f t="shared" si="41"/>
        <v>0</v>
      </c>
      <c r="I434" s="565"/>
      <c r="J434" s="594" t="s">
        <v>5622</v>
      </c>
      <c r="K434" s="595" t="s">
        <v>5623</v>
      </c>
      <c r="L434" s="595" t="s">
        <v>888</v>
      </c>
      <c r="M434" s="596" t="s">
        <v>112</v>
      </c>
    </row>
    <row r="435" spans="1:13" ht="46.8">
      <c r="A435" s="605" t="s">
        <v>5815</v>
      </c>
      <c r="B435" s="600">
        <v>396711</v>
      </c>
      <c r="C435" s="601" t="s">
        <v>5814</v>
      </c>
      <c r="D435" s="600" t="s">
        <v>5816</v>
      </c>
      <c r="E435" s="600">
        <v>24</v>
      </c>
      <c r="F435" s="600" t="s">
        <v>10</v>
      </c>
      <c r="G435" s="602">
        <f t="shared" si="40"/>
        <v>5000</v>
      </c>
      <c r="H435" s="603">
        <f>E435*I435</f>
        <v>0</v>
      </c>
      <c r="I435" s="604">
        <f>N435</f>
        <v>0</v>
      </c>
      <c r="J435" s="601" t="s">
        <v>5817</v>
      </c>
      <c r="K435" s="600" t="s">
        <v>2144</v>
      </c>
      <c r="L435" s="600" t="s">
        <v>5818</v>
      </c>
      <c r="M435" s="600" t="s">
        <v>11</v>
      </c>
    </row>
    <row r="436" spans="1:13" ht="31.2">
      <c r="A436" s="545" t="s">
        <v>6069</v>
      </c>
      <c r="B436" s="543">
        <v>337631</v>
      </c>
      <c r="C436" s="549" t="s">
        <v>4398</v>
      </c>
      <c r="D436" s="545" t="s">
        <v>1598</v>
      </c>
      <c r="E436" s="543">
        <v>100</v>
      </c>
      <c r="F436" s="543" t="s">
        <v>233</v>
      </c>
      <c r="G436" s="546">
        <v>12480</v>
      </c>
      <c r="H436" s="547">
        <f t="shared" ref="H436:H443" si="42">N436</f>
        <v>0</v>
      </c>
      <c r="I436" s="548">
        <f t="shared" ref="I436:I437" si="43">H436/E436</f>
        <v>0</v>
      </c>
      <c r="J436" s="549" t="s">
        <v>1599</v>
      </c>
      <c r="K436" s="550" t="s">
        <v>6070</v>
      </c>
      <c r="L436" s="551" t="s">
        <v>164</v>
      </c>
      <c r="M436" s="552" t="s">
        <v>106</v>
      </c>
    </row>
    <row r="437" spans="1:13" ht="31.2">
      <c r="A437" s="545" t="s">
        <v>6069</v>
      </c>
      <c r="B437" s="543">
        <v>351960</v>
      </c>
      <c r="C437" s="549" t="s">
        <v>167</v>
      </c>
      <c r="D437" s="545" t="s">
        <v>1358</v>
      </c>
      <c r="E437" s="543">
        <v>100</v>
      </c>
      <c r="F437" s="543" t="s">
        <v>233</v>
      </c>
      <c r="G437" s="546">
        <v>16840</v>
      </c>
      <c r="H437" s="558">
        <f t="shared" si="42"/>
        <v>0</v>
      </c>
      <c r="I437" s="607">
        <f t="shared" si="43"/>
        <v>0</v>
      </c>
      <c r="J437" s="549" t="s">
        <v>1359</v>
      </c>
      <c r="K437" s="595" t="s">
        <v>6071</v>
      </c>
      <c r="L437" s="551" t="s">
        <v>150</v>
      </c>
      <c r="M437" s="552" t="s">
        <v>112</v>
      </c>
    </row>
    <row r="438" spans="1:13" ht="46.8">
      <c r="A438" s="545" t="s">
        <v>99</v>
      </c>
      <c r="B438" s="610">
        <v>211556</v>
      </c>
      <c r="C438" s="611" t="s">
        <v>6075</v>
      </c>
      <c r="D438" s="545" t="s">
        <v>358</v>
      </c>
      <c r="E438" s="543"/>
      <c r="F438" s="543" t="s">
        <v>129</v>
      </c>
      <c r="G438" s="546">
        <v>11790</v>
      </c>
      <c r="H438" s="558">
        <f t="shared" si="42"/>
        <v>0</v>
      </c>
      <c r="I438" s="559"/>
      <c r="J438" s="549" t="s">
        <v>6076</v>
      </c>
      <c r="K438" s="550"/>
      <c r="L438" s="551" t="s">
        <v>21</v>
      </c>
      <c r="M438" s="552" t="s">
        <v>106</v>
      </c>
    </row>
    <row r="439" spans="1:13" ht="46.8">
      <c r="A439" s="584" t="s">
        <v>6085</v>
      </c>
      <c r="B439" s="543">
        <v>369176</v>
      </c>
      <c r="C439" s="549" t="s">
        <v>66</v>
      </c>
      <c r="D439" s="545" t="s">
        <v>65</v>
      </c>
      <c r="E439" s="543">
        <v>10</v>
      </c>
      <c r="F439" s="543" t="s">
        <v>233</v>
      </c>
      <c r="G439" s="582">
        <v>31000</v>
      </c>
      <c r="H439" s="558">
        <f t="shared" si="42"/>
        <v>0</v>
      </c>
      <c r="I439" s="548">
        <f t="shared" ref="I439:I440" si="44">H439/E439</f>
        <v>0</v>
      </c>
      <c r="J439" s="549" t="s">
        <v>6086</v>
      </c>
      <c r="K439" s="545" t="s">
        <v>5241</v>
      </c>
      <c r="L439" s="543" t="s">
        <v>29</v>
      </c>
      <c r="M439" s="583" t="s">
        <v>11</v>
      </c>
    </row>
    <row r="440" spans="1:13" ht="46.8">
      <c r="A440" s="545" t="s">
        <v>6088</v>
      </c>
      <c r="B440" s="543">
        <v>353620</v>
      </c>
      <c r="C440" s="549" t="s">
        <v>2305</v>
      </c>
      <c r="D440" s="545" t="s">
        <v>2306</v>
      </c>
      <c r="E440" s="543">
        <v>10</v>
      </c>
      <c r="F440" s="543" t="s">
        <v>233</v>
      </c>
      <c r="G440" s="546">
        <v>13200</v>
      </c>
      <c r="H440" s="558">
        <f t="shared" si="42"/>
        <v>0</v>
      </c>
      <c r="I440" s="559">
        <f t="shared" si="44"/>
        <v>0</v>
      </c>
      <c r="J440" s="549" t="s">
        <v>2307</v>
      </c>
      <c r="K440" s="550" t="s">
        <v>394</v>
      </c>
      <c r="L440" s="551" t="s">
        <v>2308</v>
      </c>
      <c r="M440" s="552" t="s">
        <v>11</v>
      </c>
    </row>
    <row r="441" spans="1:13" ht="31.2">
      <c r="A441" s="561" t="s">
        <v>6094</v>
      </c>
      <c r="B441" s="561">
        <v>427059</v>
      </c>
      <c r="C441" s="624" t="s">
        <v>4880</v>
      </c>
      <c r="D441" s="597" t="s">
        <v>4886</v>
      </c>
      <c r="E441" s="561"/>
      <c r="F441" s="561" t="s">
        <v>129</v>
      </c>
      <c r="G441" s="625">
        <v>92300</v>
      </c>
      <c r="H441" s="558">
        <f t="shared" si="42"/>
        <v>0</v>
      </c>
      <c r="I441" s="625"/>
      <c r="J441" s="624" t="s">
        <v>4879</v>
      </c>
      <c r="K441" s="597"/>
      <c r="L441" s="597" t="s">
        <v>773</v>
      </c>
      <c r="M441" s="561" t="s">
        <v>112</v>
      </c>
    </row>
    <row r="442" spans="1:13" ht="31.2">
      <c r="A442" s="561" t="s">
        <v>6094</v>
      </c>
      <c r="B442" s="561">
        <v>426745</v>
      </c>
      <c r="C442" s="624" t="s">
        <v>4881</v>
      </c>
      <c r="D442" s="597" t="s">
        <v>4887</v>
      </c>
      <c r="E442" s="561"/>
      <c r="F442" s="561" t="s">
        <v>129</v>
      </c>
      <c r="G442" s="625">
        <v>40000</v>
      </c>
      <c r="H442" s="558">
        <f t="shared" si="42"/>
        <v>0</v>
      </c>
      <c r="I442" s="625"/>
      <c r="J442" s="624" t="s">
        <v>4879</v>
      </c>
      <c r="K442" s="597"/>
      <c r="L442" s="597" t="s">
        <v>773</v>
      </c>
      <c r="M442" s="561" t="s">
        <v>112</v>
      </c>
    </row>
    <row r="443" spans="1:13" ht="31.2">
      <c r="A443" s="561" t="s">
        <v>6094</v>
      </c>
      <c r="B443" s="561">
        <v>427060</v>
      </c>
      <c r="C443" s="624" t="s">
        <v>4882</v>
      </c>
      <c r="D443" s="597" t="s">
        <v>4888</v>
      </c>
      <c r="E443" s="561"/>
      <c r="F443" s="561" t="s">
        <v>129</v>
      </c>
      <c r="G443" s="625">
        <v>150000</v>
      </c>
      <c r="H443" s="558">
        <f t="shared" si="42"/>
        <v>0</v>
      </c>
      <c r="I443" s="625"/>
      <c r="J443" s="624" t="s">
        <v>4879</v>
      </c>
      <c r="K443" s="597"/>
      <c r="L443" s="597" t="s">
        <v>773</v>
      </c>
      <c r="M443" s="561" t="s">
        <v>112</v>
      </c>
    </row>
    <row r="444" spans="1:13" ht="31.2">
      <c r="A444" s="626" t="s">
        <v>6095</v>
      </c>
      <c r="B444" s="561">
        <v>451007</v>
      </c>
      <c r="C444" s="594" t="s">
        <v>5811</v>
      </c>
      <c r="D444" s="596" t="s">
        <v>5945</v>
      </c>
      <c r="E444" s="561">
        <v>30</v>
      </c>
      <c r="F444" s="561" t="s">
        <v>233</v>
      </c>
      <c r="G444" s="563">
        <f t="shared" ref="G444:G448" si="45">H444+5000</f>
        <v>5000</v>
      </c>
      <c r="H444" s="564">
        <f>E444*I444</f>
        <v>0</v>
      </c>
      <c r="I444" s="565">
        <f>N444</f>
        <v>0</v>
      </c>
      <c r="J444" s="594" t="s">
        <v>5812</v>
      </c>
      <c r="K444" s="595" t="s">
        <v>5813</v>
      </c>
      <c r="L444" s="595" t="s">
        <v>666</v>
      </c>
      <c r="M444" s="596"/>
    </row>
    <row r="445" spans="1:13" ht="62.4">
      <c r="A445" s="627" t="s">
        <v>6104</v>
      </c>
      <c r="B445" s="543">
        <v>452689</v>
      </c>
      <c r="C445" s="628" t="s">
        <v>5876</v>
      </c>
      <c r="D445" s="545" t="s">
        <v>5959</v>
      </c>
      <c r="E445" s="543">
        <v>120</v>
      </c>
      <c r="F445" s="543"/>
      <c r="G445" s="563">
        <f t="shared" si="45"/>
        <v>5000</v>
      </c>
      <c r="H445" s="564">
        <f t="shared" ref="H445:H451" si="46">N445</f>
        <v>0</v>
      </c>
      <c r="I445" s="565">
        <f>H445/E445</f>
        <v>0</v>
      </c>
      <c r="J445" s="590" t="s">
        <v>5899</v>
      </c>
      <c r="K445" s="627" t="s">
        <v>5887</v>
      </c>
      <c r="L445" s="627" t="s">
        <v>4400</v>
      </c>
      <c r="M445" s="551" t="s">
        <v>112</v>
      </c>
    </row>
    <row r="446" spans="1:13" ht="31.2">
      <c r="A446" s="627" t="s">
        <v>6104</v>
      </c>
      <c r="B446" s="543">
        <v>452734</v>
      </c>
      <c r="C446" s="629" t="s">
        <v>5877</v>
      </c>
      <c r="D446" s="543" t="s">
        <v>5880</v>
      </c>
      <c r="E446" s="543"/>
      <c r="F446" s="543"/>
      <c r="G446" s="563">
        <f t="shared" si="45"/>
        <v>5000</v>
      </c>
      <c r="H446" s="564">
        <f t="shared" si="46"/>
        <v>0</v>
      </c>
      <c r="I446" s="565"/>
      <c r="J446" s="590" t="s">
        <v>5900</v>
      </c>
      <c r="K446" s="627"/>
      <c r="L446" s="627" t="s">
        <v>4400</v>
      </c>
      <c r="M446" s="543" t="s">
        <v>788</v>
      </c>
    </row>
    <row r="447" spans="1:13" ht="62.4">
      <c r="A447" s="627" t="s">
        <v>6104</v>
      </c>
      <c r="B447" s="543">
        <v>452721</v>
      </c>
      <c r="C447" s="590" t="s">
        <v>5878</v>
      </c>
      <c r="D447" s="545" t="s">
        <v>110</v>
      </c>
      <c r="E447" s="543"/>
      <c r="F447" s="543"/>
      <c r="G447" s="563">
        <f t="shared" si="45"/>
        <v>5000</v>
      </c>
      <c r="H447" s="564">
        <f t="shared" si="46"/>
        <v>0</v>
      </c>
      <c r="I447" s="565"/>
      <c r="J447" s="590" t="s">
        <v>5901</v>
      </c>
      <c r="K447" s="627" t="s">
        <v>6105</v>
      </c>
      <c r="L447" s="627" t="s">
        <v>5903</v>
      </c>
      <c r="M447" s="551" t="s">
        <v>112</v>
      </c>
    </row>
    <row r="448" spans="1:13" ht="78">
      <c r="A448" s="627" t="s">
        <v>6104</v>
      </c>
      <c r="B448" s="543">
        <v>452719</v>
      </c>
      <c r="C448" s="590" t="s">
        <v>5879</v>
      </c>
      <c r="D448" s="545" t="s">
        <v>110</v>
      </c>
      <c r="E448" s="543"/>
      <c r="F448" s="543"/>
      <c r="G448" s="630">
        <f t="shared" si="45"/>
        <v>5000</v>
      </c>
      <c r="H448" s="631">
        <f t="shared" si="46"/>
        <v>0</v>
      </c>
      <c r="I448" s="632"/>
      <c r="J448" s="590" t="s">
        <v>5902</v>
      </c>
      <c r="K448" s="627" t="s">
        <v>6106</v>
      </c>
      <c r="L448" s="627" t="s">
        <v>5905</v>
      </c>
      <c r="M448" s="551" t="s">
        <v>112</v>
      </c>
    </row>
    <row r="449" spans="1:14" ht="62.4">
      <c r="A449" s="545" t="s">
        <v>499</v>
      </c>
      <c r="B449" s="610">
        <v>322090</v>
      </c>
      <c r="C449" s="611" t="s">
        <v>2360</v>
      </c>
      <c r="D449" s="545" t="s">
        <v>2361</v>
      </c>
      <c r="E449" s="543">
        <v>6</v>
      </c>
      <c r="F449" s="543" t="s">
        <v>233</v>
      </c>
      <c r="G449" s="546">
        <v>7300</v>
      </c>
      <c r="H449" s="558">
        <f t="shared" si="46"/>
        <v>0</v>
      </c>
      <c r="I449" s="559">
        <f>H449/E449</f>
        <v>0</v>
      </c>
      <c r="J449" s="549" t="s">
        <v>2362</v>
      </c>
      <c r="K449" s="550" t="s">
        <v>401</v>
      </c>
      <c r="L449" s="551" t="s">
        <v>2363</v>
      </c>
      <c r="M449" s="552"/>
    </row>
    <row r="450" spans="1:14" ht="31.2">
      <c r="A450" s="545" t="s">
        <v>6108</v>
      </c>
      <c r="B450" s="543">
        <v>274555</v>
      </c>
      <c r="C450" s="549" t="s">
        <v>2403</v>
      </c>
      <c r="D450" s="545" t="s">
        <v>2404</v>
      </c>
      <c r="E450" s="543"/>
      <c r="F450" s="543" t="s">
        <v>233</v>
      </c>
      <c r="G450" s="546">
        <v>36000</v>
      </c>
      <c r="H450" s="558">
        <f t="shared" si="46"/>
        <v>0</v>
      </c>
      <c r="I450" s="559"/>
      <c r="J450" s="549" t="s">
        <v>2405</v>
      </c>
      <c r="K450" s="545" t="s">
        <v>4426</v>
      </c>
      <c r="L450" s="543" t="s">
        <v>17</v>
      </c>
      <c r="M450" s="583"/>
    </row>
    <row r="451" spans="1:14" ht="31.2">
      <c r="A451" s="545" t="s">
        <v>6108</v>
      </c>
      <c r="B451" s="543">
        <v>274556</v>
      </c>
      <c r="C451" s="549" t="s">
        <v>2406</v>
      </c>
      <c r="D451" s="545" t="s">
        <v>2404</v>
      </c>
      <c r="E451" s="543"/>
      <c r="F451" s="543" t="s">
        <v>233</v>
      </c>
      <c r="G451" s="546">
        <v>36000</v>
      </c>
      <c r="H451" s="558">
        <f t="shared" si="46"/>
        <v>0</v>
      </c>
      <c r="I451" s="559"/>
      <c r="J451" s="549" t="s">
        <v>2407</v>
      </c>
      <c r="K451" s="545" t="s">
        <v>1931</v>
      </c>
      <c r="L451" s="543" t="s">
        <v>17</v>
      </c>
      <c r="M451" s="583"/>
    </row>
    <row r="452" spans="1:14" ht="62.4">
      <c r="A452" s="635" t="s">
        <v>6110</v>
      </c>
      <c r="B452" s="543">
        <v>439222</v>
      </c>
      <c r="C452" s="549" t="s">
        <v>5512</v>
      </c>
      <c r="D452" s="543" t="s">
        <v>2989</v>
      </c>
      <c r="E452" s="543"/>
      <c r="F452" s="543" t="s">
        <v>129</v>
      </c>
      <c r="G452" s="636">
        <f t="shared" ref="G452:G453" si="47">H452+5000</f>
        <v>5000</v>
      </c>
      <c r="H452" s="547">
        <f>N452</f>
        <v>0</v>
      </c>
      <c r="I452" s="636"/>
      <c r="J452" s="549" t="s">
        <v>5474</v>
      </c>
      <c r="K452" s="545" t="s">
        <v>4049</v>
      </c>
      <c r="L452" s="545" t="s">
        <v>386</v>
      </c>
      <c r="M452" s="543"/>
    </row>
    <row r="453" spans="1:14" ht="31.2">
      <c r="A453" s="635"/>
      <c r="B453" s="635">
        <v>386830</v>
      </c>
      <c r="C453" s="637" t="s">
        <v>5979</v>
      </c>
      <c r="D453" s="596" t="s">
        <v>5980</v>
      </c>
      <c r="E453" s="543">
        <v>30</v>
      </c>
      <c r="F453" s="543" t="s">
        <v>233</v>
      </c>
      <c r="G453" s="636">
        <f t="shared" si="47"/>
        <v>5000</v>
      </c>
      <c r="H453" s="547">
        <f t="shared" ref="H453:H456" si="48">N453</f>
        <v>0</v>
      </c>
      <c r="I453" s="638">
        <f>H453/E453</f>
        <v>0</v>
      </c>
      <c r="J453" s="590" t="s">
        <v>5977</v>
      </c>
      <c r="K453" s="545" t="s">
        <v>5978</v>
      </c>
      <c r="L453" s="545" t="s">
        <v>888</v>
      </c>
      <c r="M453" s="543" t="s">
        <v>112</v>
      </c>
    </row>
    <row r="454" spans="1:14" ht="31.2">
      <c r="A454" s="642" t="s">
        <v>6131</v>
      </c>
      <c r="B454" s="551">
        <v>398027</v>
      </c>
      <c r="C454" s="643" t="s">
        <v>4242</v>
      </c>
      <c r="D454" s="550" t="s">
        <v>4245</v>
      </c>
      <c r="E454" s="551">
        <v>17</v>
      </c>
      <c r="F454" s="551" t="s">
        <v>233</v>
      </c>
      <c r="G454" s="644">
        <v>14700</v>
      </c>
      <c r="H454" s="645">
        <f t="shared" si="48"/>
        <v>0</v>
      </c>
      <c r="I454" s="646"/>
      <c r="J454" s="643" t="s">
        <v>4244</v>
      </c>
      <c r="K454" s="550" t="s">
        <v>4247</v>
      </c>
      <c r="L454" s="551" t="s">
        <v>801</v>
      </c>
      <c r="M454" s="552"/>
    </row>
    <row r="455" spans="1:14" ht="46.8">
      <c r="A455" s="642" t="s">
        <v>6131</v>
      </c>
      <c r="B455" s="550">
        <v>394976</v>
      </c>
      <c r="C455" s="643" t="s">
        <v>3734</v>
      </c>
      <c r="D455" s="550" t="s">
        <v>784</v>
      </c>
      <c r="E455" s="551">
        <v>36</v>
      </c>
      <c r="F455" s="551" t="s">
        <v>233</v>
      </c>
      <c r="G455" s="587">
        <v>48000</v>
      </c>
      <c r="H455" s="645">
        <f t="shared" si="48"/>
        <v>0</v>
      </c>
      <c r="I455" s="647">
        <f t="shared" ref="I455" si="49">H455/E455</f>
        <v>0</v>
      </c>
      <c r="J455" s="643" t="s">
        <v>4723</v>
      </c>
      <c r="K455" s="550" t="s">
        <v>786</v>
      </c>
      <c r="L455" s="551" t="s">
        <v>3773</v>
      </c>
      <c r="M455" s="552"/>
    </row>
    <row r="456" spans="1:14" ht="124.8">
      <c r="A456" s="551" t="s">
        <v>6131</v>
      </c>
      <c r="B456" s="551">
        <v>426141</v>
      </c>
      <c r="C456" s="648" t="s">
        <v>4692</v>
      </c>
      <c r="D456" s="551" t="s">
        <v>2252</v>
      </c>
      <c r="E456" s="551"/>
      <c r="F456" s="551" t="s">
        <v>233</v>
      </c>
      <c r="G456" s="649">
        <v>1950</v>
      </c>
      <c r="H456" s="645">
        <f t="shared" si="48"/>
        <v>0</v>
      </c>
      <c r="I456" s="649"/>
      <c r="J456" s="643" t="s">
        <v>6132</v>
      </c>
      <c r="K456" s="550" t="s">
        <v>5068</v>
      </c>
      <c r="L456" s="550" t="s">
        <v>4693</v>
      </c>
      <c r="M456" s="551" t="s">
        <v>106</v>
      </c>
    </row>
    <row r="457" spans="1:14" ht="31.2">
      <c r="A457" s="584" t="s">
        <v>6135</v>
      </c>
      <c r="B457" s="610">
        <v>436635</v>
      </c>
      <c r="C457" s="650" t="s">
        <v>5356</v>
      </c>
      <c r="D457" s="610" t="s">
        <v>5359</v>
      </c>
      <c r="E457" s="610">
        <v>30</v>
      </c>
      <c r="F457" s="610" t="s">
        <v>233</v>
      </c>
      <c r="G457" s="651">
        <f t="shared" ref="G457:G458" si="50">H457+5000</f>
        <v>5000</v>
      </c>
      <c r="H457" s="652">
        <f t="shared" ref="H457" si="51">E457*I457</f>
        <v>0</v>
      </c>
      <c r="I457" s="651">
        <f t="shared" ref="I457" si="52">N457</f>
        <v>0</v>
      </c>
      <c r="J457" s="653" t="s">
        <v>5357</v>
      </c>
      <c r="K457" s="654" t="s">
        <v>5358</v>
      </c>
      <c r="L457" s="610"/>
      <c r="M457" s="610"/>
    </row>
    <row r="458" spans="1:14" ht="31.8" thickBot="1">
      <c r="A458" s="660" t="s">
        <v>6160</v>
      </c>
      <c r="B458" s="543">
        <v>424844</v>
      </c>
      <c r="C458" s="549" t="s">
        <v>4609</v>
      </c>
      <c r="D458" s="543" t="s">
        <v>4402</v>
      </c>
      <c r="E458" s="543">
        <v>30</v>
      </c>
      <c r="F458" s="543" t="s">
        <v>3719</v>
      </c>
      <c r="G458" s="636">
        <f t="shared" si="50"/>
        <v>5000</v>
      </c>
      <c r="H458" s="558">
        <f t="shared" ref="H458" si="53">N458</f>
        <v>0</v>
      </c>
      <c r="I458" s="636">
        <f t="shared" ref="I458" si="54">H458/E458</f>
        <v>0</v>
      </c>
      <c r="J458" s="549" t="s">
        <v>4543</v>
      </c>
      <c r="K458" s="550" t="s">
        <v>14</v>
      </c>
      <c r="L458" s="550" t="s">
        <v>2695</v>
      </c>
      <c r="M458" s="551"/>
    </row>
    <row r="459" spans="1:14" ht="63" thickBot="1">
      <c r="A459" s="661" t="s">
        <v>6211</v>
      </c>
      <c r="B459" s="662">
        <v>371715</v>
      </c>
      <c r="C459" s="663" t="s">
        <v>6212</v>
      </c>
      <c r="D459" s="664" t="s">
        <v>1820</v>
      </c>
      <c r="E459" s="665">
        <v>64</v>
      </c>
      <c r="F459" s="665" t="s">
        <v>233</v>
      </c>
      <c r="G459" s="951" t="s">
        <v>3823</v>
      </c>
      <c r="H459" s="951">
        <f>N459+N460</f>
        <v>0</v>
      </c>
      <c r="I459" s="953">
        <f>H459/E459</f>
        <v>0</v>
      </c>
      <c r="J459" s="666" t="s">
        <v>6213</v>
      </c>
      <c r="K459" s="667" t="s">
        <v>1821</v>
      </c>
      <c r="L459" s="668" t="s">
        <v>1822</v>
      </c>
      <c r="M459" s="669" t="s">
        <v>11</v>
      </c>
      <c r="N459" s="263"/>
    </row>
    <row r="460" spans="1:14" ht="47.4" thickBot="1">
      <c r="A460" s="661" t="s">
        <v>6211</v>
      </c>
      <c r="B460" s="670">
        <v>371716</v>
      </c>
      <c r="C460" s="671" t="s">
        <v>1823</v>
      </c>
      <c r="D460" s="672" t="s">
        <v>1824</v>
      </c>
      <c r="E460" s="673"/>
      <c r="F460" s="673" t="s">
        <v>233</v>
      </c>
      <c r="G460" s="952"/>
      <c r="H460" s="952"/>
      <c r="I460" s="954"/>
      <c r="J460" s="666" t="s">
        <v>6214</v>
      </c>
      <c r="K460" s="667" t="s">
        <v>1825</v>
      </c>
      <c r="L460" s="668" t="s">
        <v>98</v>
      </c>
      <c r="M460" s="669" t="s">
        <v>11</v>
      </c>
      <c r="N460" s="263"/>
    </row>
    <row r="461" spans="1:14" ht="43.2">
      <c r="A461" s="627" t="s">
        <v>6215</v>
      </c>
      <c r="B461" s="543">
        <v>411594</v>
      </c>
      <c r="C461" s="676" t="s">
        <v>4600</v>
      </c>
      <c r="D461" s="543" t="s">
        <v>4601</v>
      </c>
      <c r="E461" s="543">
        <v>24</v>
      </c>
      <c r="F461" s="543" t="s">
        <v>233</v>
      </c>
      <c r="G461" s="636">
        <v>20300</v>
      </c>
      <c r="H461" s="558">
        <f t="shared" ref="H461:H463" si="55">N461</f>
        <v>0</v>
      </c>
      <c r="I461" s="636">
        <f>H461/E461</f>
        <v>0</v>
      </c>
      <c r="J461" s="677" t="s">
        <v>4602</v>
      </c>
      <c r="K461" s="545" t="s">
        <v>5187</v>
      </c>
      <c r="L461" s="545" t="s">
        <v>5171</v>
      </c>
      <c r="M461" s="543" t="s">
        <v>11</v>
      </c>
    </row>
    <row r="462" spans="1:14" ht="62.4">
      <c r="A462" s="584" t="s">
        <v>4465</v>
      </c>
      <c r="B462" s="543">
        <v>324861</v>
      </c>
      <c r="C462" s="549" t="s">
        <v>3945</v>
      </c>
      <c r="D462" s="545" t="s">
        <v>1233</v>
      </c>
      <c r="E462" s="543">
        <v>10</v>
      </c>
      <c r="F462" s="543" t="s">
        <v>233</v>
      </c>
      <c r="G462" s="546">
        <v>28920</v>
      </c>
      <c r="H462" s="558">
        <f t="shared" si="55"/>
        <v>0</v>
      </c>
      <c r="I462" s="548">
        <f t="shared" ref="I462" si="56">H462/E462</f>
        <v>0</v>
      </c>
      <c r="J462" s="549" t="s">
        <v>1234</v>
      </c>
      <c r="K462" s="545" t="s">
        <v>5252</v>
      </c>
      <c r="L462" s="543" t="s">
        <v>113</v>
      </c>
      <c r="M462" s="583" t="s">
        <v>11</v>
      </c>
    </row>
    <row r="463" spans="1:14" ht="52.8">
      <c r="A463" s="688" t="s">
        <v>6218</v>
      </c>
      <c r="B463" s="420">
        <v>701425</v>
      </c>
      <c r="C463" s="486" t="s">
        <v>4621</v>
      </c>
      <c r="D463" s="420" t="s">
        <v>358</v>
      </c>
      <c r="E463" s="420"/>
      <c r="F463" s="420" t="s">
        <v>233</v>
      </c>
      <c r="G463" s="487">
        <v>14600</v>
      </c>
      <c r="H463" s="497">
        <f t="shared" si="55"/>
        <v>0</v>
      </c>
      <c r="I463" s="478"/>
      <c r="J463" s="427" t="s">
        <v>6219</v>
      </c>
      <c r="K463" s="689" t="s">
        <v>6220</v>
      </c>
      <c r="L463" s="689"/>
      <c r="M463" s="428" t="s">
        <v>112</v>
      </c>
    </row>
    <row r="464" spans="1:14" ht="66">
      <c r="A464" s="257" t="s">
        <v>99</v>
      </c>
      <c r="B464" s="255">
        <v>383862</v>
      </c>
      <c r="C464" s="256" t="s">
        <v>2708</v>
      </c>
      <c r="D464" s="257" t="s">
        <v>2709</v>
      </c>
      <c r="E464" s="255">
        <v>62</v>
      </c>
      <c r="F464" s="255" t="s">
        <v>233</v>
      </c>
      <c r="G464" s="258">
        <f t="shared" ref="G464:G466" si="57">H464+5000</f>
        <v>5000</v>
      </c>
      <c r="H464" s="497">
        <f>N464</f>
        <v>0</v>
      </c>
      <c r="I464" s="403">
        <f t="shared" ref="I464:I465" si="58">H464/E464</f>
        <v>0</v>
      </c>
      <c r="J464" s="256" t="s">
        <v>2710</v>
      </c>
      <c r="K464" s="450" t="s">
        <v>2711</v>
      </c>
      <c r="L464" s="255" t="s">
        <v>773</v>
      </c>
      <c r="M464" s="261" t="s">
        <v>11</v>
      </c>
    </row>
    <row r="465" spans="1:13" ht="26.4">
      <c r="A465" s="257" t="s">
        <v>99</v>
      </c>
      <c r="B465" s="255">
        <v>354555</v>
      </c>
      <c r="C465" s="256" t="s">
        <v>2718</v>
      </c>
      <c r="D465" s="257" t="s">
        <v>2719</v>
      </c>
      <c r="E465" s="255">
        <v>26</v>
      </c>
      <c r="F465" s="255" t="s">
        <v>233</v>
      </c>
      <c r="G465" s="258">
        <f t="shared" si="57"/>
        <v>5000</v>
      </c>
      <c r="H465" s="497">
        <f t="shared" ref="H465" si="59">N465</f>
        <v>0</v>
      </c>
      <c r="I465" s="403">
        <f t="shared" si="58"/>
        <v>0</v>
      </c>
      <c r="J465" s="256" t="s">
        <v>2720</v>
      </c>
      <c r="K465" s="450" t="s">
        <v>218</v>
      </c>
      <c r="L465" s="255" t="s">
        <v>773</v>
      </c>
      <c r="M465" s="261" t="s">
        <v>11</v>
      </c>
    </row>
    <row r="466" spans="1:13" ht="26.4">
      <c r="A466" s="257" t="s">
        <v>6256</v>
      </c>
      <c r="B466" s="255">
        <v>373022</v>
      </c>
      <c r="C466" s="256" t="s">
        <v>2881</v>
      </c>
      <c r="D466" s="257" t="s">
        <v>2882</v>
      </c>
      <c r="E466" s="255">
        <v>30</v>
      </c>
      <c r="F466" s="255" t="s">
        <v>233</v>
      </c>
      <c r="G466" s="258">
        <f t="shared" si="57"/>
        <v>5000</v>
      </c>
      <c r="H466" s="497">
        <f>E466*I466</f>
        <v>0</v>
      </c>
      <c r="I466" s="403">
        <f>N466</f>
        <v>0</v>
      </c>
      <c r="J466" s="256" t="s">
        <v>2883</v>
      </c>
      <c r="K466" s="450"/>
      <c r="L466" s="255" t="s">
        <v>2884</v>
      </c>
      <c r="M466" s="261" t="s">
        <v>11</v>
      </c>
    </row>
    <row r="467" spans="1:13" ht="26.4">
      <c r="A467" s="496" t="s">
        <v>99</v>
      </c>
      <c r="B467" s="255">
        <v>430956</v>
      </c>
      <c r="C467" s="477" t="s">
        <v>6329</v>
      </c>
      <c r="D467" s="255" t="s">
        <v>4802</v>
      </c>
      <c r="E467" s="255">
        <v>45</v>
      </c>
      <c r="F467" s="255" t="s">
        <v>3719</v>
      </c>
      <c r="G467" s="500">
        <v>36200</v>
      </c>
      <c r="H467" s="502">
        <f>E467*I467</f>
        <v>0</v>
      </c>
      <c r="I467" s="478">
        <f>N467</f>
        <v>0</v>
      </c>
      <c r="J467" s="477" t="s">
        <v>4803</v>
      </c>
      <c r="K467" s="450" t="s">
        <v>5007</v>
      </c>
      <c r="L467" s="450" t="s">
        <v>21</v>
      </c>
      <c r="M467" s="440" t="s">
        <v>106</v>
      </c>
    </row>
    <row r="468" spans="1:13" ht="26.4">
      <c r="A468" s="496" t="s">
        <v>6256</v>
      </c>
      <c r="B468" s="257">
        <v>428461</v>
      </c>
      <c r="C468" s="477" t="s">
        <v>4922</v>
      </c>
      <c r="D468" s="255" t="s">
        <v>4924</v>
      </c>
      <c r="E468" s="255">
        <v>24</v>
      </c>
      <c r="F468" s="255" t="s">
        <v>233</v>
      </c>
      <c r="G468" s="500">
        <f>H468+5000</f>
        <v>5000</v>
      </c>
      <c r="H468" s="502">
        <f t="shared" ref="H468" si="60">E468*I468</f>
        <v>0</v>
      </c>
      <c r="I468" s="478">
        <f t="shared" ref="I468" si="61">N468</f>
        <v>0</v>
      </c>
      <c r="J468" s="477" t="s">
        <v>4949</v>
      </c>
      <c r="K468" s="450" t="s">
        <v>5007</v>
      </c>
      <c r="L468" s="450" t="s">
        <v>851</v>
      </c>
      <c r="M468" s="450" t="s">
        <v>4551</v>
      </c>
    </row>
    <row r="469" spans="1:13" ht="39.6">
      <c r="A469" s="257" t="s">
        <v>99</v>
      </c>
      <c r="B469" s="450">
        <v>354740</v>
      </c>
      <c r="C469" s="692" t="s">
        <v>4120</v>
      </c>
      <c r="D469" s="257" t="s">
        <v>846</v>
      </c>
      <c r="E469" s="255">
        <v>20</v>
      </c>
      <c r="F469" s="255" t="s">
        <v>233</v>
      </c>
      <c r="G469" s="407">
        <v>15300</v>
      </c>
      <c r="H469" s="497">
        <f t="shared" ref="H469:H470" si="62">N469</f>
        <v>0</v>
      </c>
      <c r="I469" s="403">
        <f t="shared" ref="I469:I470" si="63">H469/E469</f>
        <v>0</v>
      </c>
      <c r="J469" s="256" t="s">
        <v>847</v>
      </c>
      <c r="K469" s="450" t="s">
        <v>3845</v>
      </c>
      <c r="L469" s="255" t="s">
        <v>851</v>
      </c>
      <c r="M469" s="261" t="s">
        <v>11</v>
      </c>
    </row>
    <row r="470" spans="1:13" ht="39.6">
      <c r="A470" s="257" t="s">
        <v>99</v>
      </c>
      <c r="B470" s="450">
        <v>354738</v>
      </c>
      <c r="C470" s="692" t="s">
        <v>4604</v>
      </c>
      <c r="D470" s="257" t="s">
        <v>2916</v>
      </c>
      <c r="E470" s="255">
        <v>20</v>
      </c>
      <c r="F470" s="255" t="s">
        <v>233</v>
      </c>
      <c r="G470" s="407">
        <v>13500</v>
      </c>
      <c r="H470" s="497">
        <f t="shared" si="62"/>
        <v>0</v>
      </c>
      <c r="I470" s="403">
        <f t="shared" si="63"/>
        <v>0</v>
      </c>
      <c r="J470" s="256" t="s">
        <v>4605</v>
      </c>
      <c r="K470" s="450" t="s">
        <v>4606</v>
      </c>
      <c r="L470" s="255" t="s">
        <v>666</v>
      </c>
      <c r="M470" s="261" t="s">
        <v>112</v>
      </c>
    </row>
    <row r="471" spans="1:13">
      <c r="A471" s="257" t="s">
        <v>6256</v>
      </c>
      <c r="B471" s="255">
        <v>375475</v>
      </c>
      <c r="C471" s="256" t="s">
        <v>2666</v>
      </c>
      <c r="D471" s="257" t="s">
        <v>2667</v>
      </c>
      <c r="E471" s="255">
        <v>10</v>
      </c>
      <c r="F471" s="255" t="s">
        <v>233</v>
      </c>
      <c r="G471" s="258">
        <f t="shared" ref="G471:G474" si="64">H471+5000</f>
        <v>5000</v>
      </c>
      <c r="H471" s="497">
        <f>E471*I471</f>
        <v>0</v>
      </c>
      <c r="I471" s="403">
        <f>N471</f>
        <v>0</v>
      </c>
      <c r="J471" s="256" t="s">
        <v>2668</v>
      </c>
      <c r="K471" s="450"/>
      <c r="L471" s="255" t="s">
        <v>312</v>
      </c>
      <c r="M471" s="261" t="s">
        <v>11</v>
      </c>
    </row>
    <row r="472" spans="1:13">
      <c r="A472" s="257" t="s">
        <v>6256</v>
      </c>
      <c r="B472" s="255">
        <v>354161</v>
      </c>
      <c r="C472" s="256" t="s">
        <v>2898</v>
      </c>
      <c r="D472" s="257" t="s">
        <v>58</v>
      </c>
      <c r="E472" s="255"/>
      <c r="F472" s="255" t="s">
        <v>233</v>
      </c>
      <c r="G472" s="258">
        <f t="shared" si="64"/>
        <v>5000</v>
      </c>
      <c r="H472" s="497">
        <f t="shared" ref="H472:H490" si="65">N472</f>
        <v>0</v>
      </c>
      <c r="I472" s="403"/>
      <c r="J472" s="256" t="s">
        <v>2899</v>
      </c>
      <c r="K472" s="450"/>
      <c r="L472" s="255" t="s">
        <v>2900</v>
      </c>
      <c r="M472" s="261" t="s">
        <v>11</v>
      </c>
    </row>
    <row r="473" spans="1:13" ht="39.6">
      <c r="A473" s="257" t="s">
        <v>99</v>
      </c>
      <c r="B473" s="255">
        <v>354751</v>
      </c>
      <c r="C473" s="256" t="s">
        <v>2940</v>
      </c>
      <c r="D473" s="257" t="s">
        <v>2941</v>
      </c>
      <c r="E473" s="255">
        <v>10</v>
      </c>
      <c r="F473" s="255" t="s">
        <v>233</v>
      </c>
      <c r="G473" s="258">
        <f t="shared" si="64"/>
        <v>5000</v>
      </c>
      <c r="H473" s="497">
        <f t="shared" si="65"/>
        <v>0</v>
      </c>
      <c r="I473" s="403">
        <f>H473/E473</f>
        <v>0</v>
      </c>
      <c r="J473" s="256" t="s">
        <v>2942</v>
      </c>
      <c r="K473" s="450" t="s">
        <v>2943</v>
      </c>
      <c r="L473" s="255" t="s">
        <v>2944</v>
      </c>
      <c r="M473" s="261" t="s">
        <v>11</v>
      </c>
    </row>
    <row r="474" spans="1:13" ht="26.4">
      <c r="A474" s="257" t="s">
        <v>6256</v>
      </c>
      <c r="B474" s="255">
        <v>354732</v>
      </c>
      <c r="C474" s="256" t="s">
        <v>2957</v>
      </c>
      <c r="D474" s="257" t="s">
        <v>2958</v>
      </c>
      <c r="E474" s="255"/>
      <c r="F474" s="255" t="s">
        <v>233</v>
      </c>
      <c r="G474" s="258">
        <f t="shared" si="64"/>
        <v>5000</v>
      </c>
      <c r="H474" s="497">
        <f t="shared" si="65"/>
        <v>0</v>
      </c>
      <c r="I474" s="403"/>
      <c r="J474" s="256" t="s">
        <v>2959</v>
      </c>
      <c r="K474" s="450"/>
      <c r="L474" s="255" t="s">
        <v>666</v>
      </c>
      <c r="M474" s="261" t="s">
        <v>11</v>
      </c>
    </row>
    <row r="475" spans="1:13" ht="26.4">
      <c r="A475" s="257" t="s">
        <v>6256</v>
      </c>
      <c r="B475" s="255">
        <v>381287</v>
      </c>
      <c r="C475" s="256" t="s">
        <v>4376</v>
      </c>
      <c r="D475" s="257" t="s">
        <v>772</v>
      </c>
      <c r="E475" s="255"/>
      <c r="F475" s="255" t="s">
        <v>233</v>
      </c>
      <c r="G475" s="258">
        <v>23890</v>
      </c>
      <c r="H475" s="497">
        <f t="shared" si="65"/>
        <v>0</v>
      </c>
      <c r="I475" s="403"/>
      <c r="J475" s="256" t="s">
        <v>4377</v>
      </c>
      <c r="K475" s="450" t="s">
        <v>248</v>
      </c>
      <c r="L475" s="255" t="s">
        <v>4378</v>
      </c>
      <c r="M475" s="261"/>
    </row>
    <row r="476" spans="1:13" ht="26.4">
      <c r="A476" s="257" t="s">
        <v>6331</v>
      </c>
      <c r="B476" s="257">
        <v>381823</v>
      </c>
      <c r="C476" s="256" t="s">
        <v>1221</v>
      </c>
      <c r="D476" s="257" t="s">
        <v>1222</v>
      </c>
      <c r="E476" s="509">
        <v>18</v>
      </c>
      <c r="F476" s="255" t="s">
        <v>129</v>
      </c>
      <c r="G476" s="508">
        <v>220000</v>
      </c>
      <c r="H476" s="497">
        <f t="shared" si="65"/>
        <v>0</v>
      </c>
      <c r="I476" s="693">
        <f>H476/E476</f>
        <v>0</v>
      </c>
      <c r="J476" s="256" t="s">
        <v>1223</v>
      </c>
      <c r="K476" s="257" t="s">
        <v>5003</v>
      </c>
      <c r="L476" s="255" t="s">
        <v>1209</v>
      </c>
      <c r="M476" s="694" t="s">
        <v>1224</v>
      </c>
    </row>
    <row r="477" spans="1:13" ht="26.4">
      <c r="A477" s="420" t="s">
        <v>99</v>
      </c>
      <c r="B477" s="420">
        <v>427066</v>
      </c>
      <c r="C477" s="427" t="s">
        <v>4885</v>
      </c>
      <c r="D477" s="422" t="s">
        <v>4888</v>
      </c>
      <c r="E477" s="420"/>
      <c r="F477" s="420" t="s">
        <v>129</v>
      </c>
      <c r="G477" s="487">
        <v>150000</v>
      </c>
      <c r="H477" s="497">
        <f t="shared" si="65"/>
        <v>0</v>
      </c>
      <c r="I477" s="487"/>
      <c r="J477" s="427" t="s">
        <v>4890</v>
      </c>
      <c r="K477" s="422" t="s">
        <v>5002</v>
      </c>
      <c r="L477" s="422" t="s">
        <v>773</v>
      </c>
      <c r="M477" s="420" t="s">
        <v>112</v>
      </c>
    </row>
    <row r="478" spans="1:13">
      <c r="A478" s="257" t="s">
        <v>99</v>
      </c>
      <c r="B478" s="255">
        <v>272925</v>
      </c>
      <c r="C478" s="256" t="s">
        <v>1866</v>
      </c>
      <c r="D478" s="257" t="s">
        <v>59</v>
      </c>
      <c r="E478" s="255"/>
      <c r="F478" s="255" t="s">
        <v>233</v>
      </c>
      <c r="G478" s="258">
        <v>14000</v>
      </c>
      <c r="H478" s="497">
        <f t="shared" si="65"/>
        <v>0</v>
      </c>
      <c r="I478" s="403"/>
      <c r="J478" s="256" t="s">
        <v>1867</v>
      </c>
      <c r="K478" s="257"/>
      <c r="L478" s="255" t="s">
        <v>3562</v>
      </c>
      <c r="M478" s="261"/>
    </row>
    <row r="479" spans="1:13">
      <c r="A479" s="255" t="s">
        <v>99</v>
      </c>
      <c r="B479" s="255">
        <v>426118</v>
      </c>
      <c r="C479" s="477" t="s">
        <v>4427</v>
      </c>
      <c r="D479" s="255" t="s">
        <v>4428</v>
      </c>
      <c r="E479" s="255">
        <v>10</v>
      </c>
      <c r="F479" s="255" t="s">
        <v>3719</v>
      </c>
      <c r="G479" s="478">
        <v>20230</v>
      </c>
      <c r="H479" s="497">
        <f t="shared" si="65"/>
        <v>0</v>
      </c>
      <c r="I479" s="403">
        <f t="shared" ref="I479" si="66">H479/E479</f>
        <v>0</v>
      </c>
      <c r="J479" s="477" t="s">
        <v>4429</v>
      </c>
      <c r="K479" s="257" t="s">
        <v>5245</v>
      </c>
      <c r="L479" s="257" t="s">
        <v>5153</v>
      </c>
      <c r="M479" s="255" t="s">
        <v>4352</v>
      </c>
    </row>
    <row r="480" spans="1:13">
      <c r="A480" s="257" t="s">
        <v>99</v>
      </c>
      <c r="B480" s="257">
        <v>386076</v>
      </c>
      <c r="C480" s="256" t="s">
        <v>774</v>
      </c>
      <c r="D480" s="257" t="s">
        <v>59</v>
      </c>
      <c r="E480" s="255"/>
      <c r="F480" s="255" t="s">
        <v>129</v>
      </c>
      <c r="G480" s="407">
        <v>4500</v>
      </c>
      <c r="H480" s="497">
        <f t="shared" si="65"/>
        <v>0</v>
      </c>
      <c r="I480" s="408"/>
      <c r="J480" s="256" t="s">
        <v>775</v>
      </c>
      <c r="K480" s="257"/>
      <c r="L480" s="255" t="s">
        <v>5199</v>
      </c>
      <c r="M480" s="261"/>
    </row>
    <row r="481" spans="1:13">
      <c r="A481" s="257" t="s">
        <v>99</v>
      </c>
      <c r="B481" s="257">
        <v>386079</v>
      </c>
      <c r="C481" s="256" t="s">
        <v>776</v>
      </c>
      <c r="D481" s="257" t="s">
        <v>58</v>
      </c>
      <c r="E481" s="255"/>
      <c r="F481" s="255" t="s">
        <v>129</v>
      </c>
      <c r="G481" s="407">
        <v>9800</v>
      </c>
      <c r="H481" s="497">
        <f t="shared" si="65"/>
        <v>0</v>
      </c>
      <c r="I481" s="408"/>
      <c r="J481" s="256" t="s">
        <v>775</v>
      </c>
      <c r="K481" s="257"/>
      <c r="L481" s="255" t="s">
        <v>5199</v>
      </c>
      <c r="M481" s="261"/>
    </row>
    <row r="482" spans="1:13" ht="26.4">
      <c r="A482" s="257" t="s">
        <v>6359</v>
      </c>
      <c r="B482" s="255">
        <v>381779</v>
      </c>
      <c r="C482" s="256" t="s">
        <v>2636</v>
      </c>
      <c r="D482" s="257" t="s">
        <v>2627</v>
      </c>
      <c r="E482" s="255"/>
      <c r="F482" s="255" t="s">
        <v>233</v>
      </c>
      <c r="G482" s="258">
        <v>6800</v>
      </c>
      <c r="H482" s="497">
        <f t="shared" si="65"/>
        <v>0</v>
      </c>
      <c r="I482" s="403"/>
      <c r="J482" s="256" t="s">
        <v>2637</v>
      </c>
      <c r="K482" s="450" t="s">
        <v>22</v>
      </c>
      <c r="L482" s="255" t="s">
        <v>2638</v>
      </c>
      <c r="M482" s="261" t="s">
        <v>11</v>
      </c>
    </row>
    <row r="483" spans="1:13" ht="26.4">
      <c r="A483" s="257" t="s">
        <v>6359</v>
      </c>
      <c r="B483" s="255">
        <v>381780</v>
      </c>
      <c r="C483" s="256" t="s">
        <v>2639</v>
      </c>
      <c r="D483" s="257" t="s">
        <v>2627</v>
      </c>
      <c r="E483" s="255"/>
      <c r="F483" s="255" t="s">
        <v>233</v>
      </c>
      <c r="G483" s="258">
        <v>7200</v>
      </c>
      <c r="H483" s="497">
        <f t="shared" si="65"/>
        <v>0</v>
      </c>
      <c r="I483" s="403"/>
      <c r="J483" s="256" t="s">
        <v>2640</v>
      </c>
      <c r="K483" s="450" t="s">
        <v>22</v>
      </c>
      <c r="L483" s="255" t="s">
        <v>2638</v>
      </c>
      <c r="M483" s="261" t="s">
        <v>11</v>
      </c>
    </row>
    <row r="484" spans="1:13" ht="26.4">
      <c r="A484" s="257" t="s">
        <v>6359</v>
      </c>
      <c r="B484" s="255">
        <v>381781</v>
      </c>
      <c r="C484" s="256" t="s">
        <v>2641</v>
      </c>
      <c r="D484" s="257" t="s">
        <v>2627</v>
      </c>
      <c r="E484" s="255"/>
      <c r="F484" s="255" t="s">
        <v>233</v>
      </c>
      <c r="G484" s="258">
        <v>7200</v>
      </c>
      <c r="H484" s="497">
        <f t="shared" si="65"/>
        <v>0</v>
      </c>
      <c r="I484" s="403"/>
      <c r="J484" s="256" t="s">
        <v>2640</v>
      </c>
      <c r="K484" s="450" t="s">
        <v>22</v>
      </c>
      <c r="L484" s="255" t="s">
        <v>2642</v>
      </c>
      <c r="M484" s="261" t="s">
        <v>106</v>
      </c>
    </row>
    <row r="485" spans="1:13" ht="52.8">
      <c r="A485" s="257" t="s">
        <v>6358</v>
      </c>
      <c r="B485" s="255">
        <v>383760</v>
      </c>
      <c r="C485" s="256" t="s">
        <v>4282</v>
      </c>
      <c r="D485" s="257" t="s">
        <v>655</v>
      </c>
      <c r="E485" s="255"/>
      <c r="F485" s="255" t="s">
        <v>233</v>
      </c>
      <c r="G485" s="411">
        <v>1300</v>
      </c>
      <c r="H485" s="497">
        <f t="shared" si="65"/>
        <v>0</v>
      </c>
      <c r="I485" s="403"/>
      <c r="J485" s="256" t="s">
        <v>4283</v>
      </c>
      <c r="K485" s="450" t="s">
        <v>22</v>
      </c>
      <c r="L485" s="255" t="s">
        <v>657</v>
      </c>
      <c r="M485" s="261"/>
    </row>
    <row r="486" spans="1:13" ht="26.4">
      <c r="A486" s="257" t="s">
        <v>6359</v>
      </c>
      <c r="B486" s="255">
        <v>383761</v>
      </c>
      <c r="C486" s="256" t="s">
        <v>658</v>
      </c>
      <c r="D486" s="257" t="s">
        <v>655</v>
      </c>
      <c r="E486" s="255"/>
      <c r="F486" s="255" t="s">
        <v>233</v>
      </c>
      <c r="G486" s="411">
        <v>1400</v>
      </c>
      <c r="H486" s="497">
        <f t="shared" si="65"/>
        <v>0</v>
      </c>
      <c r="I486" s="403"/>
      <c r="J486" s="256" t="s">
        <v>659</v>
      </c>
      <c r="K486" s="450" t="s">
        <v>22</v>
      </c>
      <c r="L486" s="255" t="s">
        <v>657</v>
      </c>
      <c r="M486" s="261"/>
    </row>
    <row r="487" spans="1:13" ht="26.4">
      <c r="A487" s="257" t="s">
        <v>6359</v>
      </c>
      <c r="B487" s="255">
        <v>383762</v>
      </c>
      <c r="C487" s="256" t="s">
        <v>660</v>
      </c>
      <c r="D487" s="257" t="s">
        <v>655</v>
      </c>
      <c r="E487" s="255"/>
      <c r="F487" s="255" t="s">
        <v>233</v>
      </c>
      <c r="G487" s="702">
        <v>1600</v>
      </c>
      <c r="H487" s="497">
        <f t="shared" si="65"/>
        <v>0</v>
      </c>
      <c r="I487" s="403"/>
      <c r="J487" s="256" t="s">
        <v>661</v>
      </c>
      <c r="K487" s="450" t="s">
        <v>22</v>
      </c>
      <c r="L487" s="255" t="s">
        <v>657</v>
      </c>
      <c r="M487" s="261"/>
    </row>
    <row r="488" spans="1:13" ht="52.8">
      <c r="A488" s="519" t="s">
        <v>6364</v>
      </c>
      <c r="B488" s="420">
        <v>451132</v>
      </c>
      <c r="C488" s="427" t="s">
        <v>5967</v>
      </c>
      <c r="D488" s="420" t="s">
        <v>5989</v>
      </c>
      <c r="E488" s="420">
        <v>30</v>
      </c>
      <c r="F488" s="420" t="s">
        <v>233</v>
      </c>
      <c r="G488" s="703">
        <f t="shared" ref="G488:G490" si="67">H488+5000</f>
        <v>5000</v>
      </c>
      <c r="H488" s="704">
        <f t="shared" si="65"/>
        <v>0</v>
      </c>
      <c r="I488" s="705">
        <f t="shared" ref="I488:I490" si="68">H488/E488</f>
        <v>0</v>
      </c>
      <c r="J488" s="427" t="s">
        <v>5607</v>
      </c>
      <c r="K488" s="520" t="s">
        <v>5606</v>
      </c>
      <c r="L488" s="520" t="s">
        <v>773</v>
      </c>
      <c r="M488" s="428" t="s">
        <v>112</v>
      </c>
    </row>
    <row r="489" spans="1:13" ht="52.8">
      <c r="A489" s="519" t="s">
        <v>6364</v>
      </c>
      <c r="B489" s="422">
        <v>451134</v>
      </c>
      <c r="C489" s="427" t="s">
        <v>5968</v>
      </c>
      <c r="D489" s="420" t="s">
        <v>5989</v>
      </c>
      <c r="E489" s="420">
        <v>30</v>
      </c>
      <c r="F489" s="420" t="s">
        <v>233</v>
      </c>
      <c r="G489" s="703">
        <f t="shared" si="67"/>
        <v>5000</v>
      </c>
      <c r="H489" s="704">
        <f t="shared" si="65"/>
        <v>0</v>
      </c>
      <c r="I489" s="705">
        <f t="shared" si="68"/>
        <v>0</v>
      </c>
      <c r="J489" s="427" t="s">
        <v>5608</v>
      </c>
      <c r="K489" s="520" t="s">
        <v>5606</v>
      </c>
      <c r="L489" s="520" t="s">
        <v>773</v>
      </c>
      <c r="M489" s="428" t="s">
        <v>112</v>
      </c>
    </row>
    <row r="490" spans="1:13" ht="26.4">
      <c r="A490" s="519" t="s">
        <v>6364</v>
      </c>
      <c r="B490" s="420">
        <v>451136</v>
      </c>
      <c r="C490" s="427" t="s">
        <v>5969</v>
      </c>
      <c r="D490" s="420" t="s">
        <v>5989</v>
      </c>
      <c r="E490" s="420">
        <v>30</v>
      </c>
      <c r="F490" s="420" t="s">
        <v>233</v>
      </c>
      <c r="G490" s="703">
        <f t="shared" si="67"/>
        <v>5000</v>
      </c>
      <c r="H490" s="704">
        <f t="shared" si="65"/>
        <v>0</v>
      </c>
      <c r="I490" s="705">
        <f t="shared" si="68"/>
        <v>0</v>
      </c>
      <c r="J490" s="427" t="s">
        <v>5609</v>
      </c>
      <c r="K490" s="520" t="s">
        <v>5610</v>
      </c>
      <c r="L490" s="520" t="s">
        <v>773</v>
      </c>
      <c r="M490" s="428" t="s">
        <v>112</v>
      </c>
    </row>
    <row r="491" spans="1:13" ht="26.4">
      <c r="A491" s="729" t="s">
        <v>6388</v>
      </c>
      <c r="B491" s="730">
        <v>458366</v>
      </c>
      <c r="C491" s="731" t="s">
        <v>6146</v>
      </c>
      <c r="D491" s="255" t="s">
        <v>4306</v>
      </c>
      <c r="E491" s="255">
        <v>24</v>
      </c>
      <c r="F491" s="255" t="s">
        <v>3719</v>
      </c>
      <c r="G491" s="500">
        <f>H491+12000</f>
        <v>12000</v>
      </c>
      <c r="H491" s="506">
        <f t="shared" ref="H491" si="69">E491*I491</f>
        <v>0</v>
      </c>
      <c r="I491" s="478">
        <f t="shared" ref="I491" si="70">N491</f>
        <v>0</v>
      </c>
      <c r="J491" s="477" t="s">
        <v>6148</v>
      </c>
      <c r="K491" s="257" t="s">
        <v>6147</v>
      </c>
      <c r="L491" s="520" t="s">
        <v>12</v>
      </c>
      <c r="M491" s="255" t="s">
        <v>106</v>
      </c>
    </row>
    <row r="492" spans="1:13" ht="39.6">
      <c r="A492" s="521" t="s">
        <v>6339</v>
      </c>
      <c r="B492" s="255">
        <v>354777</v>
      </c>
      <c r="C492" s="256" t="s">
        <v>1285</v>
      </c>
      <c r="D492" s="257" t="s">
        <v>1286</v>
      </c>
      <c r="E492" s="255">
        <v>39</v>
      </c>
      <c r="F492" s="255" t="s">
        <v>233</v>
      </c>
      <c r="G492" s="473">
        <v>5900</v>
      </c>
      <c r="H492" s="497">
        <f t="shared" ref="H492:H501" si="71">N492</f>
        <v>0</v>
      </c>
      <c r="I492" s="403">
        <f t="shared" ref="I492" si="72">H492/E492</f>
        <v>0</v>
      </c>
      <c r="J492" s="256" t="s">
        <v>153</v>
      </c>
      <c r="K492" s="257" t="s">
        <v>5243</v>
      </c>
      <c r="L492" s="255" t="s">
        <v>54</v>
      </c>
      <c r="M492" s="261" t="s">
        <v>11</v>
      </c>
    </row>
    <row r="493" spans="1:13" ht="26.4">
      <c r="A493" s="496" t="s">
        <v>6466</v>
      </c>
      <c r="B493" s="255">
        <v>337743</v>
      </c>
      <c r="C493" s="256" t="s">
        <v>1786</v>
      </c>
      <c r="D493" s="257" t="s">
        <v>58</v>
      </c>
      <c r="E493" s="255"/>
      <c r="F493" s="255" t="s">
        <v>233</v>
      </c>
      <c r="G493" s="473">
        <v>17500</v>
      </c>
      <c r="H493" s="497">
        <f t="shared" si="71"/>
        <v>0</v>
      </c>
      <c r="I493" s="403"/>
      <c r="J493" s="256" t="s">
        <v>1787</v>
      </c>
      <c r="K493" s="257" t="s">
        <v>5205</v>
      </c>
      <c r="L493" s="255" t="s">
        <v>5204</v>
      </c>
      <c r="M493" s="261" t="s">
        <v>11</v>
      </c>
    </row>
    <row r="494" spans="1:13" ht="26.4">
      <c r="A494" s="459" t="s">
        <v>6469</v>
      </c>
      <c r="B494" s="516">
        <v>436300</v>
      </c>
      <c r="C494" s="477" t="s">
        <v>5328</v>
      </c>
      <c r="D494" s="516" t="s">
        <v>5329</v>
      </c>
      <c r="E494" s="255">
        <v>19</v>
      </c>
      <c r="F494" s="516" t="s">
        <v>233</v>
      </c>
      <c r="G494" s="500">
        <v>17600</v>
      </c>
      <c r="H494" s="502">
        <f t="shared" si="71"/>
        <v>0</v>
      </c>
      <c r="I494" s="478">
        <f t="shared" ref="I494:I500" si="73">H494/E494</f>
        <v>0</v>
      </c>
      <c r="J494" s="477" t="s">
        <v>6470</v>
      </c>
      <c r="K494" s="450" t="s">
        <v>6471</v>
      </c>
      <c r="L494" s="450" t="s">
        <v>2069</v>
      </c>
      <c r="M494" s="440" t="s">
        <v>112</v>
      </c>
    </row>
    <row r="495" spans="1:13" ht="39.6">
      <c r="A495" s="257" t="s">
        <v>6480</v>
      </c>
      <c r="B495" s="255">
        <v>276349</v>
      </c>
      <c r="C495" s="256" t="s">
        <v>1545</v>
      </c>
      <c r="D495" s="257" t="s">
        <v>1546</v>
      </c>
      <c r="E495" s="255">
        <v>10</v>
      </c>
      <c r="F495" s="255" t="s">
        <v>233</v>
      </c>
      <c r="G495" s="258">
        <v>20760</v>
      </c>
      <c r="H495" s="497">
        <f t="shared" si="71"/>
        <v>0</v>
      </c>
      <c r="I495" s="403">
        <f t="shared" si="73"/>
        <v>0</v>
      </c>
      <c r="J495" s="256" t="s">
        <v>1547</v>
      </c>
      <c r="K495" s="450" t="s">
        <v>209</v>
      </c>
      <c r="L495" s="440" t="s">
        <v>164</v>
      </c>
      <c r="M495" s="495" t="s">
        <v>11</v>
      </c>
    </row>
    <row r="496" spans="1:13" ht="26.4">
      <c r="A496" s="521" t="s">
        <v>6482</v>
      </c>
      <c r="B496" s="255">
        <v>427043</v>
      </c>
      <c r="C496" s="256" t="s">
        <v>5515</v>
      </c>
      <c r="D496" s="257" t="s">
        <v>5554</v>
      </c>
      <c r="E496" s="255">
        <v>5</v>
      </c>
      <c r="F496" s="255" t="s">
        <v>233</v>
      </c>
      <c r="G496" s="411">
        <v>15000</v>
      </c>
      <c r="H496" s="497">
        <f t="shared" si="71"/>
        <v>0</v>
      </c>
      <c r="I496" s="403">
        <f t="shared" si="73"/>
        <v>0</v>
      </c>
      <c r="J496" s="256" t="s">
        <v>5553</v>
      </c>
      <c r="K496" s="521" t="s">
        <v>4049</v>
      </c>
      <c r="L496" s="255" t="s">
        <v>5153</v>
      </c>
      <c r="M496" s="261" t="s">
        <v>11</v>
      </c>
    </row>
    <row r="497" spans="1:13" ht="26.4">
      <c r="A497" s="521" t="s">
        <v>6482</v>
      </c>
      <c r="B497" s="255">
        <v>381433</v>
      </c>
      <c r="C497" s="256" t="s">
        <v>5516</v>
      </c>
      <c r="D497" s="257" t="s">
        <v>5554</v>
      </c>
      <c r="E497" s="255">
        <v>5</v>
      </c>
      <c r="F497" s="255" t="s">
        <v>233</v>
      </c>
      <c r="G497" s="411">
        <v>14500</v>
      </c>
      <c r="H497" s="497">
        <f t="shared" si="71"/>
        <v>0</v>
      </c>
      <c r="I497" s="403">
        <f t="shared" si="73"/>
        <v>0</v>
      </c>
      <c r="J497" s="256" t="s">
        <v>5555</v>
      </c>
      <c r="K497" s="521" t="s">
        <v>4049</v>
      </c>
      <c r="L497" s="255" t="s">
        <v>5153</v>
      </c>
      <c r="M497" s="261" t="s">
        <v>11</v>
      </c>
    </row>
    <row r="498" spans="1:13" ht="26.4">
      <c r="A498" s="257" t="s">
        <v>6482</v>
      </c>
      <c r="B498" s="255">
        <v>295015</v>
      </c>
      <c r="C498" s="256" t="s">
        <v>4070</v>
      </c>
      <c r="D498" s="257" t="s">
        <v>886</v>
      </c>
      <c r="E498" s="255">
        <v>21</v>
      </c>
      <c r="F498" s="255" t="s">
        <v>10</v>
      </c>
      <c r="G498" s="411">
        <v>12000</v>
      </c>
      <c r="H498" s="502">
        <f t="shared" si="71"/>
        <v>0</v>
      </c>
      <c r="I498" s="403">
        <f t="shared" si="73"/>
        <v>0</v>
      </c>
      <c r="J498" s="256" t="s">
        <v>887</v>
      </c>
      <c r="K498" s="450" t="s">
        <v>6483</v>
      </c>
      <c r="L498" s="440" t="s">
        <v>888</v>
      </c>
      <c r="M498" s="495" t="s">
        <v>11</v>
      </c>
    </row>
    <row r="499" spans="1:13" ht="39.6">
      <c r="A499" s="521" t="s">
        <v>6484</v>
      </c>
      <c r="B499" s="255">
        <v>165107</v>
      </c>
      <c r="C499" s="256" t="s">
        <v>1287</v>
      </c>
      <c r="D499" s="257" t="s">
        <v>1288</v>
      </c>
      <c r="E499" s="255">
        <v>83</v>
      </c>
      <c r="F499" s="255" t="s">
        <v>233</v>
      </c>
      <c r="G499" s="258">
        <f>H499+5000</f>
        <v>5000</v>
      </c>
      <c r="H499" s="497">
        <f t="shared" si="71"/>
        <v>0</v>
      </c>
      <c r="I499" s="403">
        <f t="shared" si="73"/>
        <v>0</v>
      </c>
      <c r="J499" s="256" t="s">
        <v>1289</v>
      </c>
      <c r="K499" s="257" t="s">
        <v>5243</v>
      </c>
      <c r="L499" s="255" t="s">
        <v>56</v>
      </c>
      <c r="M499" s="261" t="s">
        <v>11</v>
      </c>
    </row>
    <row r="500" spans="1:13" ht="92.4">
      <c r="A500" s="521" t="s">
        <v>6482</v>
      </c>
      <c r="B500" s="255">
        <v>370514</v>
      </c>
      <c r="C500" s="256" t="s">
        <v>1227</v>
      </c>
      <c r="D500" s="257" t="s">
        <v>69</v>
      </c>
      <c r="E500" s="255">
        <v>15</v>
      </c>
      <c r="F500" s="255" t="s">
        <v>233</v>
      </c>
      <c r="G500" s="258">
        <v>32440</v>
      </c>
      <c r="H500" s="497">
        <f t="shared" si="71"/>
        <v>0</v>
      </c>
      <c r="I500" s="403">
        <f t="shared" si="73"/>
        <v>0</v>
      </c>
      <c r="J500" s="256" t="s">
        <v>4969</v>
      </c>
      <c r="K500" s="257" t="s">
        <v>5247</v>
      </c>
      <c r="L500" s="255" t="s">
        <v>56</v>
      </c>
      <c r="M500" s="261" t="s">
        <v>11</v>
      </c>
    </row>
    <row r="501" spans="1:13">
      <c r="A501" s="521" t="s">
        <v>6504</v>
      </c>
      <c r="B501" s="255">
        <v>108444</v>
      </c>
      <c r="C501" s="256" t="s">
        <v>2211</v>
      </c>
      <c r="D501" s="257" t="s">
        <v>2200</v>
      </c>
      <c r="E501" s="255"/>
      <c r="F501" s="255" t="s">
        <v>233</v>
      </c>
      <c r="G501" s="258">
        <v>54790</v>
      </c>
      <c r="H501" s="497">
        <f t="shared" si="71"/>
        <v>0</v>
      </c>
      <c r="I501" s="260"/>
      <c r="J501" s="256" t="s">
        <v>2212</v>
      </c>
      <c r="K501" s="450" t="s">
        <v>788</v>
      </c>
      <c r="L501" s="440" t="s">
        <v>388</v>
      </c>
      <c r="M501" s="495" t="s">
        <v>11</v>
      </c>
    </row>
    <row r="502" spans="1:13">
      <c r="A502" s="499" t="s">
        <v>6510</v>
      </c>
      <c r="B502" s="255">
        <v>399574</v>
      </c>
      <c r="C502" s="477" t="s">
        <v>4304</v>
      </c>
      <c r="D502" s="255" t="s">
        <v>4306</v>
      </c>
      <c r="E502" s="255">
        <v>24</v>
      </c>
      <c r="F502" s="255" t="s">
        <v>3719</v>
      </c>
      <c r="G502" s="500">
        <f t="shared" ref="G502" si="74">H502+12000</f>
        <v>12000</v>
      </c>
      <c r="H502" s="506">
        <f t="shared" ref="H502" si="75">E502*I502</f>
        <v>0</v>
      </c>
      <c r="I502" s="478">
        <f t="shared" ref="I502" si="76">N502</f>
        <v>0</v>
      </c>
      <c r="J502" s="477" t="s">
        <v>4307</v>
      </c>
      <c r="K502" s="257" t="s">
        <v>4426</v>
      </c>
      <c r="L502" s="257"/>
      <c r="M502" s="255" t="s">
        <v>106</v>
      </c>
    </row>
    <row r="503" spans="1:13" ht="39.6">
      <c r="A503" s="865" t="s">
        <v>99</v>
      </c>
      <c r="B503" s="866">
        <v>385070</v>
      </c>
      <c r="C503" s="867" t="s">
        <v>4091</v>
      </c>
      <c r="D503" s="868" t="s">
        <v>923</v>
      </c>
      <c r="E503" s="866">
        <v>36</v>
      </c>
      <c r="F503" s="866" t="s">
        <v>233</v>
      </c>
      <c r="G503" s="869">
        <v>40000</v>
      </c>
      <c r="H503" s="497">
        <f t="shared" ref="H503:H524" si="77">N503</f>
        <v>0</v>
      </c>
      <c r="I503" s="870">
        <f t="shared" ref="I503:I508" si="78">H503/E503</f>
        <v>0</v>
      </c>
      <c r="J503" s="871" t="s">
        <v>6514</v>
      </c>
      <c r="K503" s="872" t="s">
        <v>5065</v>
      </c>
      <c r="L503" s="873" t="s">
        <v>56</v>
      </c>
      <c r="M503" s="874" t="s">
        <v>447</v>
      </c>
    </row>
    <row r="504" spans="1:13" ht="39.6">
      <c r="A504" s="865" t="s">
        <v>99</v>
      </c>
      <c r="B504" s="255">
        <v>385072</v>
      </c>
      <c r="C504" s="421" t="s">
        <v>4092</v>
      </c>
      <c r="D504" s="257" t="s">
        <v>923</v>
      </c>
      <c r="E504" s="255">
        <v>36</v>
      </c>
      <c r="F504" s="255" t="s">
        <v>233</v>
      </c>
      <c r="G504" s="411">
        <v>40000</v>
      </c>
      <c r="H504" s="497">
        <f t="shared" si="77"/>
        <v>0</v>
      </c>
      <c r="I504" s="260">
        <f t="shared" si="78"/>
        <v>0</v>
      </c>
      <c r="J504" s="256" t="s">
        <v>6515</v>
      </c>
      <c r="K504" s="450" t="s">
        <v>5065</v>
      </c>
      <c r="L504" s="440" t="s">
        <v>164</v>
      </c>
      <c r="M504" s="495" t="s">
        <v>447</v>
      </c>
    </row>
    <row r="505" spans="1:13" ht="26.4">
      <c r="A505" s="865" t="s">
        <v>99</v>
      </c>
      <c r="B505" s="255">
        <v>426835</v>
      </c>
      <c r="C505" s="477" t="s">
        <v>4325</v>
      </c>
      <c r="D505" s="255" t="s">
        <v>4322</v>
      </c>
      <c r="E505" s="255">
        <v>36</v>
      </c>
      <c r="F505" s="255" t="s">
        <v>10</v>
      </c>
      <c r="G505" s="478">
        <f>H505+4000</f>
        <v>4000</v>
      </c>
      <c r="H505" s="497">
        <f t="shared" si="77"/>
        <v>0</v>
      </c>
      <c r="I505" s="478">
        <f t="shared" si="78"/>
        <v>0</v>
      </c>
      <c r="J505" s="477" t="s">
        <v>4639</v>
      </c>
      <c r="K505" s="450" t="s">
        <v>330</v>
      </c>
      <c r="L505" s="440" t="s">
        <v>801</v>
      </c>
      <c r="M505" s="495" t="s">
        <v>447</v>
      </c>
    </row>
    <row r="506" spans="1:13" ht="39.6">
      <c r="A506" s="865" t="s">
        <v>99</v>
      </c>
      <c r="B506" s="255">
        <v>385080</v>
      </c>
      <c r="C506" s="421" t="s">
        <v>4095</v>
      </c>
      <c r="D506" s="257" t="s">
        <v>924</v>
      </c>
      <c r="E506" s="255">
        <v>30</v>
      </c>
      <c r="F506" s="255" t="s">
        <v>233</v>
      </c>
      <c r="G506" s="411">
        <v>26000</v>
      </c>
      <c r="H506" s="497">
        <f t="shared" si="77"/>
        <v>0</v>
      </c>
      <c r="I506" s="260">
        <f t="shared" si="78"/>
        <v>0</v>
      </c>
      <c r="J506" s="256" t="s">
        <v>6516</v>
      </c>
      <c r="K506" s="450" t="s">
        <v>330</v>
      </c>
      <c r="L506" s="440" t="s">
        <v>55</v>
      </c>
      <c r="M506" s="495" t="s">
        <v>447</v>
      </c>
    </row>
    <row r="507" spans="1:13">
      <c r="A507" s="865" t="s">
        <v>99</v>
      </c>
      <c r="B507" s="255">
        <v>426838</v>
      </c>
      <c r="C507" s="477" t="s">
        <v>4324</v>
      </c>
      <c r="D507" s="255" t="s">
        <v>4323</v>
      </c>
      <c r="E507" s="255">
        <v>30</v>
      </c>
      <c r="F507" s="255" t="s">
        <v>10</v>
      </c>
      <c r="G507" s="478">
        <f>H507+4000</f>
        <v>4000</v>
      </c>
      <c r="H507" s="497">
        <f t="shared" si="77"/>
        <v>0</v>
      </c>
      <c r="I507" s="478">
        <f t="shared" si="78"/>
        <v>0</v>
      </c>
      <c r="J507" s="477" t="s">
        <v>4638</v>
      </c>
      <c r="K507" s="450" t="s">
        <v>6517</v>
      </c>
      <c r="L507" s="440" t="s">
        <v>825</v>
      </c>
      <c r="M507" s="495" t="s">
        <v>447</v>
      </c>
    </row>
    <row r="508" spans="1:13" ht="39.6">
      <c r="A508" s="521" t="s">
        <v>6526</v>
      </c>
      <c r="B508" s="257">
        <v>392543</v>
      </c>
      <c r="C508" s="256" t="s">
        <v>809</v>
      </c>
      <c r="D508" s="257" t="s">
        <v>810</v>
      </c>
      <c r="E508" s="255">
        <v>30</v>
      </c>
      <c r="F508" s="255" t="s">
        <v>233</v>
      </c>
      <c r="G508" s="411">
        <v>120000</v>
      </c>
      <c r="H508" s="502">
        <f t="shared" si="77"/>
        <v>0</v>
      </c>
      <c r="I508" s="403">
        <f t="shared" si="78"/>
        <v>0</v>
      </c>
      <c r="J508" s="256" t="s">
        <v>811</v>
      </c>
      <c r="K508" s="450" t="s">
        <v>6527</v>
      </c>
      <c r="L508" s="440" t="s">
        <v>794</v>
      </c>
      <c r="M508" s="518"/>
    </row>
    <row r="509" spans="1:13" ht="237.6">
      <c r="A509" s="496" t="s">
        <v>6528</v>
      </c>
      <c r="B509" s="255">
        <v>454256</v>
      </c>
      <c r="C509" s="477" t="s">
        <v>6529</v>
      </c>
      <c r="D509" s="257" t="s">
        <v>5909</v>
      </c>
      <c r="E509" s="255">
        <v>80</v>
      </c>
      <c r="F509" s="255" t="s">
        <v>233</v>
      </c>
      <c r="G509" s="703">
        <f t="shared" ref="G509" si="79">H509+5000</f>
        <v>5000</v>
      </c>
      <c r="H509" s="704">
        <f t="shared" si="77"/>
        <v>0</v>
      </c>
      <c r="I509" s="705">
        <f>H509/E509</f>
        <v>0</v>
      </c>
      <c r="J509" s="477" t="s">
        <v>5910</v>
      </c>
      <c r="K509" s="257" t="s">
        <v>5911</v>
      </c>
      <c r="L509" s="440" t="s">
        <v>77</v>
      </c>
      <c r="M509" s="255" t="s">
        <v>112</v>
      </c>
    </row>
    <row r="510" spans="1:13" ht="52.8">
      <c r="A510" s="499" t="s">
        <v>6528</v>
      </c>
      <c r="B510" s="255">
        <v>425881</v>
      </c>
      <c r="C510" s="492" t="s">
        <v>4641</v>
      </c>
      <c r="D510" s="257" t="s">
        <v>4363</v>
      </c>
      <c r="E510" s="255">
        <v>40</v>
      </c>
      <c r="F510" s="255" t="s">
        <v>3719</v>
      </c>
      <c r="G510" s="478">
        <v>89500</v>
      </c>
      <c r="H510" s="502">
        <f t="shared" si="77"/>
        <v>0</v>
      </c>
      <c r="I510" s="478">
        <f t="shared" ref="I510:I520" si="80">H510/E510</f>
        <v>0</v>
      </c>
      <c r="J510" s="477" t="s">
        <v>6530</v>
      </c>
      <c r="K510" s="450" t="s">
        <v>4362</v>
      </c>
      <c r="L510" s="450" t="s">
        <v>4993</v>
      </c>
      <c r="M510" s="440"/>
    </row>
    <row r="511" spans="1:13" ht="52.8">
      <c r="A511" s="257" t="s">
        <v>6480</v>
      </c>
      <c r="B511" s="255">
        <v>357227</v>
      </c>
      <c r="C511" s="256" t="s">
        <v>211</v>
      </c>
      <c r="D511" s="257" t="s">
        <v>212</v>
      </c>
      <c r="E511" s="255">
        <v>8</v>
      </c>
      <c r="F511" s="255" t="s">
        <v>233</v>
      </c>
      <c r="G511" s="258">
        <v>18930</v>
      </c>
      <c r="H511" s="497">
        <f t="shared" si="77"/>
        <v>0</v>
      </c>
      <c r="I511" s="403">
        <f t="shared" si="80"/>
        <v>0</v>
      </c>
      <c r="J511" s="256" t="s">
        <v>1571</v>
      </c>
      <c r="K511" s="450" t="s">
        <v>5051</v>
      </c>
      <c r="L511" s="440" t="s">
        <v>164</v>
      </c>
      <c r="M511" s="495"/>
    </row>
    <row r="512" spans="1:13" ht="66">
      <c r="A512" s="257" t="s">
        <v>6480</v>
      </c>
      <c r="B512" s="255">
        <v>356521</v>
      </c>
      <c r="C512" s="256" t="s">
        <v>213</v>
      </c>
      <c r="D512" s="257" t="s">
        <v>214</v>
      </c>
      <c r="E512" s="255">
        <v>10</v>
      </c>
      <c r="F512" s="255" t="s">
        <v>233</v>
      </c>
      <c r="G512" s="258">
        <v>16490</v>
      </c>
      <c r="H512" s="497">
        <f t="shared" si="77"/>
        <v>0</v>
      </c>
      <c r="I512" s="403">
        <f t="shared" si="80"/>
        <v>0</v>
      </c>
      <c r="J512" s="256" t="s">
        <v>1572</v>
      </c>
      <c r="K512" s="450" t="s">
        <v>5052</v>
      </c>
      <c r="L512" s="440" t="s">
        <v>117</v>
      </c>
      <c r="M512" s="495"/>
    </row>
    <row r="513" spans="1:13" s="344" customFormat="1" ht="26.4">
      <c r="A513" s="257" t="s">
        <v>8442</v>
      </c>
      <c r="B513" s="255">
        <v>371983</v>
      </c>
      <c r="C513" s="256" t="s">
        <v>1346</v>
      </c>
      <c r="D513" s="257" t="s">
        <v>1347</v>
      </c>
      <c r="E513" s="255">
        <v>54</v>
      </c>
      <c r="F513" s="255" t="s">
        <v>233</v>
      </c>
      <c r="G513" s="258">
        <v>23110</v>
      </c>
      <c r="H513" s="497">
        <f t="shared" si="77"/>
        <v>0</v>
      </c>
      <c r="I513" s="403">
        <f t="shared" si="80"/>
        <v>0</v>
      </c>
      <c r="J513" s="256" t="s">
        <v>5550</v>
      </c>
      <c r="K513" s="450" t="s">
        <v>5270</v>
      </c>
      <c r="L513" s="440" t="s">
        <v>56</v>
      </c>
      <c r="M513" s="495" t="s">
        <v>11</v>
      </c>
    </row>
    <row r="514" spans="1:13" s="344" customFormat="1" ht="26.4">
      <c r="A514" s="472" t="s">
        <v>8442</v>
      </c>
      <c r="B514" s="440">
        <v>246934</v>
      </c>
      <c r="C514" s="452" t="s">
        <v>1408</v>
      </c>
      <c r="D514" s="257" t="s">
        <v>4722</v>
      </c>
      <c r="E514" s="255">
        <v>78</v>
      </c>
      <c r="F514" s="255" t="s">
        <v>233</v>
      </c>
      <c r="G514" s="258">
        <v>18490</v>
      </c>
      <c r="H514" s="497">
        <f t="shared" si="77"/>
        <v>0</v>
      </c>
      <c r="I514" s="403">
        <f t="shared" si="80"/>
        <v>0</v>
      </c>
      <c r="J514" s="256" t="s">
        <v>1409</v>
      </c>
      <c r="K514" s="450" t="s">
        <v>311</v>
      </c>
      <c r="L514" s="440" t="s">
        <v>1410</v>
      </c>
      <c r="M514" s="495" t="s">
        <v>11</v>
      </c>
    </row>
    <row r="515" spans="1:13" s="344" customFormat="1" ht="52.8">
      <c r="A515" s="257" t="s">
        <v>8442</v>
      </c>
      <c r="B515" s="255">
        <v>265955</v>
      </c>
      <c r="C515" s="256" t="s">
        <v>1337</v>
      </c>
      <c r="D515" s="257" t="s">
        <v>1338</v>
      </c>
      <c r="E515" s="255">
        <v>12</v>
      </c>
      <c r="F515" s="255" t="s">
        <v>233</v>
      </c>
      <c r="G515" s="258">
        <v>20820</v>
      </c>
      <c r="H515" s="497">
        <f t="shared" si="77"/>
        <v>0</v>
      </c>
      <c r="I515" s="403">
        <f t="shared" si="80"/>
        <v>0</v>
      </c>
      <c r="J515" s="256" t="s">
        <v>8457</v>
      </c>
      <c r="K515" s="450" t="s">
        <v>5266</v>
      </c>
      <c r="L515" s="440" t="s">
        <v>56</v>
      </c>
      <c r="M515" s="495" t="s">
        <v>11</v>
      </c>
    </row>
    <row r="516" spans="1:13" s="344" customFormat="1" ht="26.4">
      <c r="A516" s="521" t="s">
        <v>8442</v>
      </c>
      <c r="B516" s="516">
        <v>159004</v>
      </c>
      <c r="C516" s="1069" t="s">
        <v>1695</v>
      </c>
      <c r="D516" s="257" t="s">
        <v>1696</v>
      </c>
      <c r="E516" s="255">
        <v>40</v>
      </c>
      <c r="F516" s="255" t="s">
        <v>233</v>
      </c>
      <c r="G516" s="258">
        <v>13410</v>
      </c>
      <c r="H516" s="497">
        <f t="shared" si="77"/>
        <v>0</v>
      </c>
      <c r="I516" s="403">
        <f t="shared" si="80"/>
        <v>0</v>
      </c>
      <c r="J516" s="256" t="s">
        <v>1697</v>
      </c>
      <c r="K516" s="521" t="s">
        <v>8458</v>
      </c>
      <c r="L516" s="255" t="s">
        <v>56</v>
      </c>
      <c r="M516" s="261" t="s">
        <v>11</v>
      </c>
    </row>
    <row r="517" spans="1:13" s="344" customFormat="1" ht="79.2">
      <c r="A517" s="257" t="s">
        <v>4929</v>
      </c>
      <c r="B517" s="255">
        <v>392026</v>
      </c>
      <c r="C517" s="256" t="s">
        <v>582</v>
      </c>
      <c r="D517" s="257" t="s">
        <v>580</v>
      </c>
      <c r="E517" s="255">
        <v>10</v>
      </c>
      <c r="F517" s="255" t="s">
        <v>233</v>
      </c>
      <c r="G517" s="411">
        <v>18000</v>
      </c>
      <c r="H517" s="502">
        <f t="shared" si="77"/>
        <v>0</v>
      </c>
      <c r="I517" s="478">
        <f t="shared" si="80"/>
        <v>0</v>
      </c>
      <c r="J517" s="256" t="s">
        <v>6337</v>
      </c>
      <c r="K517" s="507" t="s">
        <v>5270</v>
      </c>
      <c r="L517" s="504" t="s">
        <v>5267</v>
      </c>
      <c r="M517" s="495" t="s">
        <v>11</v>
      </c>
    </row>
    <row r="518" spans="1:13" s="344" customFormat="1" ht="39.6">
      <c r="A518" s="257" t="s">
        <v>8443</v>
      </c>
      <c r="B518" s="255">
        <v>281769</v>
      </c>
      <c r="C518" s="256" t="s">
        <v>1383</v>
      </c>
      <c r="D518" s="257" t="s">
        <v>1384</v>
      </c>
      <c r="E518" s="255">
        <v>52</v>
      </c>
      <c r="F518" s="255" t="s">
        <v>233</v>
      </c>
      <c r="G518" s="258">
        <v>14200</v>
      </c>
      <c r="H518" s="497">
        <f t="shared" si="77"/>
        <v>0</v>
      </c>
      <c r="I518" s="528">
        <f t="shared" si="80"/>
        <v>0</v>
      </c>
      <c r="J518" s="256" t="s">
        <v>8459</v>
      </c>
      <c r="K518" s="450" t="s">
        <v>8460</v>
      </c>
      <c r="L518" s="440" t="s">
        <v>164</v>
      </c>
      <c r="M518" s="495" t="s">
        <v>106</v>
      </c>
    </row>
    <row r="519" spans="1:13" s="344" customFormat="1" ht="39.6">
      <c r="A519" s="472" t="s">
        <v>8429</v>
      </c>
      <c r="B519" s="1070">
        <v>424615</v>
      </c>
      <c r="C519" s="1071" t="s">
        <v>8461</v>
      </c>
      <c r="D519" s="1072" t="s">
        <v>4222</v>
      </c>
      <c r="E519" s="1073">
        <v>45</v>
      </c>
      <c r="F519" s="1073" t="s">
        <v>3719</v>
      </c>
      <c r="G519" s="1074">
        <v>17430</v>
      </c>
      <c r="H519" s="1075">
        <f t="shared" si="77"/>
        <v>0</v>
      </c>
      <c r="I519" s="1076">
        <f t="shared" si="80"/>
        <v>0</v>
      </c>
      <c r="J519" s="490" t="s">
        <v>8462</v>
      </c>
      <c r="K519" s="505" t="s">
        <v>5243</v>
      </c>
      <c r="L519" s="504" t="s">
        <v>113</v>
      </c>
      <c r="M519" s="255" t="s">
        <v>11</v>
      </c>
    </row>
    <row r="520" spans="1:13" s="344" customFormat="1" ht="39.6">
      <c r="A520" s="255" t="s">
        <v>8444</v>
      </c>
      <c r="B520" s="255">
        <v>399718</v>
      </c>
      <c r="C520" s="477" t="s">
        <v>4212</v>
      </c>
      <c r="D520" s="255" t="s">
        <v>4213</v>
      </c>
      <c r="E520" s="255">
        <v>10</v>
      </c>
      <c r="F520" s="255" t="s">
        <v>3719</v>
      </c>
      <c r="G520" s="478">
        <v>27560</v>
      </c>
      <c r="H520" s="497">
        <f t="shared" si="77"/>
        <v>0</v>
      </c>
      <c r="I520" s="403">
        <f t="shared" si="80"/>
        <v>0</v>
      </c>
      <c r="J520" s="477" t="s">
        <v>8463</v>
      </c>
      <c r="K520" s="257" t="s">
        <v>5242</v>
      </c>
      <c r="L520" s="255" t="s">
        <v>57</v>
      </c>
      <c r="M520" s="255" t="s">
        <v>11</v>
      </c>
    </row>
    <row r="521" spans="1:13" s="344" customFormat="1" ht="13.2">
      <c r="A521" s="1077" t="s">
        <v>8444</v>
      </c>
      <c r="B521" s="420">
        <v>439877</v>
      </c>
      <c r="C521" s="1078" t="s">
        <v>5629</v>
      </c>
      <c r="D521" s="1077" t="s">
        <v>5631</v>
      </c>
      <c r="E521" s="1077">
        <v>50</v>
      </c>
      <c r="F521" s="420" t="s">
        <v>233</v>
      </c>
      <c r="G521" s="703">
        <f>H521+5000</f>
        <v>5000</v>
      </c>
      <c r="H521" s="704">
        <f t="shared" si="77"/>
        <v>0</v>
      </c>
      <c r="I521" s="705">
        <f>H521/E521</f>
        <v>0</v>
      </c>
      <c r="J521" s="1079" t="s">
        <v>5633</v>
      </c>
      <c r="K521" s="1077" t="s">
        <v>5637</v>
      </c>
      <c r="L521" s="1077" t="s">
        <v>1056</v>
      </c>
      <c r="M521" s="430" t="s">
        <v>112</v>
      </c>
    </row>
    <row r="522" spans="1:13" s="344" customFormat="1" ht="26.4">
      <c r="A522" s="257" t="s">
        <v>8441</v>
      </c>
      <c r="B522" s="255">
        <v>430889</v>
      </c>
      <c r="C522" s="477" t="s">
        <v>6203</v>
      </c>
      <c r="D522" s="520" t="s">
        <v>341</v>
      </c>
      <c r="E522" s="255"/>
      <c r="F522" s="516" t="s">
        <v>233</v>
      </c>
      <c r="G522" s="703">
        <f t="shared" ref="G522" si="81">H522+5000</f>
        <v>5000</v>
      </c>
      <c r="H522" s="704">
        <f t="shared" si="77"/>
        <v>0</v>
      </c>
      <c r="I522" s="478"/>
      <c r="J522" s="477" t="s">
        <v>6204</v>
      </c>
      <c r="K522" s="257" t="s">
        <v>788</v>
      </c>
      <c r="L522" s="257" t="s">
        <v>2773</v>
      </c>
      <c r="M522" s="255" t="s">
        <v>112</v>
      </c>
    </row>
    <row r="523" spans="1:13" s="344" customFormat="1" ht="52.8">
      <c r="A523" s="257" t="s">
        <v>8441</v>
      </c>
      <c r="B523" s="255">
        <v>199795</v>
      </c>
      <c r="C523" s="256" t="s">
        <v>1563</v>
      </c>
      <c r="D523" s="257" t="s">
        <v>1564</v>
      </c>
      <c r="E523" s="255">
        <v>10</v>
      </c>
      <c r="F523" s="255" t="s">
        <v>233</v>
      </c>
      <c r="G523" s="258">
        <v>12800</v>
      </c>
      <c r="H523" s="497">
        <f t="shared" si="77"/>
        <v>0</v>
      </c>
      <c r="I523" s="403">
        <f t="shared" ref="I523:I524" si="82">H523/E523</f>
        <v>0</v>
      </c>
      <c r="J523" s="256" t="s">
        <v>1565</v>
      </c>
      <c r="K523" s="450" t="s">
        <v>8464</v>
      </c>
      <c r="L523" s="440" t="s">
        <v>56</v>
      </c>
      <c r="M523" s="495" t="s">
        <v>11</v>
      </c>
    </row>
    <row r="524" spans="1:13" s="344" customFormat="1" ht="26.4">
      <c r="A524" s="257" t="s">
        <v>8441</v>
      </c>
      <c r="B524" s="255">
        <v>199796</v>
      </c>
      <c r="C524" s="256" t="s">
        <v>1561</v>
      </c>
      <c r="D524" s="257" t="s">
        <v>1551</v>
      </c>
      <c r="E524" s="255">
        <v>10</v>
      </c>
      <c r="F524" s="255" t="s">
        <v>233</v>
      </c>
      <c r="G524" s="258">
        <v>8550</v>
      </c>
      <c r="H524" s="497">
        <f t="shared" si="77"/>
        <v>0</v>
      </c>
      <c r="I524" s="403">
        <f t="shared" si="82"/>
        <v>0</v>
      </c>
      <c r="J524" s="256" t="s">
        <v>1562</v>
      </c>
      <c r="K524" s="450" t="s">
        <v>8464</v>
      </c>
      <c r="L524" s="440" t="s">
        <v>164</v>
      </c>
      <c r="M524" s="495" t="s">
        <v>11</v>
      </c>
    </row>
    <row r="525" spans="1:13" s="344" customFormat="1" ht="26.4">
      <c r="A525" s="257" t="s">
        <v>8441</v>
      </c>
      <c r="B525" s="255">
        <v>242974</v>
      </c>
      <c r="C525" s="256" t="s">
        <v>1569</v>
      </c>
      <c r="D525" s="257" t="s">
        <v>1551</v>
      </c>
      <c r="E525" s="255">
        <v>10</v>
      </c>
      <c r="F525" s="255" t="s">
        <v>233</v>
      </c>
      <c r="G525" s="258">
        <v>11710</v>
      </c>
      <c r="H525" s="497">
        <f>N524</f>
        <v>0</v>
      </c>
      <c r="I525" s="403">
        <f>H525/E525</f>
        <v>0</v>
      </c>
      <c r="J525" s="256" t="s">
        <v>1570</v>
      </c>
      <c r="K525" s="450" t="s">
        <v>8465</v>
      </c>
      <c r="L525" s="440" t="s">
        <v>164</v>
      </c>
      <c r="M525" s="495" t="s">
        <v>112</v>
      </c>
    </row>
    <row r="526" spans="1:13" ht="39.6">
      <c r="A526" s="257" t="s">
        <v>8466</v>
      </c>
      <c r="B526" s="255">
        <v>344757</v>
      </c>
      <c r="C526" s="1080" t="s">
        <v>4014</v>
      </c>
      <c r="D526" s="257" t="s">
        <v>2064</v>
      </c>
      <c r="E526" s="255">
        <v>75</v>
      </c>
      <c r="F526" s="255" t="s">
        <v>233</v>
      </c>
      <c r="G526" s="258">
        <v>160000</v>
      </c>
      <c r="H526" s="259">
        <f t="shared" ref="H526:H529" si="83">N526</f>
        <v>0</v>
      </c>
      <c r="I526" s="403">
        <f t="shared" ref="I526:I529" si="84">H526/E526</f>
        <v>0</v>
      </c>
      <c r="J526" s="256" t="s">
        <v>8467</v>
      </c>
      <c r="K526" s="257" t="s">
        <v>5299</v>
      </c>
      <c r="L526" s="255" t="s">
        <v>2066</v>
      </c>
      <c r="M526" s="261" t="s">
        <v>112</v>
      </c>
    </row>
    <row r="527" spans="1:13" ht="26.4">
      <c r="A527" s="257" t="s">
        <v>8466</v>
      </c>
      <c r="B527" s="255">
        <v>344758</v>
      </c>
      <c r="C527" s="1080" t="s">
        <v>4013</v>
      </c>
      <c r="D527" s="257" t="s">
        <v>2064</v>
      </c>
      <c r="E527" s="255">
        <v>75</v>
      </c>
      <c r="F527" s="255" t="s">
        <v>233</v>
      </c>
      <c r="G527" s="258">
        <v>160000</v>
      </c>
      <c r="H527" s="259">
        <f t="shared" si="83"/>
        <v>0</v>
      </c>
      <c r="I527" s="403">
        <f t="shared" si="84"/>
        <v>0</v>
      </c>
      <c r="J527" s="256" t="s">
        <v>8468</v>
      </c>
      <c r="K527" s="257" t="s">
        <v>5299</v>
      </c>
      <c r="L527" s="255" t="s">
        <v>2066</v>
      </c>
      <c r="M527" s="261" t="s">
        <v>106</v>
      </c>
    </row>
    <row r="528" spans="1:13" ht="39.6">
      <c r="A528" s="257" t="s">
        <v>8466</v>
      </c>
      <c r="B528" s="255">
        <v>344759</v>
      </c>
      <c r="C528" s="1080" t="s">
        <v>4012</v>
      </c>
      <c r="D528" s="257" t="s">
        <v>4004</v>
      </c>
      <c r="E528" s="255">
        <v>75</v>
      </c>
      <c r="F528" s="255" t="s">
        <v>233</v>
      </c>
      <c r="G528" s="258">
        <v>158000</v>
      </c>
      <c r="H528" s="259">
        <f t="shared" si="83"/>
        <v>0</v>
      </c>
      <c r="I528" s="403">
        <f t="shared" si="84"/>
        <v>0</v>
      </c>
      <c r="J528" s="256" t="s">
        <v>8467</v>
      </c>
      <c r="K528" s="257" t="s">
        <v>5298</v>
      </c>
      <c r="L528" s="255" t="s">
        <v>2066</v>
      </c>
      <c r="M528" s="261" t="s">
        <v>106</v>
      </c>
    </row>
    <row r="529" spans="1:13" ht="39.6">
      <c r="A529" s="257" t="s">
        <v>8466</v>
      </c>
      <c r="B529" s="255">
        <v>344760</v>
      </c>
      <c r="C529" s="1080" t="s">
        <v>4011</v>
      </c>
      <c r="D529" s="257" t="s">
        <v>4004</v>
      </c>
      <c r="E529" s="255">
        <v>75</v>
      </c>
      <c r="F529" s="255" t="s">
        <v>233</v>
      </c>
      <c r="G529" s="258">
        <v>158000</v>
      </c>
      <c r="H529" s="259">
        <f t="shared" si="83"/>
        <v>0</v>
      </c>
      <c r="I529" s="403">
        <f t="shared" si="84"/>
        <v>0</v>
      </c>
      <c r="J529" s="256" t="s">
        <v>8469</v>
      </c>
      <c r="K529" s="257" t="s">
        <v>5298</v>
      </c>
      <c r="L529" s="255" t="s">
        <v>2066</v>
      </c>
      <c r="M529" s="261" t="s">
        <v>106</v>
      </c>
    </row>
    <row r="530" spans="1:13" ht="31.2" customHeight="1">
      <c r="A530" s="499" t="s">
        <v>8470</v>
      </c>
      <c r="B530" s="255">
        <v>440738</v>
      </c>
      <c r="C530" s="477" t="s">
        <v>5541</v>
      </c>
      <c r="D530" s="255" t="s">
        <v>4306</v>
      </c>
      <c r="E530" s="255">
        <v>24</v>
      </c>
      <c r="F530" s="255" t="s">
        <v>3719</v>
      </c>
      <c r="G530" s="500">
        <f t="shared" ref="G530:G531" si="85">H530+12000</f>
        <v>12000</v>
      </c>
      <c r="H530" s="506">
        <f t="shared" ref="H530:H531" si="86">E530*I530</f>
        <v>0</v>
      </c>
      <c r="I530" s="478">
        <f t="shared" ref="I530:I531" si="87">N530</f>
        <v>0</v>
      </c>
      <c r="J530" s="477" t="s">
        <v>5544</v>
      </c>
      <c r="K530" s="257" t="s">
        <v>656</v>
      </c>
      <c r="L530" s="257"/>
      <c r="M530" s="255" t="s">
        <v>106</v>
      </c>
    </row>
    <row r="531" spans="1:13" ht="26.4">
      <c r="A531" s="499" t="s">
        <v>8470</v>
      </c>
      <c r="B531" s="255">
        <v>440740</v>
      </c>
      <c r="C531" s="477" t="s">
        <v>5543</v>
      </c>
      <c r="D531" s="255" t="s">
        <v>4306</v>
      </c>
      <c r="E531" s="255">
        <v>24</v>
      </c>
      <c r="F531" s="255" t="s">
        <v>3719</v>
      </c>
      <c r="G531" s="500">
        <f t="shared" si="85"/>
        <v>12000</v>
      </c>
      <c r="H531" s="506">
        <f t="shared" si="86"/>
        <v>0</v>
      </c>
      <c r="I531" s="478">
        <f t="shared" si="87"/>
        <v>0</v>
      </c>
      <c r="J531" s="477" t="s">
        <v>5548</v>
      </c>
      <c r="K531" s="257" t="s">
        <v>5546</v>
      </c>
      <c r="L531" s="257"/>
      <c r="M531" s="255" t="s">
        <v>106</v>
      </c>
    </row>
    <row r="532" spans="1:13" ht="39.6">
      <c r="A532" s="1081" t="s">
        <v>6002</v>
      </c>
      <c r="B532" s="255">
        <v>456965</v>
      </c>
      <c r="C532" s="477" t="s">
        <v>6065</v>
      </c>
      <c r="D532" s="255" t="s">
        <v>5839</v>
      </c>
      <c r="E532" s="255">
        <v>30</v>
      </c>
      <c r="F532" s="255" t="s">
        <v>233</v>
      </c>
      <c r="G532" s="703">
        <f t="shared" ref="G532" si="88">H532+5000</f>
        <v>5000</v>
      </c>
      <c r="H532" s="704">
        <f t="shared" ref="H532" si="89">N532</f>
        <v>0</v>
      </c>
      <c r="I532" s="705">
        <f t="shared" ref="I532" si="90">H532/E532</f>
        <v>0</v>
      </c>
      <c r="J532" s="477" t="s">
        <v>5841</v>
      </c>
      <c r="K532" s="450" t="s">
        <v>5840</v>
      </c>
      <c r="L532" s="450"/>
      <c r="M532" s="440" t="s">
        <v>112</v>
      </c>
    </row>
  </sheetData>
  <autoFilter ref="A4:M431" xr:uid="{00000000-0001-0000-0000-000000000000}"/>
  <mergeCells count="41">
    <mergeCell ref="C1:K1"/>
    <mergeCell ref="G68:I68"/>
    <mergeCell ref="A3:M3"/>
    <mergeCell ref="A5:M5"/>
    <mergeCell ref="A13:M13"/>
    <mergeCell ref="G52:I52"/>
    <mergeCell ref="G53:I53"/>
    <mergeCell ref="F54:H54"/>
    <mergeCell ref="G61:I61"/>
    <mergeCell ref="G66:I66"/>
    <mergeCell ref="G67:I67"/>
    <mergeCell ref="G85:I85"/>
    <mergeCell ref="G69:I69"/>
    <mergeCell ref="F73:I73"/>
    <mergeCell ref="G75:I75"/>
    <mergeCell ref="G76:I76"/>
    <mergeCell ref="G77:I77"/>
    <mergeCell ref="G78:I78"/>
    <mergeCell ref="G79:I79"/>
    <mergeCell ref="G80:I80"/>
    <mergeCell ref="G81:I81"/>
    <mergeCell ref="G82:I82"/>
    <mergeCell ref="G92:I92"/>
    <mergeCell ref="G93:I93"/>
    <mergeCell ref="G86:I86"/>
    <mergeCell ref="G87:I87"/>
    <mergeCell ref="G88:I88"/>
    <mergeCell ref="G89:I89"/>
    <mergeCell ref="G90:I90"/>
    <mergeCell ref="G91:I91"/>
    <mergeCell ref="G349:I349"/>
    <mergeCell ref="G350:I350"/>
    <mergeCell ref="G351:I351"/>
    <mergeCell ref="G352:I352"/>
    <mergeCell ref="G353:I353"/>
    <mergeCell ref="G459:G460"/>
    <mergeCell ref="H459:H460"/>
    <mergeCell ref="I459:I460"/>
    <mergeCell ref="G354:I354"/>
    <mergeCell ref="G355:I355"/>
    <mergeCell ref="G356:I356"/>
  </mergeCells>
  <phoneticPr fontId="9" type="noConversion"/>
  <conditionalFormatting sqref="B1">
    <cfRule type="duplicateValues" dxfId="1621" priority="444"/>
    <cfRule type="duplicateValues" dxfId="1620" priority="445"/>
    <cfRule type="containsText" dxfId="1619" priority="446" operator="containsText" text="코드미발번">
      <formula>NOT(ISERROR(SEARCH("코드미발번",B1)))</formula>
    </cfRule>
    <cfRule type="duplicateValues" dxfId="1618" priority="447"/>
  </conditionalFormatting>
  <conditionalFormatting sqref="B17">
    <cfRule type="duplicateValues" dxfId="1617" priority="552"/>
    <cfRule type="cellIs" dxfId="1616" priority="553" operator="equal">
      <formula>408304</formula>
    </cfRule>
  </conditionalFormatting>
  <conditionalFormatting sqref="B18">
    <cfRule type="duplicateValues" dxfId="1615" priority="554"/>
    <cfRule type="duplicateValues" dxfId="1614" priority="555"/>
    <cfRule type="duplicateValues" dxfId="1613" priority="556"/>
  </conditionalFormatting>
  <conditionalFormatting sqref="B19">
    <cfRule type="duplicateValues" dxfId="1612" priority="546"/>
    <cfRule type="duplicateValues" dxfId="1611" priority="547"/>
    <cfRule type="duplicateValues" dxfId="1610" priority="548"/>
  </conditionalFormatting>
  <conditionalFormatting sqref="B20">
    <cfRule type="duplicateValues" dxfId="1609" priority="557"/>
  </conditionalFormatting>
  <conditionalFormatting sqref="B20:B21">
    <cfRule type="cellIs" dxfId="1608" priority="558" operator="equal">
      <formula>408304</formula>
    </cfRule>
  </conditionalFormatting>
  <conditionalFormatting sqref="B21">
    <cfRule type="duplicateValues" dxfId="1607" priority="559"/>
  </conditionalFormatting>
  <conditionalFormatting sqref="B23">
    <cfRule type="duplicateValues" dxfId="1606" priority="562"/>
  </conditionalFormatting>
  <conditionalFormatting sqref="B24">
    <cfRule type="duplicateValues" dxfId="1605" priority="563"/>
    <cfRule type="cellIs" dxfId="1604" priority="564" operator="equal">
      <formula>408304</formula>
    </cfRule>
  </conditionalFormatting>
  <conditionalFormatting sqref="B161">
    <cfRule type="duplicateValues" dxfId="1603" priority="550"/>
    <cfRule type="cellIs" dxfId="1602" priority="551" operator="equal">
      <formula>408304</formula>
    </cfRule>
  </conditionalFormatting>
  <conditionalFormatting sqref="B163">
    <cfRule type="duplicateValues" dxfId="1601" priority="549"/>
  </conditionalFormatting>
  <conditionalFormatting sqref="B164">
    <cfRule type="duplicateValues" dxfId="1600" priority="545"/>
  </conditionalFormatting>
  <conditionalFormatting sqref="B165">
    <cfRule type="duplicateValues" dxfId="1599" priority="544"/>
  </conditionalFormatting>
  <conditionalFormatting sqref="B166:B167">
    <cfRule type="duplicateValues" dxfId="1598" priority="543"/>
  </conditionalFormatting>
  <conditionalFormatting sqref="B168">
    <cfRule type="duplicateValues" dxfId="1597" priority="542"/>
  </conditionalFormatting>
  <conditionalFormatting sqref="B169">
    <cfRule type="duplicateValues" dxfId="1596" priority="541"/>
  </conditionalFormatting>
  <conditionalFormatting sqref="B170:B172">
    <cfRule type="duplicateValues" dxfId="1595" priority="540"/>
  </conditionalFormatting>
  <conditionalFormatting sqref="B173:B175">
    <cfRule type="duplicateValues" dxfId="1594" priority="537"/>
    <cfRule type="duplicateValues" dxfId="1593" priority="538"/>
    <cfRule type="duplicateValues" dxfId="1592" priority="539"/>
  </conditionalFormatting>
  <conditionalFormatting sqref="B176">
    <cfRule type="duplicateValues" dxfId="1591" priority="536"/>
  </conditionalFormatting>
  <conditionalFormatting sqref="B177">
    <cfRule type="duplicateValues" dxfId="1590" priority="535"/>
  </conditionalFormatting>
  <conditionalFormatting sqref="B178">
    <cfRule type="duplicateValues" dxfId="1589" priority="534"/>
  </conditionalFormatting>
  <conditionalFormatting sqref="B179">
    <cfRule type="duplicateValues" dxfId="1588" priority="533"/>
  </conditionalFormatting>
  <conditionalFormatting sqref="B180">
    <cfRule type="duplicateValues" dxfId="1587" priority="532"/>
  </conditionalFormatting>
  <conditionalFormatting sqref="B181:B182">
    <cfRule type="duplicateValues" dxfId="1586" priority="531"/>
  </conditionalFormatting>
  <conditionalFormatting sqref="B183">
    <cfRule type="duplicateValues" dxfId="1585" priority="528"/>
    <cfRule type="cellIs" dxfId="1584" priority="529" operator="equal">
      <formula>408304</formula>
    </cfRule>
    <cfRule type="duplicateValues" dxfId="1583" priority="530"/>
  </conditionalFormatting>
  <conditionalFormatting sqref="B184">
    <cfRule type="duplicateValues" dxfId="1582" priority="527"/>
  </conditionalFormatting>
  <conditionalFormatting sqref="B185">
    <cfRule type="duplicateValues" dxfId="1581" priority="526"/>
  </conditionalFormatting>
  <conditionalFormatting sqref="B186">
    <cfRule type="duplicateValues" dxfId="1580" priority="525"/>
  </conditionalFormatting>
  <conditionalFormatting sqref="B187">
    <cfRule type="duplicateValues" dxfId="1579" priority="524"/>
  </conditionalFormatting>
  <conditionalFormatting sqref="B188">
    <cfRule type="duplicateValues" dxfId="1578" priority="523"/>
  </conditionalFormatting>
  <conditionalFormatting sqref="B189">
    <cfRule type="duplicateValues" dxfId="1577" priority="522"/>
  </conditionalFormatting>
  <conditionalFormatting sqref="B190">
    <cfRule type="duplicateValues" dxfId="1576" priority="521"/>
  </conditionalFormatting>
  <conditionalFormatting sqref="B191">
    <cfRule type="duplicateValues" dxfId="1575" priority="520"/>
  </conditionalFormatting>
  <conditionalFormatting sqref="B192">
    <cfRule type="duplicateValues" dxfId="1574" priority="519"/>
  </conditionalFormatting>
  <conditionalFormatting sqref="B194">
    <cfRule type="duplicateValues" dxfId="1573" priority="518"/>
  </conditionalFormatting>
  <conditionalFormatting sqref="B195">
    <cfRule type="duplicateValues" dxfId="1572" priority="517"/>
  </conditionalFormatting>
  <conditionalFormatting sqref="B196:B197">
    <cfRule type="duplicateValues" dxfId="1571" priority="516"/>
  </conditionalFormatting>
  <conditionalFormatting sqref="B198">
    <cfRule type="duplicateValues" dxfId="1570" priority="515"/>
  </conditionalFormatting>
  <conditionalFormatting sqref="B199">
    <cfRule type="duplicateValues" dxfId="1569" priority="512"/>
    <cfRule type="duplicateValues" dxfId="1568" priority="513"/>
    <cfRule type="cellIs" dxfId="1567" priority="514" operator="equal">
      <formula>408304</formula>
    </cfRule>
  </conditionalFormatting>
  <conditionalFormatting sqref="B200">
    <cfRule type="duplicateValues" dxfId="1566" priority="511"/>
  </conditionalFormatting>
  <conditionalFormatting sqref="B201:B202">
    <cfRule type="duplicateValues" dxfId="1565" priority="510"/>
  </conditionalFormatting>
  <conditionalFormatting sqref="B203">
    <cfRule type="duplicateValues" dxfId="1564" priority="509"/>
  </conditionalFormatting>
  <conditionalFormatting sqref="B204">
    <cfRule type="duplicateValues" dxfId="1563" priority="508"/>
  </conditionalFormatting>
  <conditionalFormatting sqref="B207">
    <cfRule type="duplicateValues" dxfId="1562" priority="501"/>
  </conditionalFormatting>
  <conditionalFormatting sqref="B208:B209">
    <cfRule type="duplicateValues" dxfId="1561" priority="506"/>
  </conditionalFormatting>
  <conditionalFormatting sqref="B210">
    <cfRule type="duplicateValues" dxfId="1560" priority="505"/>
  </conditionalFormatting>
  <conditionalFormatting sqref="B211">
    <cfRule type="duplicateValues" dxfId="1559" priority="504"/>
  </conditionalFormatting>
  <conditionalFormatting sqref="B212">
    <cfRule type="duplicateValues" dxfId="1558" priority="503"/>
  </conditionalFormatting>
  <conditionalFormatting sqref="B219">
    <cfRule type="duplicateValues" dxfId="1557" priority="498"/>
    <cfRule type="duplicateValues" dxfId="1556" priority="499"/>
    <cfRule type="containsText" dxfId="1555" priority="500" operator="containsText" text="코드미발번">
      <formula>NOT(ISERROR(SEARCH("코드미발번",B219)))</formula>
    </cfRule>
  </conditionalFormatting>
  <conditionalFormatting sqref="B220">
    <cfRule type="duplicateValues" dxfId="1554" priority="497"/>
  </conditionalFormatting>
  <conditionalFormatting sqref="B221">
    <cfRule type="duplicateValues" dxfId="1553" priority="491"/>
    <cfRule type="duplicateValues" dxfId="1552" priority="492"/>
    <cfRule type="cellIs" dxfId="1551" priority="493" operator="equal">
      <formula>408304</formula>
    </cfRule>
  </conditionalFormatting>
  <conditionalFormatting sqref="B222 B213:B217 B205:B206 B225">
    <cfRule type="duplicateValues" dxfId="1550" priority="620"/>
  </conditionalFormatting>
  <conditionalFormatting sqref="B223:B224">
    <cfRule type="duplicateValues" dxfId="1549" priority="490"/>
  </conditionalFormatting>
  <conditionalFormatting sqref="B227">
    <cfRule type="duplicateValues" dxfId="1548" priority="489"/>
  </conditionalFormatting>
  <conditionalFormatting sqref="B228">
    <cfRule type="duplicateValues" dxfId="1547" priority="488"/>
  </conditionalFormatting>
  <conditionalFormatting sqref="B229">
    <cfRule type="duplicateValues" dxfId="1546" priority="487"/>
  </conditionalFormatting>
  <conditionalFormatting sqref="B230">
    <cfRule type="duplicateValues" dxfId="1545" priority="486"/>
  </conditionalFormatting>
  <conditionalFormatting sqref="B231">
    <cfRule type="duplicateValues" dxfId="1544" priority="485"/>
  </conditionalFormatting>
  <conditionalFormatting sqref="B232">
    <cfRule type="cellIs" dxfId="1543" priority="483" operator="equal">
      <formula>408304</formula>
    </cfRule>
    <cfRule type="duplicateValues" dxfId="1542" priority="484"/>
  </conditionalFormatting>
  <conditionalFormatting sqref="B233">
    <cfRule type="duplicateValues" dxfId="1541" priority="481"/>
  </conditionalFormatting>
  <conditionalFormatting sqref="B236">
    <cfRule type="duplicateValues" dxfId="1540" priority="479"/>
  </conditionalFormatting>
  <conditionalFormatting sqref="B237">
    <cfRule type="duplicateValues" dxfId="1539" priority="478"/>
  </conditionalFormatting>
  <conditionalFormatting sqref="B238">
    <cfRule type="duplicateValues" dxfId="1538" priority="477"/>
  </conditionalFormatting>
  <conditionalFormatting sqref="B240">
    <cfRule type="duplicateValues" dxfId="1537" priority="476"/>
  </conditionalFormatting>
  <conditionalFormatting sqref="B241">
    <cfRule type="duplicateValues" dxfId="1536" priority="474"/>
  </conditionalFormatting>
  <conditionalFormatting sqref="B242:B243 B234:B235 B239 B245:B247 B249:B250">
    <cfRule type="duplicateValues" dxfId="1535" priority="480"/>
  </conditionalFormatting>
  <conditionalFormatting sqref="B244">
    <cfRule type="duplicateValues" dxfId="1534" priority="475"/>
  </conditionalFormatting>
  <conditionalFormatting sqref="B248">
    <cfRule type="duplicateValues" dxfId="1533" priority="473"/>
  </conditionalFormatting>
  <conditionalFormatting sqref="B251">
    <cfRule type="duplicateValues" dxfId="1532" priority="472"/>
  </conditionalFormatting>
  <conditionalFormatting sqref="B252">
    <cfRule type="duplicateValues" dxfId="1531" priority="471"/>
  </conditionalFormatting>
  <conditionalFormatting sqref="B253">
    <cfRule type="duplicateValues" dxfId="1530" priority="470"/>
  </conditionalFormatting>
  <conditionalFormatting sqref="B254">
    <cfRule type="duplicateValues" dxfId="1529" priority="469"/>
  </conditionalFormatting>
  <conditionalFormatting sqref="B255">
    <cfRule type="duplicateValues" dxfId="1528" priority="468"/>
  </conditionalFormatting>
  <conditionalFormatting sqref="B256">
    <cfRule type="duplicateValues" dxfId="1527" priority="465"/>
  </conditionalFormatting>
  <conditionalFormatting sqref="B257">
    <cfRule type="duplicateValues" dxfId="1526" priority="462"/>
    <cfRule type="duplicateValues" dxfId="1525" priority="463"/>
    <cfRule type="cellIs" dxfId="1524" priority="464" operator="equal">
      <formula>408304</formula>
    </cfRule>
  </conditionalFormatting>
  <conditionalFormatting sqref="B259">
    <cfRule type="duplicateValues" dxfId="1523" priority="461"/>
  </conditionalFormatting>
  <conditionalFormatting sqref="B260">
    <cfRule type="duplicateValues" dxfId="1522" priority="458"/>
    <cfRule type="duplicateValues" dxfId="1521" priority="459"/>
    <cfRule type="containsText" dxfId="1520" priority="460" operator="containsText" text="코드미발번">
      <formula>NOT(ISERROR(SEARCH("코드미발번",B260)))</formula>
    </cfRule>
  </conditionalFormatting>
  <conditionalFormatting sqref="B261:B263">
    <cfRule type="duplicateValues" dxfId="1519" priority="457"/>
  </conditionalFormatting>
  <conditionalFormatting sqref="B264">
    <cfRule type="duplicateValues" dxfId="1518" priority="455"/>
  </conditionalFormatting>
  <conditionalFormatting sqref="B265">
    <cfRule type="duplicateValues" dxfId="1517" priority="454"/>
  </conditionalFormatting>
  <conditionalFormatting sqref="B266">
    <cfRule type="duplicateValues" dxfId="1516" priority="450"/>
  </conditionalFormatting>
  <conditionalFormatting sqref="B267:B268">
    <cfRule type="duplicateValues" dxfId="1515" priority="442"/>
    <cfRule type="cellIs" dxfId="1514" priority="443" operator="equal">
      <formula>408304</formula>
    </cfRule>
  </conditionalFormatting>
  <conditionalFormatting sqref="B269:B270">
    <cfRule type="duplicateValues" dxfId="1513" priority="441"/>
  </conditionalFormatting>
  <conditionalFormatting sqref="B271">
    <cfRule type="duplicateValues" dxfId="1512" priority="440"/>
  </conditionalFormatting>
  <conditionalFormatting sqref="B272">
    <cfRule type="duplicateValues" dxfId="1511" priority="439"/>
  </conditionalFormatting>
  <conditionalFormatting sqref="B273">
    <cfRule type="duplicateValues" dxfId="1510" priority="438"/>
  </conditionalFormatting>
  <conditionalFormatting sqref="B274">
    <cfRule type="duplicateValues" dxfId="1509" priority="434"/>
  </conditionalFormatting>
  <conditionalFormatting sqref="B275">
    <cfRule type="duplicateValues" dxfId="1508" priority="431"/>
    <cfRule type="duplicateValues" dxfId="1507" priority="432"/>
    <cfRule type="containsText" dxfId="1506" priority="433" operator="containsText" text="코드미발번">
      <formula>NOT(ISERROR(SEARCH("코드미발번",B275)))</formula>
    </cfRule>
  </conditionalFormatting>
  <conditionalFormatting sqref="B276">
    <cfRule type="duplicateValues" dxfId="1505" priority="426"/>
    <cfRule type="duplicateValues" dxfId="1504" priority="427"/>
    <cfRule type="containsText" dxfId="1503" priority="428" operator="containsText" text="코드미발번">
      <formula>NOT(ISERROR(SEARCH("코드미발번",B276)))</formula>
    </cfRule>
  </conditionalFormatting>
  <conditionalFormatting sqref="B277">
    <cfRule type="duplicateValues" dxfId="1502" priority="425"/>
  </conditionalFormatting>
  <conditionalFormatting sqref="B280">
    <cfRule type="duplicateValues" dxfId="1501" priority="421"/>
  </conditionalFormatting>
  <conditionalFormatting sqref="B281">
    <cfRule type="duplicateValues" dxfId="1500" priority="420"/>
  </conditionalFormatting>
  <conditionalFormatting sqref="B283">
    <cfRule type="duplicateValues" dxfId="1499" priority="419"/>
  </conditionalFormatting>
  <conditionalFormatting sqref="B284:B286">
    <cfRule type="duplicateValues" dxfId="1498" priority="418"/>
  </conditionalFormatting>
  <conditionalFormatting sqref="B288">
    <cfRule type="duplicateValues" dxfId="1497" priority="417"/>
  </conditionalFormatting>
  <conditionalFormatting sqref="B289">
    <cfRule type="duplicateValues" dxfId="1496" priority="416"/>
  </conditionalFormatting>
  <conditionalFormatting sqref="B290">
    <cfRule type="duplicateValues" dxfId="1495" priority="415"/>
  </conditionalFormatting>
  <conditionalFormatting sqref="B291:B292">
    <cfRule type="duplicateValues" dxfId="1494" priority="414"/>
  </conditionalFormatting>
  <conditionalFormatting sqref="B293:B294">
    <cfRule type="duplicateValues" dxfId="1493" priority="411"/>
    <cfRule type="duplicateValues" dxfId="1492" priority="412"/>
    <cfRule type="containsText" dxfId="1491" priority="413" operator="containsText" text="코드미발번">
      <formula>NOT(ISERROR(SEARCH("코드미발번",B293)))</formula>
    </cfRule>
  </conditionalFormatting>
  <conditionalFormatting sqref="B295">
    <cfRule type="duplicateValues" dxfId="1490" priority="410"/>
  </conditionalFormatting>
  <conditionalFormatting sqref="B296">
    <cfRule type="duplicateValues" dxfId="1489" priority="409"/>
  </conditionalFormatting>
  <conditionalFormatting sqref="B297">
    <cfRule type="duplicateValues" dxfId="1488" priority="408"/>
  </conditionalFormatting>
  <conditionalFormatting sqref="B298">
    <cfRule type="duplicateValues" dxfId="1487" priority="407"/>
  </conditionalFormatting>
  <conditionalFormatting sqref="B299">
    <cfRule type="duplicateValues" dxfId="1486" priority="406"/>
  </conditionalFormatting>
  <conditionalFormatting sqref="B300">
    <cfRule type="duplicateValues" dxfId="1485" priority="405"/>
  </conditionalFormatting>
  <conditionalFormatting sqref="B301:B306">
    <cfRule type="duplicateValues" dxfId="1484" priority="404"/>
  </conditionalFormatting>
  <conditionalFormatting sqref="B307">
    <cfRule type="duplicateValues" dxfId="1483" priority="403"/>
  </conditionalFormatting>
  <conditionalFormatting sqref="B308">
    <cfRule type="duplicateValues" dxfId="1482" priority="402"/>
  </conditionalFormatting>
  <conditionalFormatting sqref="B309">
    <cfRule type="duplicateValues" dxfId="1481" priority="399"/>
    <cfRule type="duplicateValues" dxfId="1480" priority="400"/>
    <cfRule type="containsText" dxfId="1479" priority="401" operator="containsText" text="코드미발번">
      <formula>NOT(ISERROR(SEARCH("코드미발번",B309)))</formula>
    </cfRule>
  </conditionalFormatting>
  <conditionalFormatting sqref="B310">
    <cfRule type="duplicateValues" dxfId="1478" priority="393"/>
    <cfRule type="duplicateValues" dxfId="1477" priority="394"/>
    <cfRule type="containsText" dxfId="1476" priority="395" operator="containsText" text="코드미발번">
      <formula>NOT(ISERROR(SEARCH("코드미발번",B310)))</formula>
    </cfRule>
  </conditionalFormatting>
  <conditionalFormatting sqref="B311">
    <cfRule type="duplicateValues" dxfId="1475" priority="392"/>
  </conditionalFormatting>
  <conditionalFormatting sqref="B312">
    <cfRule type="duplicateValues" dxfId="1474" priority="391"/>
  </conditionalFormatting>
  <conditionalFormatting sqref="B313:B315 B317:B323">
    <cfRule type="duplicateValues" dxfId="1473" priority="390"/>
  </conditionalFormatting>
  <conditionalFormatting sqref="B316">
    <cfRule type="duplicateValues" dxfId="1472" priority="389"/>
  </conditionalFormatting>
  <conditionalFormatting sqref="B324:B329">
    <cfRule type="duplicateValues" dxfId="1471" priority="388"/>
  </conditionalFormatting>
  <conditionalFormatting sqref="B330:B331">
    <cfRule type="duplicateValues" dxfId="1470" priority="387"/>
  </conditionalFormatting>
  <conditionalFormatting sqref="B332">
    <cfRule type="duplicateValues" dxfId="1469" priority="383"/>
    <cfRule type="duplicateValues" dxfId="1468" priority="385"/>
    <cfRule type="duplicateValues" dxfId="1467" priority="386"/>
  </conditionalFormatting>
  <conditionalFormatting sqref="B332:B335">
    <cfRule type="containsText" dxfId="1466" priority="378" operator="containsText" text="코드미발번">
      <formula>NOT(ISERROR(SEARCH("코드미발번",B332)))</formula>
    </cfRule>
  </conditionalFormatting>
  <conditionalFormatting sqref="B333">
    <cfRule type="duplicateValues" dxfId="1465" priority="379"/>
    <cfRule type="duplicateValues" dxfId="1464" priority="381"/>
    <cfRule type="duplicateValues" dxfId="1463" priority="382"/>
  </conditionalFormatting>
  <conditionalFormatting sqref="B334:B335">
    <cfRule type="duplicateValues" dxfId="1462" priority="376"/>
    <cfRule type="duplicateValues" dxfId="1461" priority="377"/>
  </conditionalFormatting>
  <conditionalFormatting sqref="B336">
    <cfRule type="duplicateValues" dxfId="1460" priority="374"/>
    <cfRule type="duplicateValues" dxfId="1459" priority="375"/>
  </conditionalFormatting>
  <conditionalFormatting sqref="B336:B337">
    <cfRule type="containsText" dxfId="1458" priority="372" operator="containsText" text="코드미발번">
      <formula>NOT(ISERROR(SEARCH("코드미발번",B336)))</formula>
    </cfRule>
  </conditionalFormatting>
  <conditionalFormatting sqref="B337">
    <cfRule type="duplicateValues" dxfId="1457" priority="370"/>
    <cfRule type="duplicateValues" dxfId="1456" priority="371"/>
  </conditionalFormatting>
  <conditionalFormatting sqref="B338">
    <cfRule type="duplicateValues" dxfId="1455" priority="369"/>
  </conditionalFormatting>
  <conditionalFormatting sqref="B339">
    <cfRule type="duplicateValues" dxfId="1454" priority="368"/>
  </conditionalFormatting>
  <conditionalFormatting sqref="B341">
    <cfRule type="duplicateValues" dxfId="1453" priority="367"/>
  </conditionalFormatting>
  <conditionalFormatting sqref="B342">
    <cfRule type="duplicateValues" dxfId="1452" priority="366"/>
  </conditionalFormatting>
  <conditionalFormatting sqref="B343">
    <cfRule type="duplicateValues" dxfId="1451" priority="363"/>
    <cfRule type="duplicateValues" dxfId="1450" priority="364"/>
    <cfRule type="containsText" dxfId="1449" priority="365" operator="containsText" text="코드미발번">
      <formula>NOT(ISERROR(SEARCH("코드미발번",B343)))</formula>
    </cfRule>
  </conditionalFormatting>
  <conditionalFormatting sqref="B344">
    <cfRule type="duplicateValues" dxfId="1448" priority="359"/>
    <cfRule type="duplicateValues" dxfId="1447" priority="360"/>
    <cfRule type="duplicateValues" dxfId="1446" priority="361"/>
  </conditionalFormatting>
  <conditionalFormatting sqref="B345">
    <cfRule type="duplicateValues" dxfId="1445" priority="358"/>
  </conditionalFormatting>
  <conditionalFormatting sqref="B345:B347">
    <cfRule type="duplicateValues" dxfId="1444" priority="356"/>
    <cfRule type="cellIs" dxfId="1443" priority="357" operator="equal">
      <formula>408304</formula>
    </cfRule>
  </conditionalFormatting>
  <conditionalFormatting sqref="B346:B347">
    <cfRule type="duplicateValues" dxfId="1442" priority="355"/>
  </conditionalFormatting>
  <conditionalFormatting sqref="B348">
    <cfRule type="duplicateValues" dxfId="1441" priority="354"/>
  </conditionalFormatting>
  <conditionalFormatting sqref="B349:B351">
    <cfRule type="duplicateValues" dxfId="1440" priority="353"/>
  </conditionalFormatting>
  <conditionalFormatting sqref="B352:B356">
    <cfRule type="duplicateValues" dxfId="1439" priority="349"/>
    <cfRule type="duplicateValues" dxfId="1438" priority="350"/>
    <cfRule type="containsText" dxfId="1437" priority="351" operator="containsText" text="코드미발번">
      <formula>NOT(ISERROR(SEARCH("코드미발번",B352)))</formula>
    </cfRule>
  </conditionalFormatting>
  <conditionalFormatting sqref="B353">
    <cfRule type="duplicateValues" dxfId="1436" priority="352"/>
  </conditionalFormatting>
  <conditionalFormatting sqref="B360">
    <cfRule type="duplicateValues" dxfId="1435" priority="342"/>
  </conditionalFormatting>
  <conditionalFormatting sqref="B361">
    <cfRule type="duplicateValues" dxfId="1434" priority="339"/>
    <cfRule type="duplicateValues" dxfId="1433" priority="340"/>
    <cfRule type="containsText" dxfId="1432" priority="341" operator="containsText" text="코드미발번">
      <formula>NOT(ISERROR(SEARCH("코드미발번",B361)))</formula>
    </cfRule>
  </conditionalFormatting>
  <conditionalFormatting sqref="B363">
    <cfRule type="duplicateValues" dxfId="1431" priority="336"/>
    <cfRule type="cellIs" dxfId="1430" priority="337" operator="equal">
      <formula>408304</formula>
    </cfRule>
    <cfRule type="duplicateValues" dxfId="1429" priority="338"/>
  </conditionalFormatting>
  <conditionalFormatting sqref="B364">
    <cfRule type="duplicateValues" dxfId="1428" priority="335"/>
  </conditionalFormatting>
  <conditionalFormatting sqref="B365">
    <cfRule type="duplicateValues" dxfId="1427" priority="334"/>
  </conditionalFormatting>
  <conditionalFormatting sqref="B366">
    <cfRule type="duplicateValues" dxfId="1426" priority="333"/>
  </conditionalFormatting>
  <conditionalFormatting sqref="B367">
    <cfRule type="duplicateValues" dxfId="1425" priority="332"/>
  </conditionalFormatting>
  <conditionalFormatting sqref="B368:B370">
    <cfRule type="duplicateValues" dxfId="1424" priority="331"/>
  </conditionalFormatting>
  <conditionalFormatting sqref="B371:B372">
    <cfRule type="duplicateValues" dxfId="1423" priority="330"/>
  </conditionalFormatting>
  <conditionalFormatting sqref="B374">
    <cfRule type="duplicateValues" dxfId="1422" priority="327"/>
    <cfRule type="duplicateValues" dxfId="1421" priority="328"/>
    <cfRule type="containsText" dxfId="1420" priority="329" operator="containsText" text="코드미발번">
      <formula>NOT(ISERROR(SEARCH("코드미발번",B374)))</formula>
    </cfRule>
  </conditionalFormatting>
  <conditionalFormatting sqref="B375">
    <cfRule type="duplicateValues" dxfId="1419" priority="323"/>
    <cfRule type="duplicateValues" dxfId="1418" priority="325"/>
    <cfRule type="duplicateValues" dxfId="1417" priority="326"/>
  </conditionalFormatting>
  <conditionalFormatting sqref="B375:B379">
    <cfRule type="containsText" dxfId="1416" priority="318" operator="containsText" text="코드미발번">
      <formula>NOT(ISERROR(SEARCH("코드미발번",B375)))</formula>
    </cfRule>
  </conditionalFormatting>
  <conditionalFormatting sqref="B376">
    <cfRule type="duplicateValues" dxfId="1415" priority="319"/>
    <cfRule type="duplicateValues" dxfId="1414" priority="321"/>
    <cfRule type="duplicateValues" dxfId="1413" priority="322"/>
  </conditionalFormatting>
  <conditionalFormatting sqref="B377:B379">
    <cfRule type="duplicateValues" dxfId="1412" priority="316"/>
    <cfRule type="duplicateValues" dxfId="1411" priority="317"/>
  </conditionalFormatting>
  <conditionalFormatting sqref="B380">
    <cfRule type="duplicateValues" dxfId="1410" priority="315"/>
  </conditionalFormatting>
  <conditionalFormatting sqref="B381">
    <cfRule type="duplicateValues" dxfId="1409" priority="312"/>
    <cfRule type="cellIs" dxfId="1408" priority="313" operator="equal">
      <formula>408304</formula>
    </cfRule>
    <cfRule type="duplicateValues" dxfId="1407" priority="314"/>
  </conditionalFormatting>
  <conditionalFormatting sqref="B382">
    <cfRule type="duplicateValues" dxfId="1406" priority="311"/>
  </conditionalFormatting>
  <conditionalFormatting sqref="B383">
    <cfRule type="duplicateValues" dxfId="1405" priority="310"/>
  </conditionalFormatting>
  <conditionalFormatting sqref="B384">
    <cfRule type="duplicateValues" dxfId="1404" priority="309"/>
  </conditionalFormatting>
  <conditionalFormatting sqref="B385">
    <cfRule type="duplicateValues" dxfId="1403" priority="306"/>
    <cfRule type="duplicateValues" dxfId="1402" priority="307"/>
    <cfRule type="containsText" dxfId="1401" priority="308" operator="containsText" text="코드미발번">
      <formula>NOT(ISERROR(SEARCH("코드미발번",B385)))</formula>
    </cfRule>
  </conditionalFormatting>
  <conditionalFormatting sqref="B386">
    <cfRule type="duplicateValues" dxfId="1400" priority="305"/>
  </conditionalFormatting>
  <conditionalFormatting sqref="B387">
    <cfRule type="duplicateValues" dxfId="1399" priority="304"/>
  </conditionalFormatting>
  <conditionalFormatting sqref="B388">
    <cfRule type="duplicateValues" dxfId="1398" priority="303"/>
  </conditionalFormatting>
  <conditionalFormatting sqref="B390">
    <cfRule type="duplicateValues" dxfId="1397" priority="302"/>
  </conditionalFormatting>
  <conditionalFormatting sqref="B391">
    <cfRule type="duplicateValues" dxfId="1396" priority="301"/>
  </conditionalFormatting>
  <conditionalFormatting sqref="B392">
    <cfRule type="duplicateValues" dxfId="1395" priority="299"/>
  </conditionalFormatting>
  <conditionalFormatting sqref="B394">
    <cfRule type="duplicateValues" dxfId="1394" priority="295"/>
  </conditionalFormatting>
  <conditionalFormatting sqref="B395">
    <cfRule type="duplicateValues" dxfId="1393" priority="294"/>
  </conditionalFormatting>
  <conditionalFormatting sqref="B397">
    <cfRule type="duplicateValues" dxfId="1392" priority="293"/>
  </conditionalFormatting>
  <conditionalFormatting sqref="B398:B401">
    <cfRule type="duplicateValues" dxfId="1391" priority="290"/>
    <cfRule type="duplicateValues" dxfId="1390" priority="291"/>
    <cfRule type="containsText" dxfId="1389" priority="292" operator="containsText" text="코드미발번">
      <formula>NOT(ISERROR(SEARCH("코드미발번",B398)))</formula>
    </cfRule>
  </conditionalFormatting>
  <conditionalFormatting sqref="B402:B405">
    <cfRule type="duplicateValues" dxfId="1388" priority="286"/>
    <cfRule type="duplicateValues" dxfId="1387" priority="287"/>
    <cfRule type="duplicateValues" dxfId="1386" priority="288"/>
    <cfRule type="containsText" dxfId="1385" priority="289" operator="containsText" text="코드미발번">
      <formula>NOT(ISERROR(SEARCH("코드미발번",B402)))</formula>
    </cfRule>
  </conditionalFormatting>
  <conditionalFormatting sqref="B406:B409">
    <cfRule type="duplicateValues" dxfId="1384" priority="282"/>
    <cfRule type="duplicateValues" dxfId="1383" priority="283"/>
    <cfRule type="duplicateValues" dxfId="1382" priority="284"/>
    <cfRule type="containsText" dxfId="1381" priority="285" operator="containsText" text="코드미발번">
      <formula>NOT(ISERROR(SEARCH("코드미발번",B406)))</formula>
    </cfRule>
  </conditionalFormatting>
  <conditionalFormatting sqref="B410">
    <cfRule type="duplicateValues" dxfId="1380" priority="279"/>
    <cfRule type="cellIs" dxfId="1379" priority="280" operator="equal">
      <formula>408304</formula>
    </cfRule>
    <cfRule type="duplicateValues" dxfId="1378" priority="281"/>
  </conditionalFormatting>
  <conditionalFormatting sqref="B411">
    <cfRule type="duplicateValues" dxfId="1377" priority="278"/>
  </conditionalFormatting>
  <conditionalFormatting sqref="B414">
    <cfRule type="duplicateValues" dxfId="1376" priority="274"/>
  </conditionalFormatting>
  <conditionalFormatting sqref="B415">
    <cfRule type="duplicateValues" dxfId="1375" priority="273"/>
  </conditionalFormatting>
  <conditionalFormatting sqref="B416">
    <cfRule type="duplicateValues" dxfId="1374" priority="272"/>
  </conditionalFormatting>
  <conditionalFormatting sqref="B417">
    <cfRule type="duplicateValues" dxfId="1373" priority="271"/>
  </conditionalFormatting>
  <conditionalFormatting sqref="B418">
    <cfRule type="duplicateValues" dxfId="1372" priority="267"/>
    <cfRule type="containsText" dxfId="1371" priority="268" operator="containsText" text="코드미발번">
      <formula>NOT(ISERROR(SEARCH("코드미발번",B418)))</formula>
    </cfRule>
    <cfRule type="duplicateValues" dxfId="1370" priority="269"/>
    <cfRule type="duplicateValues" dxfId="1369" priority="270"/>
  </conditionalFormatting>
  <conditionalFormatting sqref="B419">
    <cfRule type="duplicateValues" dxfId="1368" priority="266"/>
  </conditionalFormatting>
  <conditionalFormatting sqref="B421">
    <cfRule type="duplicateValues" dxfId="1367" priority="262"/>
  </conditionalFormatting>
  <conditionalFormatting sqref="B422:B423">
    <cfRule type="duplicateValues" dxfId="1366" priority="261"/>
  </conditionalFormatting>
  <conditionalFormatting sqref="B424">
    <cfRule type="duplicateValues" dxfId="1365" priority="260"/>
  </conditionalFormatting>
  <conditionalFormatting sqref="B425">
    <cfRule type="duplicateValues" dxfId="1364" priority="259"/>
  </conditionalFormatting>
  <conditionalFormatting sqref="B426">
    <cfRule type="duplicateValues" dxfId="1363" priority="258"/>
  </conditionalFormatting>
  <conditionalFormatting sqref="B427">
    <cfRule type="duplicateValues" dxfId="1362" priority="257"/>
  </conditionalFormatting>
  <conditionalFormatting sqref="B428">
    <cfRule type="duplicateValues" dxfId="1361" priority="255"/>
    <cfRule type="cellIs" dxfId="1360" priority="256" operator="equal">
      <formula>408304</formula>
    </cfRule>
  </conditionalFormatting>
  <conditionalFormatting sqref="B429">
    <cfRule type="duplicateValues" dxfId="1359" priority="253"/>
    <cfRule type="duplicateValues" dxfId="1358" priority="254"/>
  </conditionalFormatting>
  <conditionalFormatting sqref="B430">
    <cfRule type="duplicateValues" dxfId="1357" priority="252"/>
  </conditionalFormatting>
  <conditionalFormatting sqref="B431">
    <cfRule type="duplicateValues" dxfId="1356" priority="250"/>
    <cfRule type="duplicateValues" dxfId="1355" priority="251"/>
  </conditionalFormatting>
  <conditionalFormatting sqref="B432">
    <cfRule type="duplicateValues" dxfId="1354" priority="249"/>
  </conditionalFormatting>
  <conditionalFormatting sqref="B433:B434">
    <cfRule type="duplicateValues" dxfId="1353" priority="245"/>
    <cfRule type="duplicateValues" dxfId="1352" priority="247"/>
    <cfRule type="duplicateValues" dxfId="1351" priority="248"/>
  </conditionalFormatting>
  <conditionalFormatting sqref="B433:B435">
    <cfRule type="containsText" dxfId="1350" priority="243" operator="containsText" text="코드미발번">
      <formula>NOT(ISERROR(SEARCH("코드미발번",B433)))</formula>
    </cfRule>
  </conditionalFormatting>
  <conditionalFormatting sqref="B435">
    <cfRule type="duplicateValues" dxfId="1349" priority="240"/>
    <cfRule type="duplicateValues" dxfId="1348" priority="241"/>
    <cfRule type="duplicateValues" dxfId="1347" priority="242"/>
    <cfRule type="duplicateValues" dxfId="1346" priority="244"/>
  </conditionalFormatting>
  <conditionalFormatting sqref="B436">
    <cfRule type="duplicateValues" dxfId="1345" priority="239"/>
  </conditionalFormatting>
  <conditionalFormatting sqref="B437">
    <cfRule type="duplicateValues" dxfId="1344" priority="238"/>
  </conditionalFormatting>
  <conditionalFormatting sqref="B438">
    <cfRule type="duplicateValues" dxfId="1343" priority="237"/>
  </conditionalFormatting>
  <conditionalFormatting sqref="B439">
    <cfRule type="duplicateValues" dxfId="1342" priority="236"/>
  </conditionalFormatting>
  <conditionalFormatting sqref="B440">
    <cfRule type="duplicateValues" dxfId="1341" priority="235"/>
  </conditionalFormatting>
  <conditionalFormatting sqref="B441:B443">
    <cfRule type="duplicateValues" dxfId="1340" priority="231"/>
    <cfRule type="duplicateValues" dxfId="1339" priority="233"/>
    <cfRule type="duplicateValues" dxfId="1338" priority="234"/>
  </conditionalFormatting>
  <conditionalFormatting sqref="B441:B444">
    <cfRule type="containsText" dxfId="1337" priority="226" operator="containsText" text="코드미발번">
      <formula>NOT(ISERROR(SEARCH("코드미발번",B441)))</formula>
    </cfRule>
  </conditionalFormatting>
  <conditionalFormatting sqref="B444">
    <cfRule type="duplicateValues" dxfId="1336" priority="223"/>
    <cfRule type="duplicateValues" dxfId="1335" priority="224"/>
    <cfRule type="duplicateValues" dxfId="1334" priority="225"/>
    <cfRule type="duplicateValues" dxfId="1333" priority="227"/>
    <cfRule type="duplicateValues" dxfId="1332" priority="228"/>
    <cfRule type="duplicateValues" dxfId="1331" priority="229"/>
    <cfRule type="duplicateValues" dxfId="1330" priority="230"/>
  </conditionalFormatting>
  <conditionalFormatting sqref="B445:B448">
    <cfRule type="duplicateValues" dxfId="1329" priority="219"/>
    <cfRule type="duplicateValues" dxfId="1328" priority="220"/>
    <cfRule type="duplicateValues" dxfId="1327" priority="221"/>
    <cfRule type="containsText" dxfId="1326" priority="222" operator="containsText" text="코드미발번">
      <formula>NOT(ISERROR(SEARCH("코드미발번",B445)))</formula>
    </cfRule>
  </conditionalFormatting>
  <conditionalFormatting sqref="B449">
    <cfRule type="duplicateValues" dxfId="1325" priority="218"/>
  </conditionalFormatting>
  <conditionalFormatting sqref="B450:B451">
    <cfRule type="duplicateValues" dxfId="1324" priority="217"/>
  </conditionalFormatting>
  <conditionalFormatting sqref="B452">
    <cfRule type="duplicateValues" dxfId="1323" priority="213"/>
    <cfRule type="duplicateValues" dxfId="1322" priority="214"/>
    <cfRule type="duplicateValues" dxfId="1321" priority="215"/>
    <cfRule type="containsText" dxfId="1320" priority="216" operator="containsText" text="코드미발번">
      <formula>NOT(ISERROR(SEARCH("코드미발번",B452)))</formula>
    </cfRule>
  </conditionalFormatting>
  <conditionalFormatting sqref="B453">
    <cfRule type="duplicateValues" dxfId="1319" priority="209"/>
    <cfRule type="duplicateValues" dxfId="1318" priority="210"/>
    <cfRule type="duplicateValues" dxfId="1317" priority="211"/>
    <cfRule type="containsText" dxfId="1316" priority="212" operator="containsText" text="코드미발번">
      <formula>NOT(ISERROR(SEARCH("코드미발번",B453)))</formula>
    </cfRule>
  </conditionalFormatting>
  <conditionalFormatting sqref="B454">
    <cfRule type="duplicateValues" dxfId="1315" priority="208"/>
  </conditionalFormatting>
  <conditionalFormatting sqref="B455">
    <cfRule type="duplicateValues" dxfId="1314" priority="206"/>
    <cfRule type="cellIs" dxfId="1313" priority="207" operator="equal">
      <formula>408304</formula>
    </cfRule>
  </conditionalFormatting>
  <conditionalFormatting sqref="B457">
    <cfRule type="duplicateValues" dxfId="1312" priority="199"/>
    <cfRule type="duplicateValues" dxfId="1311" priority="200"/>
    <cfRule type="duplicateValues" dxfId="1310" priority="201"/>
    <cfRule type="containsText" dxfId="1309" priority="202" operator="containsText" text="코드미발번">
      <formula>NOT(ISERROR(SEARCH("코드미발번",B457)))</formula>
    </cfRule>
  </conditionalFormatting>
  <conditionalFormatting sqref="B458">
    <cfRule type="duplicateValues" dxfId="1308" priority="196"/>
    <cfRule type="duplicateValues" dxfId="1307" priority="197"/>
    <cfRule type="containsText" dxfId="1306" priority="198" operator="containsText" text="코드미발번">
      <formula>NOT(ISERROR(SEARCH("코드미발번",B458)))</formula>
    </cfRule>
  </conditionalFormatting>
  <conditionalFormatting sqref="B459:B460">
    <cfRule type="duplicateValues" dxfId="1305" priority="194"/>
  </conditionalFormatting>
  <conditionalFormatting sqref="B461">
    <cfRule type="duplicateValues" dxfId="1304" priority="190"/>
  </conditionalFormatting>
  <conditionalFormatting sqref="B462">
    <cfRule type="duplicateValues" dxfId="1303" priority="188"/>
    <cfRule type="duplicateValues" dxfId="1302" priority="189"/>
  </conditionalFormatting>
  <conditionalFormatting sqref="B463">
    <cfRule type="duplicateValues" dxfId="1301" priority="184"/>
  </conditionalFormatting>
  <conditionalFormatting sqref="B464">
    <cfRule type="duplicateValues" dxfId="1300" priority="182"/>
    <cfRule type="duplicateValues" dxfId="1299" priority="183"/>
  </conditionalFormatting>
  <conditionalFormatting sqref="B465">
    <cfRule type="duplicateValues" dxfId="1298" priority="180"/>
    <cfRule type="duplicateValues" dxfId="1297" priority="181"/>
  </conditionalFormatting>
  <conditionalFormatting sqref="B466">
    <cfRule type="duplicateValues" dxfId="1296" priority="178"/>
    <cfRule type="duplicateValues" dxfId="1295" priority="179"/>
  </conditionalFormatting>
  <conditionalFormatting sqref="B467">
    <cfRule type="duplicateValues" dxfId="1294" priority="173"/>
    <cfRule type="duplicateValues" dxfId="1293" priority="174"/>
    <cfRule type="duplicateValues" dxfId="1292" priority="175"/>
    <cfRule type="duplicateValues" dxfId="1291" priority="176"/>
    <cfRule type="containsText" dxfId="1290" priority="177" operator="containsText" text="코드미발번">
      <formula>NOT(ISERROR(SEARCH("코드미발번",B467)))</formula>
    </cfRule>
  </conditionalFormatting>
  <conditionalFormatting sqref="B468">
    <cfRule type="duplicateValues" dxfId="1289" priority="168"/>
    <cfRule type="duplicateValues" dxfId="1288" priority="169"/>
    <cfRule type="duplicateValues" dxfId="1287" priority="170"/>
    <cfRule type="duplicateValues" dxfId="1286" priority="171"/>
    <cfRule type="containsText" dxfId="1285" priority="172" operator="containsText" text="코드미발번">
      <formula>NOT(ISERROR(SEARCH("코드미발번",B468)))</formula>
    </cfRule>
  </conditionalFormatting>
  <conditionalFormatting sqref="B469:B470">
    <cfRule type="duplicateValues" dxfId="1284" priority="164"/>
    <cfRule type="cellIs" dxfId="1283" priority="165" operator="equal">
      <formula>408304</formula>
    </cfRule>
    <cfRule type="duplicateValues" dxfId="1282" priority="166"/>
    <cfRule type="duplicateValues" dxfId="1281" priority="167"/>
  </conditionalFormatting>
  <conditionalFormatting sqref="B471">
    <cfRule type="duplicateValues" dxfId="1280" priority="162"/>
    <cfRule type="duplicateValues" dxfId="1279" priority="163"/>
  </conditionalFormatting>
  <conditionalFormatting sqref="B472">
    <cfRule type="duplicateValues" dxfId="1278" priority="160"/>
    <cfRule type="duplicateValues" dxfId="1277" priority="161"/>
  </conditionalFormatting>
  <conditionalFormatting sqref="B473">
    <cfRule type="duplicateValues" dxfId="1276" priority="158"/>
    <cfRule type="duplicateValues" dxfId="1275" priority="159"/>
  </conditionalFormatting>
  <conditionalFormatting sqref="B474">
    <cfRule type="duplicateValues" dxfId="1274" priority="156"/>
    <cfRule type="duplicateValues" dxfId="1273" priority="157"/>
  </conditionalFormatting>
  <conditionalFormatting sqref="B475">
    <cfRule type="duplicateValues" dxfId="1272" priority="155"/>
  </conditionalFormatting>
  <conditionalFormatting sqref="B476">
    <cfRule type="duplicateValues" dxfId="1271" priority="151"/>
    <cfRule type="duplicateValues" dxfId="1270" priority="152"/>
    <cfRule type="cellIs" dxfId="1269" priority="153" operator="equal">
      <formula>408304</formula>
    </cfRule>
    <cfRule type="duplicateValues" dxfId="1268" priority="154"/>
  </conditionalFormatting>
  <conditionalFormatting sqref="B477">
    <cfRule type="duplicateValues" dxfId="1267" priority="146"/>
    <cfRule type="duplicateValues" dxfId="1266" priority="147"/>
    <cfRule type="containsText" dxfId="1265" priority="148" operator="containsText" text="코드미발번">
      <formula>NOT(ISERROR(SEARCH("코드미발번",B477)))</formula>
    </cfRule>
    <cfRule type="duplicateValues" dxfId="1264" priority="149"/>
    <cfRule type="duplicateValues" dxfId="1263" priority="150"/>
  </conditionalFormatting>
  <conditionalFormatting sqref="B478">
    <cfRule type="duplicateValues" dxfId="1262" priority="144"/>
    <cfRule type="duplicateValues" dxfId="1261" priority="145"/>
  </conditionalFormatting>
  <conditionalFormatting sqref="B479">
    <cfRule type="duplicateValues" dxfId="1260" priority="140"/>
    <cfRule type="duplicateValues" dxfId="1259" priority="141"/>
    <cfRule type="duplicateValues" dxfId="1258" priority="142"/>
    <cfRule type="containsText" dxfId="1257" priority="143" operator="containsText" text="코드미발번">
      <formula>NOT(ISERROR(SEARCH("코드미발번",B479)))</formula>
    </cfRule>
  </conditionalFormatting>
  <conditionalFormatting sqref="B480:B481">
    <cfRule type="duplicateValues" dxfId="1256" priority="136"/>
    <cfRule type="duplicateValues" dxfId="1255" priority="137"/>
    <cfRule type="duplicateValues" dxfId="1254" priority="138"/>
    <cfRule type="cellIs" dxfId="1253" priority="139" operator="equal">
      <formula>408304</formula>
    </cfRule>
  </conditionalFormatting>
  <conditionalFormatting sqref="B482:B484">
    <cfRule type="duplicateValues" dxfId="1252" priority="134"/>
    <cfRule type="duplicateValues" dxfId="1251" priority="135"/>
  </conditionalFormatting>
  <conditionalFormatting sqref="B485:B487">
    <cfRule type="duplicateValues" dxfId="1250" priority="132"/>
    <cfRule type="duplicateValues" dxfId="1249" priority="133"/>
  </conditionalFormatting>
  <conditionalFormatting sqref="B488:B490">
    <cfRule type="duplicateValues" dxfId="1248" priority="123"/>
    <cfRule type="duplicateValues" dxfId="1247" priority="124"/>
    <cfRule type="duplicateValues" dxfId="1246" priority="126"/>
    <cfRule type="duplicateValues" dxfId="1245" priority="127"/>
    <cfRule type="duplicateValues" dxfId="1244" priority="128"/>
    <cfRule type="duplicateValues" dxfId="1243" priority="129"/>
  </conditionalFormatting>
  <conditionalFormatting sqref="B491">
    <cfRule type="duplicateValues" dxfId="1242" priority="114"/>
    <cfRule type="duplicateValues" dxfId="1241" priority="115"/>
    <cfRule type="duplicateValues" dxfId="1240" priority="116"/>
    <cfRule type="duplicateValues" dxfId="1239" priority="117"/>
    <cfRule type="duplicateValues" dxfId="1238" priority="118"/>
    <cfRule type="duplicateValues" dxfId="1237" priority="119"/>
    <cfRule type="duplicateValues" dxfId="1236" priority="120"/>
    <cfRule type="duplicateValues" dxfId="1235" priority="121"/>
    <cfRule type="containsText" dxfId="1234" priority="122" operator="containsText" text="코드미발번">
      <formula>NOT(ISERROR(SEARCH("코드미발번",B491)))</formula>
    </cfRule>
  </conditionalFormatting>
  <conditionalFormatting sqref="B492">
    <cfRule type="duplicateValues" dxfId="1233" priority="112"/>
    <cfRule type="duplicateValues" dxfId="1232" priority="113"/>
  </conditionalFormatting>
  <conditionalFormatting sqref="B493">
    <cfRule type="duplicateValues" dxfId="1231" priority="110"/>
    <cfRule type="duplicateValues" dxfId="1230" priority="111"/>
  </conditionalFormatting>
  <conditionalFormatting sqref="B494">
    <cfRule type="duplicateValues" dxfId="1229" priority="103"/>
    <cfRule type="duplicateValues" dxfId="1228" priority="104"/>
    <cfRule type="duplicateValues" dxfId="1227" priority="105"/>
    <cfRule type="duplicateValues" dxfId="1226" priority="106"/>
    <cfRule type="containsText" dxfId="1225" priority="107" operator="containsText" text="코드미발번">
      <formula>NOT(ISERROR(SEARCH("코드미발번",B494)))</formula>
    </cfRule>
    <cfRule type="duplicateValues" dxfId="1224" priority="108"/>
    <cfRule type="duplicateValues" dxfId="1223" priority="109"/>
  </conditionalFormatting>
  <conditionalFormatting sqref="B495">
    <cfRule type="duplicateValues" dxfId="1222" priority="101"/>
    <cfRule type="duplicateValues" dxfId="1221" priority="102"/>
  </conditionalFormatting>
  <conditionalFormatting sqref="B496:B497">
    <cfRule type="duplicateValues" dxfId="1220" priority="98"/>
    <cfRule type="duplicateValues" dxfId="1219" priority="99"/>
    <cfRule type="duplicateValues" dxfId="1218" priority="100"/>
  </conditionalFormatting>
  <conditionalFormatting sqref="B498">
    <cfRule type="duplicateValues" dxfId="1217" priority="95"/>
    <cfRule type="duplicateValues" dxfId="1216" priority="96"/>
    <cfRule type="duplicateValues" dxfId="1215" priority="97"/>
  </conditionalFormatting>
  <conditionalFormatting sqref="B499">
    <cfRule type="duplicateValues" dxfId="1214" priority="92"/>
    <cfRule type="duplicateValues" dxfId="1213" priority="93"/>
    <cfRule type="duplicateValues" dxfId="1212" priority="94"/>
  </conditionalFormatting>
  <conditionalFormatting sqref="B500">
    <cfRule type="duplicateValues" dxfId="1211" priority="89"/>
    <cfRule type="duplicateValues" dxfId="1210" priority="90"/>
    <cfRule type="duplicateValues" dxfId="1209" priority="91"/>
  </conditionalFormatting>
  <conditionalFormatting sqref="B501">
    <cfRule type="duplicateValues" dxfId="1208" priority="87"/>
    <cfRule type="duplicateValues" dxfId="1207" priority="88"/>
  </conditionalFormatting>
  <conditionalFormatting sqref="B502">
    <cfRule type="containsText" dxfId="1206" priority="83" operator="containsText" text="코드미발번">
      <formula>NOT(ISERROR(SEARCH("코드미발번",B502)))</formula>
    </cfRule>
    <cfRule type="duplicateValues" dxfId="1205" priority="84"/>
    <cfRule type="duplicateValues" dxfId="1204" priority="85"/>
    <cfRule type="duplicateValues" dxfId="1203" priority="86"/>
  </conditionalFormatting>
  <conditionalFormatting sqref="B503:B507">
    <cfRule type="duplicateValues" dxfId="1202" priority="75"/>
  </conditionalFormatting>
  <conditionalFormatting sqref="B505">
    <cfRule type="duplicateValues" dxfId="1201" priority="76"/>
    <cfRule type="duplicateValues" dxfId="1200" priority="77"/>
    <cfRule type="containsText" dxfId="1199" priority="78" operator="containsText" text="코드미발번">
      <formula>NOT(ISERROR(SEARCH("코드미발번",B505)))</formula>
    </cfRule>
  </conditionalFormatting>
  <conditionalFormatting sqref="B506 B503:B504">
    <cfRule type="duplicateValues" dxfId="1198" priority="79"/>
  </conditionalFormatting>
  <conditionalFormatting sqref="B507">
    <cfRule type="duplicateValues" dxfId="1197" priority="80"/>
    <cfRule type="duplicateValues" dxfId="1196" priority="81"/>
    <cfRule type="containsText" dxfId="1195" priority="82" operator="containsText" text="코드미발번">
      <formula>NOT(ISERROR(SEARCH("코드미발번",B507)))</formula>
    </cfRule>
  </conditionalFormatting>
  <conditionalFormatting sqref="B508">
    <cfRule type="duplicateValues" dxfId="1194" priority="74"/>
  </conditionalFormatting>
  <conditionalFormatting sqref="B509">
    <cfRule type="duplicateValues" dxfId="1193" priority="69"/>
    <cfRule type="duplicateValues" dxfId="1192" priority="70"/>
    <cfRule type="duplicateValues" dxfId="1191" priority="71"/>
    <cfRule type="duplicateValues" dxfId="1190" priority="72"/>
    <cfRule type="containsText" dxfId="1189" priority="73" operator="containsText" text="코드미발번">
      <formula>NOT(ISERROR(SEARCH("코드미발번",B509)))</formula>
    </cfRule>
  </conditionalFormatting>
  <conditionalFormatting sqref="B510">
    <cfRule type="duplicateValues" dxfId="1188" priority="68"/>
  </conditionalFormatting>
  <conditionalFormatting sqref="B511:B512">
    <cfRule type="duplicateValues" dxfId="1187" priority="64"/>
    <cfRule type="duplicateValues" dxfId="1186" priority="65"/>
    <cfRule type="duplicateValues" dxfId="1185" priority="66"/>
    <cfRule type="duplicateValues" dxfId="1184" priority="67"/>
  </conditionalFormatting>
  <conditionalFormatting sqref="B278:C278">
    <cfRule type="duplicateValues" dxfId="1183" priority="422"/>
    <cfRule type="duplicateValues" dxfId="1182" priority="423"/>
    <cfRule type="containsText" dxfId="1181" priority="424" operator="containsText" text="코드미발번">
      <formula>NOT(ISERROR(SEARCH("코드미발번",B278)))</formula>
    </cfRule>
  </conditionalFormatting>
  <conditionalFormatting sqref="B344:C344">
    <cfRule type="containsText" dxfId="1180" priority="362" operator="containsText" text="코드미발번">
      <formula>NOT(ISERROR(SEARCH("코드미발번",B344)))</formula>
    </cfRule>
  </conditionalFormatting>
  <conditionalFormatting sqref="B357:C358">
    <cfRule type="duplicateValues" dxfId="1179" priority="346"/>
    <cfRule type="duplicateValues" dxfId="1178" priority="347"/>
    <cfRule type="containsText" dxfId="1177" priority="348" operator="containsText" text="코드미발번">
      <formula>NOT(ISERROR(SEARCH("코드미발번",B357)))</formula>
    </cfRule>
  </conditionalFormatting>
  <conditionalFormatting sqref="B359:C359">
    <cfRule type="duplicateValues" dxfId="1176" priority="343"/>
    <cfRule type="duplicateValues" dxfId="1175" priority="344"/>
    <cfRule type="containsText" dxfId="1174" priority="345" operator="containsText" text="코드미발번">
      <formula>NOT(ISERROR(SEARCH("코드미발번",B359)))</formula>
    </cfRule>
  </conditionalFormatting>
  <conditionalFormatting sqref="B393:C393">
    <cfRule type="duplicateValues" dxfId="1173" priority="296"/>
    <cfRule type="duplicateValues" dxfId="1172" priority="297"/>
    <cfRule type="containsText" dxfId="1171" priority="298" operator="containsText" text="코드미발번">
      <formula>NOT(ISERROR(SEARCH("코드미발번",B393)))</formula>
    </cfRule>
  </conditionalFormatting>
  <conditionalFormatting sqref="B420:C420">
    <cfRule type="containsText" dxfId="1170" priority="263" operator="containsText" text="코드미발번">
      <formula>NOT(ISERROR(SEARCH("코드미발번",B420)))</formula>
    </cfRule>
    <cfRule type="duplicateValues" dxfId="1169" priority="264"/>
    <cfRule type="duplicateValues" dxfId="1168" priority="265"/>
  </conditionalFormatting>
  <conditionalFormatting sqref="B456:C456">
    <cfRule type="duplicateValues" dxfId="1167" priority="203"/>
    <cfRule type="duplicateValues" dxfId="1166" priority="204"/>
    <cfRule type="containsText" dxfId="1165" priority="205" operator="containsText" text="코드미발번">
      <formula>NOT(ISERROR(SEARCH("코드미발번",B456)))</formula>
    </cfRule>
  </conditionalFormatting>
  <conditionalFormatting sqref="B461:C461">
    <cfRule type="duplicateValues" dxfId="1164" priority="191"/>
    <cfRule type="duplicateValues" dxfId="1163" priority="192"/>
    <cfRule type="containsText" dxfId="1162" priority="193" operator="containsText" text="코드미발번">
      <formula>NOT(ISERROR(SEARCH("코드미발번",B461)))</formula>
    </cfRule>
  </conditionalFormatting>
  <conditionalFormatting sqref="B463:C463">
    <cfRule type="duplicateValues" dxfId="1161" priority="185"/>
    <cfRule type="duplicateValues" dxfId="1160" priority="186"/>
    <cfRule type="containsText" dxfId="1159" priority="187" operator="containsText" text="코드미발번">
      <formula>NOT(ISERROR(SEARCH("코드미발번",B463)))</formula>
    </cfRule>
  </conditionalFormatting>
  <conditionalFormatting sqref="B488:C490">
    <cfRule type="containsText" dxfId="1158" priority="125" operator="containsText" text="코드미발번">
      <formula>NOT(ISERROR(SEARCH("코드미발번",B488)))</formula>
    </cfRule>
    <cfRule type="duplicateValues" dxfId="1157" priority="130"/>
    <cfRule type="duplicateValues" dxfId="1156" priority="131"/>
  </conditionalFormatting>
  <conditionalFormatting sqref="C412 B413:C413">
    <cfRule type="duplicateValues" dxfId="1155" priority="275"/>
    <cfRule type="duplicateValues" dxfId="1154" priority="276"/>
  </conditionalFormatting>
  <conditionalFormatting sqref="C412:C413 B413">
    <cfRule type="containsText" dxfId="1153" priority="277" operator="containsText" text="코드미발번">
      <formula>NOT(ISERROR(SEARCH("코드미발번",B412)))</formula>
    </cfRule>
  </conditionalFormatting>
  <conditionalFormatting sqref="B513">
    <cfRule type="duplicateValues" dxfId="1152" priority="61"/>
  </conditionalFormatting>
  <conditionalFormatting sqref="B513">
    <cfRule type="duplicateValues" dxfId="1151" priority="63"/>
  </conditionalFormatting>
  <conditionalFormatting sqref="B513">
    <cfRule type="duplicateValues" dxfId="1150" priority="62"/>
  </conditionalFormatting>
  <conditionalFormatting sqref="B514">
    <cfRule type="duplicateValues" dxfId="1149" priority="58"/>
  </conditionalFormatting>
  <conditionalFormatting sqref="B514">
    <cfRule type="duplicateValues" dxfId="1148" priority="60"/>
  </conditionalFormatting>
  <conditionalFormatting sqref="B514">
    <cfRule type="duplicateValues" dxfId="1147" priority="59"/>
  </conditionalFormatting>
  <conditionalFormatting sqref="B515">
    <cfRule type="duplicateValues" dxfId="1146" priority="55"/>
  </conditionalFormatting>
  <conditionalFormatting sqref="B515">
    <cfRule type="duplicateValues" dxfId="1145" priority="57"/>
  </conditionalFormatting>
  <conditionalFormatting sqref="B515">
    <cfRule type="duplicateValues" dxfId="1144" priority="56"/>
  </conditionalFormatting>
  <conditionalFormatting sqref="B516">
    <cfRule type="duplicateValues" dxfId="1143" priority="52"/>
  </conditionalFormatting>
  <conditionalFormatting sqref="B516">
    <cfRule type="duplicateValues" dxfId="1142" priority="54"/>
  </conditionalFormatting>
  <conditionalFormatting sqref="B516">
    <cfRule type="duplicateValues" dxfId="1141" priority="53"/>
  </conditionalFormatting>
  <conditionalFormatting sqref="B517">
    <cfRule type="duplicateValues" dxfId="1140" priority="49"/>
  </conditionalFormatting>
  <conditionalFormatting sqref="B517">
    <cfRule type="duplicateValues" dxfId="1139" priority="51"/>
  </conditionalFormatting>
  <conditionalFormatting sqref="B517">
    <cfRule type="duplicateValues" dxfId="1138" priority="50"/>
  </conditionalFormatting>
  <conditionalFormatting sqref="B518">
    <cfRule type="duplicateValues" dxfId="1137" priority="46"/>
  </conditionalFormatting>
  <conditionalFormatting sqref="B518">
    <cfRule type="duplicateValues" dxfId="1136" priority="48"/>
  </conditionalFormatting>
  <conditionalFormatting sqref="B518">
    <cfRule type="duplicateValues" dxfId="1135" priority="47"/>
  </conditionalFormatting>
  <conditionalFormatting sqref="B519">
    <cfRule type="duplicateValues" dxfId="1134" priority="42"/>
    <cfRule type="duplicateValues" dxfId="1133" priority="43"/>
    <cfRule type="containsText" dxfId="1132" priority="44" operator="containsText" text="코드미발번">
      <formula>NOT(ISERROR(SEARCH("코드미발번",B519)))</formula>
    </cfRule>
  </conditionalFormatting>
  <conditionalFormatting sqref="B519">
    <cfRule type="duplicateValues" dxfId="1131" priority="41"/>
  </conditionalFormatting>
  <conditionalFormatting sqref="B519">
    <cfRule type="duplicateValues" dxfId="1130" priority="45"/>
  </conditionalFormatting>
  <conditionalFormatting sqref="B520">
    <cfRule type="duplicateValues" dxfId="1129" priority="37"/>
    <cfRule type="duplicateValues" dxfId="1128" priority="38"/>
    <cfRule type="containsText" dxfId="1127" priority="39" operator="containsText" text="코드미발번">
      <formula>NOT(ISERROR(SEARCH("코드미발번",B520)))</formula>
    </cfRule>
  </conditionalFormatting>
  <conditionalFormatting sqref="B520">
    <cfRule type="duplicateValues" dxfId="1126" priority="36"/>
  </conditionalFormatting>
  <conditionalFormatting sqref="B520">
    <cfRule type="duplicateValues" dxfId="1125" priority="40"/>
  </conditionalFormatting>
  <conditionalFormatting sqref="B521">
    <cfRule type="duplicateValues" dxfId="1124" priority="35"/>
  </conditionalFormatting>
  <conditionalFormatting sqref="B521">
    <cfRule type="duplicateValues" dxfId="1123" priority="34"/>
  </conditionalFormatting>
  <conditionalFormatting sqref="B522">
    <cfRule type="duplicateValues" dxfId="1122" priority="28"/>
  </conditionalFormatting>
  <conditionalFormatting sqref="B522">
    <cfRule type="duplicateValues" dxfId="1121" priority="29"/>
    <cfRule type="duplicateValues" dxfId="1120" priority="30"/>
    <cfRule type="duplicateValues" dxfId="1119" priority="31"/>
    <cfRule type="duplicateValues" dxfId="1118" priority="32"/>
    <cfRule type="containsText" dxfId="1117" priority="33" operator="containsText" text="코드미발번">
      <formula>NOT(ISERROR(SEARCH("코드미발번",B522)))</formula>
    </cfRule>
  </conditionalFormatting>
  <conditionalFormatting sqref="B523">
    <cfRule type="duplicateValues" dxfId="1116" priority="25"/>
  </conditionalFormatting>
  <conditionalFormatting sqref="B523">
    <cfRule type="duplicateValues" dxfId="1115" priority="27"/>
  </conditionalFormatting>
  <conditionalFormatting sqref="B523">
    <cfRule type="duplicateValues" dxfId="1114" priority="26"/>
  </conditionalFormatting>
  <conditionalFormatting sqref="B525">
    <cfRule type="duplicateValues" dxfId="1113" priority="22"/>
  </conditionalFormatting>
  <conditionalFormatting sqref="B525">
    <cfRule type="duplicateValues" dxfId="1112" priority="24"/>
  </conditionalFormatting>
  <conditionalFormatting sqref="B525">
    <cfRule type="duplicateValues" dxfId="1111" priority="23"/>
  </conditionalFormatting>
  <conditionalFormatting sqref="B524">
    <cfRule type="duplicateValues" dxfId="1110" priority="19"/>
  </conditionalFormatting>
  <conditionalFormatting sqref="B524">
    <cfRule type="duplicateValues" dxfId="1109" priority="21"/>
  </conditionalFormatting>
  <conditionalFormatting sqref="B524">
    <cfRule type="duplicateValues" dxfId="1108" priority="20"/>
  </conditionalFormatting>
  <conditionalFormatting sqref="B526:B529">
    <cfRule type="duplicateValues" dxfId="1107" priority="17"/>
  </conditionalFormatting>
  <conditionalFormatting sqref="B526:B529">
    <cfRule type="duplicateValues" dxfId="1106" priority="18"/>
  </conditionalFormatting>
  <conditionalFormatting sqref="B530">
    <cfRule type="containsText" dxfId="1105" priority="13" operator="containsText" text="코드미발번">
      <formula>NOT(ISERROR(SEARCH("코드미발번",B530)))</formula>
    </cfRule>
  </conditionalFormatting>
  <conditionalFormatting sqref="B530">
    <cfRule type="duplicateValues" dxfId="1104" priority="15"/>
    <cfRule type="duplicateValues" dxfId="1103" priority="16"/>
  </conditionalFormatting>
  <conditionalFormatting sqref="B530">
    <cfRule type="duplicateValues" dxfId="1102" priority="14"/>
  </conditionalFormatting>
  <conditionalFormatting sqref="B531">
    <cfRule type="containsText" dxfId="1101" priority="9" operator="containsText" text="코드미발번">
      <formula>NOT(ISERROR(SEARCH("코드미발번",B531)))</formula>
    </cfRule>
  </conditionalFormatting>
  <conditionalFormatting sqref="B531">
    <cfRule type="duplicateValues" dxfId="1100" priority="11"/>
    <cfRule type="duplicateValues" dxfId="1099" priority="12"/>
  </conditionalFormatting>
  <conditionalFormatting sqref="B531">
    <cfRule type="duplicateValues" dxfId="1098" priority="10"/>
  </conditionalFormatting>
  <conditionalFormatting sqref="B532">
    <cfRule type="containsText" dxfId="1097" priority="6" operator="containsText" text="코드미발번">
      <formula>NOT(ISERROR(SEARCH("코드미발번",B532)))</formula>
    </cfRule>
    <cfRule type="duplicateValues" dxfId="1096" priority="7"/>
    <cfRule type="duplicateValues" dxfId="1095" priority="8"/>
  </conditionalFormatting>
  <conditionalFormatting sqref="B532">
    <cfRule type="duplicateValues" dxfId="1094" priority="1"/>
    <cfRule type="containsText" dxfId="1093" priority="2" operator="containsText" text="코드미발번">
      <formula>NOT(ISERROR(SEARCH("코드미발번",B532)))</formula>
    </cfRule>
    <cfRule type="duplicateValues" dxfId="1092" priority="3"/>
    <cfRule type="duplicateValues" dxfId="1091" priority="4"/>
    <cfRule type="duplicateValues" dxfId="1090" priority="5"/>
  </conditionalFormatting>
  <pageMargins left="0.7" right="0.7" top="0.75" bottom="0.75" header="0.3" footer="0.3"/>
  <pageSetup paperSize="9" scale="38" orientation="portrait" r:id="rId1"/>
  <customProperties>
    <customPr name="_pios_id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CC68-4488-45A1-B9CC-64BB33E19FFE}">
  <sheetPr codeName="Sheet13">
    <tabColor rgb="FF00B0F0"/>
  </sheetPr>
  <dimension ref="A1:S203"/>
  <sheetViews>
    <sheetView showGridLines="0" view="pageBreakPreview" zoomScale="55" zoomScaleNormal="55" zoomScaleSheetLayoutView="55" workbookViewId="0">
      <pane ySplit="4" topLeftCell="A5" activePane="bottomLeft" state="frozen"/>
      <selection activeCell="P7" sqref="P7"/>
      <selection pane="bottomLeft" activeCell="N1" sqref="N1:S1048576"/>
    </sheetView>
  </sheetViews>
  <sheetFormatPr defaultRowHeight="25.2"/>
  <cols>
    <col min="1" max="1" width="24.8984375" customWidth="1"/>
    <col min="2" max="2" width="11.69921875" customWidth="1"/>
    <col min="3" max="3" width="45" bestFit="1" customWidth="1"/>
    <col min="4" max="4" width="15.19921875" bestFit="1" customWidth="1"/>
    <col min="5" max="5" width="0" hidden="1" customWidth="1"/>
    <col min="6" max="6" width="11" bestFit="1" customWidth="1"/>
    <col min="7" max="7" width="11.19921875" customWidth="1"/>
    <col min="8" max="8" width="11.5" customWidth="1"/>
    <col min="9" max="9" width="14.19921875" bestFit="1" customWidth="1"/>
    <col min="10" max="10" width="54.8984375" customWidth="1"/>
    <col min="11" max="11" width="12.69921875" style="141" customWidth="1"/>
    <col min="12" max="12" width="25.3984375" style="141" customWidth="1"/>
    <col min="13" max="13" width="10.19921875" style="141" customWidth="1"/>
    <col min="14" max="14" width="9.69921875" style="949" hidden="1" customWidth="1"/>
    <col min="15" max="16" width="8.69921875" style="680" hidden="1" customWidth="1"/>
    <col min="17" max="17" width="8.69921875" hidden="1" customWidth="1"/>
    <col min="18" max="18" width="4.3984375" hidden="1" customWidth="1"/>
    <col min="19" max="19" width="0" style="680" hidden="1" customWidth="1"/>
  </cols>
  <sheetData>
    <row r="1" spans="1:19" ht="52.95" customHeight="1">
      <c r="A1" s="184"/>
      <c r="B1" s="185"/>
      <c r="C1" s="963" t="s">
        <v>6380</v>
      </c>
      <c r="D1" s="963"/>
      <c r="E1" s="963"/>
      <c r="F1" s="963"/>
      <c r="G1" s="963"/>
      <c r="H1" s="963"/>
      <c r="I1" s="963"/>
      <c r="J1" s="963"/>
      <c r="K1" s="963"/>
      <c r="L1" s="146"/>
      <c r="M1" s="146"/>
      <c r="N1" s="614"/>
    </row>
    <row r="2" spans="1:19" ht="72">
      <c r="A2" s="5"/>
      <c r="B2" s="6"/>
      <c r="C2" s="186" t="s">
        <v>4125</v>
      </c>
      <c r="D2" s="6"/>
      <c r="E2" s="6"/>
      <c r="F2" s="6"/>
      <c r="G2" s="6"/>
      <c r="H2" s="6"/>
      <c r="I2" s="6"/>
      <c r="J2" s="122" t="s">
        <v>3755</v>
      </c>
      <c r="K2" s="95"/>
      <c r="L2" s="95"/>
      <c r="M2" s="95"/>
      <c r="N2" s="946"/>
    </row>
    <row r="3" spans="1:19">
      <c r="A3" s="964" t="s">
        <v>426</v>
      </c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47"/>
    </row>
    <row r="4" spans="1:19" s="62" customFormat="1" ht="50.4">
      <c r="A4" s="8" t="s">
        <v>427</v>
      </c>
      <c r="B4" s="105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428</v>
      </c>
      <c r="H4" s="10" t="s">
        <v>5</v>
      </c>
      <c r="I4" s="10" t="s">
        <v>6</v>
      </c>
      <c r="J4" s="8" t="s">
        <v>7</v>
      </c>
      <c r="K4" s="8" t="s">
        <v>429</v>
      </c>
      <c r="L4" s="8" t="s">
        <v>8</v>
      </c>
      <c r="M4" s="8" t="s">
        <v>9</v>
      </c>
      <c r="N4" s="948"/>
    </row>
    <row r="5" spans="1:19" ht="39.6" customHeight="1">
      <c r="A5" s="292"/>
      <c r="B5" s="988" t="s">
        <v>6424</v>
      </c>
      <c r="C5" s="988"/>
      <c r="D5" s="988"/>
      <c r="E5" s="988"/>
      <c r="F5" s="988"/>
      <c r="G5" s="988"/>
      <c r="H5" s="988"/>
      <c r="I5" s="988"/>
      <c r="J5" s="988"/>
      <c r="K5" s="988"/>
      <c r="L5" s="988"/>
      <c r="M5" s="988"/>
      <c r="N5" s="948"/>
    </row>
    <row r="6" spans="1:19">
      <c r="A6" s="13"/>
      <c r="B6" s="132">
        <v>135659</v>
      </c>
      <c r="C6" s="29" t="s">
        <v>3435</v>
      </c>
      <c r="D6" s="13" t="s">
        <v>358</v>
      </c>
      <c r="E6" s="12"/>
      <c r="F6" s="12" t="s">
        <v>233</v>
      </c>
      <c r="G6" s="34">
        <v>8800</v>
      </c>
      <c r="H6" s="319">
        <f>N6</f>
        <v>7700</v>
      </c>
      <c r="I6" s="20"/>
      <c r="J6" s="32" t="s">
        <v>3436</v>
      </c>
      <c r="K6" s="14"/>
      <c r="L6" s="12" t="s">
        <v>4973</v>
      </c>
      <c r="M6" s="160"/>
      <c r="N6" s="948">
        <v>7700</v>
      </c>
      <c r="O6" s="680" t="b">
        <f t="shared" ref="O6:O17" si="0">H6=N6</f>
        <v>1</v>
      </c>
      <c r="P6" s="680" t="b">
        <f t="shared" ref="P6:P17" si="1">H6&lt;G6</f>
        <v>1</v>
      </c>
      <c r="Q6">
        <f>VLOOKUP(B6,'25년09월 학교가'!$A$2:$C$1818,3,0)</f>
        <v>7700</v>
      </c>
      <c r="S6" s="680" t="b">
        <f>Q6=H6</f>
        <v>1</v>
      </c>
    </row>
    <row r="7" spans="1:19">
      <c r="A7" s="13"/>
      <c r="B7" s="132">
        <v>195661</v>
      </c>
      <c r="C7" s="29" t="s">
        <v>3437</v>
      </c>
      <c r="D7" s="13" t="s">
        <v>358</v>
      </c>
      <c r="E7" s="12"/>
      <c r="F7" s="12" t="s">
        <v>233</v>
      </c>
      <c r="G7" s="34">
        <v>8080</v>
      </c>
      <c r="H7" s="319">
        <f t="shared" ref="H7:H17" si="2">N7</f>
        <v>7800</v>
      </c>
      <c r="I7" s="20"/>
      <c r="J7" s="32" t="s">
        <v>3438</v>
      </c>
      <c r="K7" s="14"/>
      <c r="L7" s="12" t="s">
        <v>4973</v>
      </c>
      <c r="M7" s="160"/>
      <c r="N7" s="948">
        <v>7800</v>
      </c>
      <c r="O7" s="680" t="b">
        <f t="shared" si="0"/>
        <v>1</v>
      </c>
      <c r="P7" s="680" t="b">
        <f t="shared" si="1"/>
        <v>1</v>
      </c>
      <c r="Q7">
        <f>VLOOKUP(B7,'25년09월 학교가'!$A$2:$C$1818,3,0)</f>
        <v>7800</v>
      </c>
      <c r="S7" s="680" t="b">
        <f t="shared" ref="S7:S70" si="3">Q7=H7</f>
        <v>1</v>
      </c>
    </row>
    <row r="8" spans="1:19">
      <c r="A8" s="13"/>
      <c r="B8" s="132">
        <v>111913</v>
      </c>
      <c r="C8" s="29" t="s">
        <v>3440</v>
      </c>
      <c r="D8" s="13" t="s">
        <v>358</v>
      </c>
      <c r="E8" s="12"/>
      <c r="F8" s="12" t="s">
        <v>233</v>
      </c>
      <c r="G8" s="34">
        <v>8120</v>
      </c>
      <c r="H8" s="319">
        <f t="shared" si="2"/>
        <v>7000</v>
      </c>
      <c r="I8" s="20"/>
      <c r="J8" s="32" t="s">
        <v>3436</v>
      </c>
      <c r="K8" s="14"/>
      <c r="L8" s="12" t="s">
        <v>4973</v>
      </c>
      <c r="M8" s="160"/>
      <c r="N8" s="948">
        <v>7000</v>
      </c>
      <c r="O8" s="680" t="b">
        <f t="shared" si="0"/>
        <v>1</v>
      </c>
      <c r="P8" s="680" t="b">
        <f t="shared" si="1"/>
        <v>1</v>
      </c>
      <c r="Q8">
        <f>VLOOKUP(B8,'25년09월 학교가'!$A$2:$C$1818,3,0)</f>
        <v>7000</v>
      </c>
      <c r="S8" s="680" t="b">
        <f t="shared" si="3"/>
        <v>1</v>
      </c>
    </row>
    <row r="9" spans="1:19">
      <c r="A9" s="13"/>
      <c r="B9" s="132">
        <v>111912</v>
      </c>
      <c r="C9" s="29" t="s">
        <v>3440</v>
      </c>
      <c r="D9" s="13" t="s">
        <v>3441</v>
      </c>
      <c r="E9" s="12"/>
      <c r="F9" s="12" t="s">
        <v>233</v>
      </c>
      <c r="G9" s="34">
        <v>85290</v>
      </c>
      <c r="H9" s="319">
        <f t="shared" si="2"/>
        <v>70000</v>
      </c>
      <c r="I9" s="20"/>
      <c r="J9" s="32" t="s">
        <v>3436</v>
      </c>
      <c r="K9" s="14"/>
      <c r="L9" s="12" t="s">
        <v>4973</v>
      </c>
      <c r="M9" s="160"/>
      <c r="N9" s="948">
        <v>70000</v>
      </c>
      <c r="O9" s="680" t="b">
        <f t="shared" si="0"/>
        <v>1</v>
      </c>
      <c r="P9" s="680" t="b">
        <f t="shared" si="1"/>
        <v>1</v>
      </c>
      <c r="Q9">
        <f>VLOOKUP(B9,'25년09월 학교가'!$A$2:$C$1818,3,0)</f>
        <v>70000</v>
      </c>
      <c r="S9" s="680" t="b">
        <f t="shared" si="3"/>
        <v>1</v>
      </c>
    </row>
    <row r="10" spans="1:19" ht="38.4">
      <c r="A10" s="172"/>
      <c r="B10" s="132">
        <v>176900</v>
      </c>
      <c r="C10" s="29" t="s">
        <v>3442</v>
      </c>
      <c r="D10" s="13" t="s">
        <v>358</v>
      </c>
      <c r="E10" s="12"/>
      <c r="F10" s="12" t="s">
        <v>233</v>
      </c>
      <c r="G10" s="20">
        <v>17900</v>
      </c>
      <c r="H10" s="352">
        <f>N10</f>
        <v>11800</v>
      </c>
      <c r="I10" s="20"/>
      <c r="J10" s="32" t="s">
        <v>3443</v>
      </c>
      <c r="K10" s="14" t="s">
        <v>4974</v>
      </c>
      <c r="L10" s="12" t="s">
        <v>386</v>
      </c>
      <c r="M10" s="15"/>
      <c r="N10" s="948">
        <v>11800</v>
      </c>
      <c r="O10" s="680" t="b">
        <f t="shared" si="0"/>
        <v>1</v>
      </c>
      <c r="P10" s="680" t="b">
        <f t="shared" si="1"/>
        <v>1</v>
      </c>
      <c r="Q10">
        <f>VLOOKUP(B10,'25년09월 학교가'!$A$2:$C$1818,3,0)</f>
        <v>11800</v>
      </c>
      <c r="S10" s="680" t="b">
        <f t="shared" si="3"/>
        <v>1</v>
      </c>
    </row>
    <row r="11" spans="1:19" ht="38.4">
      <c r="A11" s="13"/>
      <c r="B11" s="132">
        <v>238376</v>
      </c>
      <c r="C11" s="29" t="s">
        <v>3444</v>
      </c>
      <c r="D11" s="13" t="s">
        <v>358</v>
      </c>
      <c r="E11" s="12"/>
      <c r="F11" s="12" t="s">
        <v>233</v>
      </c>
      <c r="G11" s="61">
        <v>16000</v>
      </c>
      <c r="H11" s="319">
        <f t="shared" si="2"/>
        <v>12500</v>
      </c>
      <c r="I11" s="20"/>
      <c r="J11" s="32" t="s">
        <v>3445</v>
      </c>
      <c r="K11" s="14" t="s">
        <v>4974</v>
      </c>
      <c r="L11" s="12" t="s">
        <v>323</v>
      </c>
      <c r="M11" s="160"/>
      <c r="N11" s="948">
        <v>12500</v>
      </c>
      <c r="O11" s="680" t="b">
        <f t="shared" si="0"/>
        <v>1</v>
      </c>
      <c r="P11" s="680" t="b">
        <f t="shared" si="1"/>
        <v>1</v>
      </c>
      <c r="Q11">
        <f>VLOOKUP(B11,'25년09월 학교가'!$A$2:$C$1818,3,0)</f>
        <v>12500</v>
      </c>
      <c r="S11" s="680" t="b">
        <f t="shared" si="3"/>
        <v>1</v>
      </c>
    </row>
    <row r="12" spans="1:19">
      <c r="A12" s="172" t="s">
        <v>5974</v>
      </c>
      <c r="B12" s="132">
        <v>257582</v>
      </c>
      <c r="C12" s="29" t="s">
        <v>3446</v>
      </c>
      <c r="D12" s="13" t="s">
        <v>865</v>
      </c>
      <c r="E12" s="12"/>
      <c r="F12" s="12" t="s">
        <v>233</v>
      </c>
      <c r="G12" s="351">
        <f>H12+3000</f>
        <v>7100</v>
      </c>
      <c r="H12" s="539">
        <f>N12</f>
        <v>4100</v>
      </c>
      <c r="I12" s="20"/>
      <c r="J12" s="32" t="s">
        <v>3447</v>
      </c>
      <c r="K12" s="14" t="s">
        <v>28</v>
      </c>
      <c r="L12" s="12" t="s">
        <v>1868</v>
      </c>
      <c r="M12" s="160" t="s">
        <v>11</v>
      </c>
      <c r="N12" s="948">
        <v>4100</v>
      </c>
      <c r="O12" s="680" t="b">
        <f t="shared" si="0"/>
        <v>1</v>
      </c>
      <c r="P12" s="680" t="b">
        <f t="shared" si="1"/>
        <v>1</v>
      </c>
      <c r="Q12">
        <f>VLOOKUP(B12,'25년09월 학교가'!$A$2:$C$1818,3,0)</f>
        <v>4100</v>
      </c>
      <c r="S12" s="680" t="b">
        <f t="shared" si="3"/>
        <v>1</v>
      </c>
    </row>
    <row r="13" spans="1:19">
      <c r="A13" s="172" t="s">
        <v>5974</v>
      </c>
      <c r="B13" s="132">
        <v>257583</v>
      </c>
      <c r="C13" s="29" t="s">
        <v>3446</v>
      </c>
      <c r="D13" s="13" t="s">
        <v>2559</v>
      </c>
      <c r="E13" s="14"/>
      <c r="F13" s="12" t="s">
        <v>233</v>
      </c>
      <c r="G13" s="351">
        <f t="shared" ref="G13:G14" si="4">H13+3000</f>
        <v>9500</v>
      </c>
      <c r="H13" s="539">
        <f>N13</f>
        <v>6500</v>
      </c>
      <c r="I13" s="20"/>
      <c r="J13" s="32" t="s">
        <v>3447</v>
      </c>
      <c r="K13" s="14" t="s">
        <v>28</v>
      </c>
      <c r="L13" s="14" t="s">
        <v>1868</v>
      </c>
      <c r="M13" s="160" t="s">
        <v>11</v>
      </c>
      <c r="N13" s="948">
        <v>6500</v>
      </c>
      <c r="O13" s="680" t="b">
        <f t="shared" si="0"/>
        <v>1</v>
      </c>
      <c r="P13" s="680" t="b">
        <f t="shared" si="1"/>
        <v>1</v>
      </c>
      <c r="Q13">
        <f>VLOOKUP(B13,'25년09월 학교가'!$A$2:$C$1818,3,0)</f>
        <v>6500</v>
      </c>
      <c r="S13" s="680" t="b">
        <f t="shared" si="3"/>
        <v>1</v>
      </c>
    </row>
    <row r="14" spans="1:19">
      <c r="A14" s="172" t="s">
        <v>5974</v>
      </c>
      <c r="B14" s="132">
        <v>257586</v>
      </c>
      <c r="C14" s="29" t="s">
        <v>3446</v>
      </c>
      <c r="D14" s="13" t="s">
        <v>341</v>
      </c>
      <c r="E14" s="12"/>
      <c r="F14" s="12" t="s">
        <v>233</v>
      </c>
      <c r="G14" s="351">
        <f t="shared" si="4"/>
        <v>15500</v>
      </c>
      <c r="H14" s="539">
        <f>N14</f>
        <v>12500</v>
      </c>
      <c r="I14" s="20"/>
      <c r="J14" s="32" t="s">
        <v>3448</v>
      </c>
      <c r="K14" s="14" t="s">
        <v>28</v>
      </c>
      <c r="L14" s="12" t="s">
        <v>1868</v>
      </c>
      <c r="M14" s="160" t="s">
        <v>11</v>
      </c>
      <c r="N14" s="948">
        <v>12500</v>
      </c>
      <c r="O14" s="680" t="b">
        <f t="shared" si="0"/>
        <v>1</v>
      </c>
      <c r="P14" s="680" t="b">
        <f t="shared" si="1"/>
        <v>1</v>
      </c>
      <c r="Q14">
        <f>VLOOKUP(B14,'25년09월 학교가'!$A$2:$C$1818,3,0)</f>
        <v>12500</v>
      </c>
      <c r="S14" s="680" t="b">
        <f t="shared" si="3"/>
        <v>1</v>
      </c>
    </row>
    <row r="15" spans="1:19" ht="40.200000000000003" customHeight="1">
      <c r="A15" s="13"/>
      <c r="B15" s="132">
        <v>232901</v>
      </c>
      <c r="C15" s="29" t="s">
        <v>3449</v>
      </c>
      <c r="D15" s="13" t="s">
        <v>358</v>
      </c>
      <c r="E15" s="12"/>
      <c r="F15" s="12" t="s">
        <v>233</v>
      </c>
      <c r="G15" s="34">
        <v>13000</v>
      </c>
      <c r="H15" s="319">
        <f t="shared" si="2"/>
        <v>10000</v>
      </c>
      <c r="I15" s="20"/>
      <c r="J15" s="32" t="s">
        <v>3450</v>
      </c>
      <c r="K15" s="14"/>
      <c r="L15" s="12" t="s">
        <v>1868</v>
      </c>
      <c r="M15" s="160" t="s">
        <v>11</v>
      </c>
      <c r="N15" s="948">
        <v>10000</v>
      </c>
      <c r="O15" s="680" t="b">
        <f t="shared" si="0"/>
        <v>1</v>
      </c>
      <c r="P15" s="680" t="b">
        <f t="shared" si="1"/>
        <v>1</v>
      </c>
      <c r="Q15">
        <f>VLOOKUP(B15,'25년09월 학교가'!$A$2:$C$1818,3,0)</f>
        <v>10000</v>
      </c>
      <c r="S15" s="680" t="b">
        <f t="shared" si="3"/>
        <v>1</v>
      </c>
    </row>
    <row r="16" spans="1:19">
      <c r="A16" s="13"/>
      <c r="B16" s="132">
        <v>354565</v>
      </c>
      <c r="C16" s="29" t="s">
        <v>2603</v>
      </c>
      <c r="D16" s="13" t="s">
        <v>2604</v>
      </c>
      <c r="E16" s="12"/>
      <c r="F16" s="12" t="s">
        <v>233</v>
      </c>
      <c r="G16" s="34">
        <v>17680</v>
      </c>
      <c r="H16" s="319">
        <f t="shared" si="2"/>
        <v>17280</v>
      </c>
      <c r="I16" s="20"/>
      <c r="J16" s="32" t="s">
        <v>3451</v>
      </c>
      <c r="K16" s="14"/>
      <c r="L16" s="12" t="s">
        <v>1868</v>
      </c>
      <c r="M16" s="160" t="s">
        <v>11</v>
      </c>
      <c r="N16" s="948">
        <v>17280</v>
      </c>
      <c r="O16" s="680" t="b">
        <f t="shared" si="0"/>
        <v>1</v>
      </c>
      <c r="P16" s="680" t="b">
        <f t="shared" si="1"/>
        <v>1</v>
      </c>
      <c r="Q16">
        <f>VLOOKUP(B16,'25년09월 학교가'!$A$2:$C$1818,3,0)</f>
        <v>17280</v>
      </c>
      <c r="S16" s="680" t="b">
        <f t="shared" si="3"/>
        <v>1</v>
      </c>
    </row>
    <row r="17" spans="1:19" s="175" customFormat="1">
      <c r="A17" s="193"/>
      <c r="B17" s="132">
        <v>449507</v>
      </c>
      <c r="C17" s="195" t="s">
        <v>6176</v>
      </c>
      <c r="D17" s="307" t="s">
        <v>59</v>
      </c>
      <c r="E17" s="12"/>
      <c r="F17" s="240" t="s">
        <v>233</v>
      </c>
      <c r="G17" s="726">
        <f t="shared" ref="G17" si="5">H17+5000</f>
        <v>8300</v>
      </c>
      <c r="H17" s="658">
        <f t="shared" si="2"/>
        <v>3300</v>
      </c>
      <c r="I17" s="727"/>
      <c r="J17" s="199" t="s">
        <v>6178</v>
      </c>
      <c r="K17" s="201" t="s">
        <v>5429</v>
      </c>
      <c r="L17" s="198" t="s">
        <v>6177</v>
      </c>
      <c r="M17" s="38"/>
      <c r="N17" s="263">
        <v>3300</v>
      </c>
      <c r="O17" s="680" t="b">
        <f t="shared" si="0"/>
        <v>1</v>
      </c>
      <c r="P17" s="680" t="b">
        <f t="shared" si="1"/>
        <v>1</v>
      </c>
      <c r="Q17">
        <f>VLOOKUP(B17,'25년09월 학교가'!$A$2:$C$1818,3,0)</f>
        <v>3300</v>
      </c>
      <c r="R17" s="350"/>
      <c r="S17" s="698" t="b">
        <f t="shared" si="3"/>
        <v>1</v>
      </c>
    </row>
    <row r="18" spans="1:19">
      <c r="A18" s="112"/>
      <c r="B18" s="113"/>
      <c r="C18" s="114"/>
      <c r="D18" s="115"/>
      <c r="E18" s="115"/>
      <c r="F18" s="115"/>
      <c r="G18" s="116"/>
      <c r="H18" s="117"/>
      <c r="I18" s="117"/>
      <c r="J18" s="118"/>
      <c r="K18" s="119"/>
      <c r="L18" s="119"/>
      <c r="M18" s="119"/>
      <c r="N18" s="948"/>
    </row>
    <row r="19" spans="1:19" ht="39.6" customHeight="1">
      <c r="A19" s="293"/>
      <c r="B19" s="1062" t="s">
        <v>4907</v>
      </c>
      <c r="C19" s="1062"/>
      <c r="D19" s="1062"/>
      <c r="E19" s="1062"/>
      <c r="F19" s="1062"/>
      <c r="G19" s="1062"/>
      <c r="H19" s="1062"/>
      <c r="I19" s="1062"/>
      <c r="J19" s="1062"/>
      <c r="K19" s="1062"/>
      <c r="L19" s="1062"/>
      <c r="M19" s="1062"/>
      <c r="N19" s="948"/>
    </row>
    <row r="20" spans="1:19" ht="38.4">
      <c r="A20" s="13"/>
      <c r="B20" s="132">
        <v>135508</v>
      </c>
      <c r="C20" s="29" t="s">
        <v>3452</v>
      </c>
      <c r="D20" s="13" t="s">
        <v>252</v>
      </c>
      <c r="E20" s="12"/>
      <c r="F20" s="12" t="s">
        <v>233</v>
      </c>
      <c r="G20" s="34">
        <v>9500</v>
      </c>
      <c r="H20" s="319">
        <f>N20</f>
        <v>8800</v>
      </c>
      <c r="I20" s="20"/>
      <c r="J20" s="32" t="s">
        <v>3453</v>
      </c>
      <c r="K20" s="14"/>
      <c r="L20" s="12" t="s">
        <v>3454</v>
      </c>
      <c r="M20" s="160"/>
      <c r="N20" s="948">
        <v>8800</v>
      </c>
      <c r="O20" s="680" t="b">
        <f t="shared" ref="O20:O50" si="6">H20=N20</f>
        <v>1</v>
      </c>
      <c r="P20" s="680" t="b">
        <f t="shared" ref="P20:P50" si="7">H20&lt;G20</f>
        <v>1</v>
      </c>
      <c r="Q20">
        <f>VLOOKUP(B20,'25년09월 학교가'!$A$2:$C$1818,3,0)</f>
        <v>8800</v>
      </c>
      <c r="S20" s="680" t="b">
        <f t="shared" si="3"/>
        <v>1</v>
      </c>
    </row>
    <row r="21" spans="1:19">
      <c r="A21" s="13"/>
      <c r="B21" s="132">
        <v>135509</v>
      </c>
      <c r="C21" s="29" t="s">
        <v>3455</v>
      </c>
      <c r="D21" s="13" t="s">
        <v>252</v>
      </c>
      <c r="E21" s="12"/>
      <c r="F21" s="12" t="s">
        <v>233</v>
      </c>
      <c r="G21" s="34">
        <v>9700</v>
      </c>
      <c r="H21" s="319">
        <f t="shared" ref="H21:H74" si="8">N21</f>
        <v>9200</v>
      </c>
      <c r="I21" s="20"/>
      <c r="J21" s="32" t="s">
        <v>3456</v>
      </c>
      <c r="K21" s="14"/>
      <c r="L21" s="12" t="s">
        <v>3457</v>
      </c>
      <c r="M21" s="160"/>
      <c r="N21" s="948">
        <v>9200</v>
      </c>
      <c r="O21" s="680" t="b">
        <f t="shared" si="6"/>
        <v>1</v>
      </c>
      <c r="P21" s="680" t="b">
        <f t="shared" si="7"/>
        <v>1</v>
      </c>
      <c r="Q21">
        <f>VLOOKUP(B21,'25년09월 학교가'!$A$2:$C$1818,3,0)</f>
        <v>9200</v>
      </c>
      <c r="S21" s="680" t="b">
        <f t="shared" si="3"/>
        <v>1</v>
      </c>
    </row>
    <row r="22" spans="1:19">
      <c r="A22" s="13"/>
      <c r="B22" s="132">
        <v>156487</v>
      </c>
      <c r="C22" s="29" t="s">
        <v>3458</v>
      </c>
      <c r="D22" s="13" t="s">
        <v>358</v>
      </c>
      <c r="E22" s="12"/>
      <c r="F22" s="12" t="s">
        <v>233</v>
      </c>
      <c r="G22" s="34">
        <v>3880</v>
      </c>
      <c r="H22" s="319">
        <f t="shared" si="8"/>
        <v>3800</v>
      </c>
      <c r="I22" s="20"/>
      <c r="J22" s="32" t="s">
        <v>3459</v>
      </c>
      <c r="K22" s="14"/>
      <c r="L22" s="12" t="s">
        <v>3460</v>
      </c>
      <c r="M22" s="160" t="s">
        <v>3461</v>
      </c>
      <c r="N22" s="948">
        <v>3800</v>
      </c>
      <c r="O22" s="680" t="b">
        <f t="shared" si="6"/>
        <v>1</v>
      </c>
      <c r="P22" s="680" t="b">
        <f t="shared" si="7"/>
        <v>1</v>
      </c>
      <c r="Q22">
        <f>VLOOKUP(B22,'25년09월 학교가'!$A$2:$C$1818,3,0)</f>
        <v>3800</v>
      </c>
      <c r="S22" s="680" t="b">
        <f t="shared" si="3"/>
        <v>1</v>
      </c>
    </row>
    <row r="23" spans="1:19">
      <c r="A23" s="13"/>
      <c r="B23" s="132">
        <v>161053</v>
      </c>
      <c r="C23" s="29" t="s">
        <v>3458</v>
      </c>
      <c r="D23" s="13" t="s">
        <v>341</v>
      </c>
      <c r="E23" s="12"/>
      <c r="F23" s="12" t="s">
        <v>233</v>
      </c>
      <c r="G23" s="34">
        <v>11610</v>
      </c>
      <c r="H23" s="319">
        <f t="shared" si="8"/>
        <v>11000</v>
      </c>
      <c r="I23" s="20"/>
      <c r="J23" s="32" t="s">
        <v>3459</v>
      </c>
      <c r="K23" s="14"/>
      <c r="L23" s="12" t="s">
        <v>3460</v>
      </c>
      <c r="M23" s="160" t="s">
        <v>3461</v>
      </c>
      <c r="N23" s="948">
        <v>11000</v>
      </c>
      <c r="O23" s="680" t="b">
        <f t="shared" si="6"/>
        <v>1</v>
      </c>
      <c r="P23" s="680" t="b">
        <f t="shared" si="7"/>
        <v>1</v>
      </c>
      <c r="Q23">
        <f>VLOOKUP(B23,'25년09월 학교가'!$A$2:$C$1818,3,0)</f>
        <v>11000</v>
      </c>
      <c r="S23" s="680" t="b">
        <f t="shared" si="3"/>
        <v>1</v>
      </c>
    </row>
    <row r="24" spans="1:19">
      <c r="A24" s="13"/>
      <c r="B24" s="132">
        <v>106239</v>
      </c>
      <c r="C24" s="29" t="s">
        <v>3458</v>
      </c>
      <c r="D24" s="13" t="s">
        <v>3001</v>
      </c>
      <c r="E24" s="12"/>
      <c r="F24" s="12" t="s">
        <v>233</v>
      </c>
      <c r="G24" s="34">
        <v>46910</v>
      </c>
      <c r="H24" s="319">
        <f t="shared" si="8"/>
        <v>45000</v>
      </c>
      <c r="I24" s="20"/>
      <c r="J24" s="32" t="s">
        <v>3459</v>
      </c>
      <c r="K24" s="14"/>
      <c r="L24" s="12" t="s">
        <v>3460</v>
      </c>
      <c r="M24" s="160" t="s">
        <v>3461</v>
      </c>
      <c r="N24" s="948">
        <v>45000</v>
      </c>
      <c r="O24" s="680" t="b">
        <f t="shared" si="6"/>
        <v>1</v>
      </c>
      <c r="P24" s="680" t="b">
        <f t="shared" si="7"/>
        <v>1</v>
      </c>
      <c r="Q24">
        <f>VLOOKUP(B24,'25년09월 학교가'!$A$2:$C$1818,3,0)</f>
        <v>45000</v>
      </c>
      <c r="S24" s="680" t="b">
        <f t="shared" si="3"/>
        <v>1</v>
      </c>
    </row>
    <row r="25" spans="1:19">
      <c r="A25" s="13"/>
      <c r="B25" s="132">
        <v>271174</v>
      </c>
      <c r="C25" s="29" t="s">
        <v>3462</v>
      </c>
      <c r="D25" s="13" t="s">
        <v>358</v>
      </c>
      <c r="E25" s="12"/>
      <c r="F25" s="12" t="s">
        <v>233</v>
      </c>
      <c r="G25" s="34">
        <v>5260</v>
      </c>
      <c r="H25" s="319">
        <f t="shared" si="8"/>
        <v>3100</v>
      </c>
      <c r="I25" s="20"/>
      <c r="J25" s="32" t="s">
        <v>3463</v>
      </c>
      <c r="K25" s="14"/>
      <c r="L25" s="12" t="s">
        <v>3460</v>
      </c>
      <c r="M25" s="160" t="s">
        <v>3461</v>
      </c>
      <c r="N25" s="948">
        <v>3100</v>
      </c>
      <c r="O25" s="680" t="b">
        <f t="shared" si="6"/>
        <v>1</v>
      </c>
      <c r="P25" s="680" t="b">
        <f t="shared" si="7"/>
        <v>1</v>
      </c>
      <c r="Q25">
        <f>VLOOKUP(B25,'25년09월 학교가'!$A$2:$C$1818,3,0)</f>
        <v>3100</v>
      </c>
      <c r="S25" s="680" t="b">
        <f t="shared" si="3"/>
        <v>1</v>
      </c>
    </row>
    <row r="26" spans="1:19">
      <c r="A26" s="13"/>
      <c r="B26" s="132">
        <v>278773</v>
      </c>
      <c r="C26" s="29" t="s">
        <v>3462</v>
      </c>
      <c r="D26" s="13" t="s">
        <v>341</v>
      </c>
      <c r="E26" s="12"/>
      <c r="F26" s="12" t="s">
        <v>233</v>
      </c>
      <c r="G26" s="34">
        <v>9330</v>
      </c>
      <c r="H26" s="319">
        <f t="shared" si="8"/>
        <v>8800</v>
      </c>
      <c r="I26" s="20"/>
      <c r="J26" s="32" t="s">
        <v>3463</v>
      </c>
      <c r="K26" s="14"/>
      <c r="L26" s="12" t="s">
        <v>3460</v>
      </c>
      <c r="M26" s="160" t="s">
        <v>3461</v>
      </c>
      <c r="N26" s="948">
        <v>8800</v>
      </c>
      <c r="O26" s="680" t="b">
        <f t="shared" si="6"/>
        <v>1</v>
      </c>
      <c r="P26" s="680" t="b">
        <f t="shared" si="7"/>
        <v>1</v>
      </c>
      <c r="Q26">
        <f>VLOOKUP(B26,'25년09월 학교가'!$A$2:$C$1818,3,0)</f>
        <v>8800</v>
      </c>
      <c r="S26" s="680" t="b">
        <f t="shared" si="3"/>
        <v>1</v>
      </c>
    </row>
    <row r="27" spans="1:19">
      <c r="A27" s="13"/>
      <c r="B27" s="132">
        <v>285947</v>
      </c>
      <c r="C27" s="29" t="s">
        <v>3462</v>
      </c>
      <c r="D27" s="13" t="s">
        <v>3001</v>
      </c>
      <c r="E27" s="12"/>
      <c r="F27" s="12" t="s">
        <v>233</v>
      </c>
      <c r="G27" s="34">
        <v>37070</v>
      </c>
      <c r="H27" s="319">
        <f t="shared" si="8"/>
        <v>34500</v>
      </c>
      <c r="I27" s="20"/>
      <c r="J27" s="32" t="s">
        <v>3463</v>
      </c>
      <c r="K27" s="14"/>
      <c r="L27" s="12" t="s">
        <v>3460</v>
      </c>
      <c r="M27" s="160" t="s">
        <v>3461</v>
      </c>
      <c r="N27" s="948">
        <v>34500</v>
      </c>
      <c r="O27" s="680" t="b">
        <f t="shared" si="6"/>
        <v>1</v>
      </c>
      <c r="P27" s="680" t="b">
        <f t="shared" si="7"/>
        <v>1</v>
      </c>
      <c r="Q27">
        <f>VLOOKUP(B27,'25년09월 학교가'!$A$2:$C$1818,3,0)</f>
        <v>34500</v>
      </c>
      <c r="S27" s="680" t="b">
        <f t="shared" si="3"/>
        <v>1</v>
      </c>
    </row>
    <row r="28" spans="1:19">
      <c r="A28" s="13"/>
      <c r="B28" s="132">
        <v>271173</v>
      </c>
      <c r="C28" s="29" t="s">
        <v>3464</v>
      </c>
      <c r="D28" s="13" t="s">
        <v>358</v>
      </c>
      <c r="E28" s="12"/>
      <c r="F28" s="12" t="s">
        <v>233</v>
      </c>
      <c r="G28" s="34">
        <v>4030</v>
      </c>
      <c r="H28" s="319">
        <f t="shared" si="8"/>
        <v>4000</v>
      </c>
      <c r="I28" s="20"/>
      <c r="J28" s="32" t="s">
        <v>3463</v>
      </c>
      <c r="K28" s="14"/>
      <c r="L28" s="12" t="s">
        <v>3460</v>
      </c>
      <c r="M28" s="160" t="s">
        <v>106</v>
      </c>
      <c r="N28" s="948">
        <v>4000</v>
      </c>
      <c r="O28" s="680" t="b">
        <f t="shared" si="6"/>
        <v>1</v>
      </c>
      <c r="P28" s="680" t="b">
        <f t="shared" si="7"/>
        <v>1</v>
      </c>
      <c r="Q28">
        <f>VLOOKUP(B28,'25년09월 학교가'!$A$2:$C$1818,3,0)</f>
        <v>4000</v>
      </c>
      <c r="S28" s="680" t="b">
        <f t="shared" si="3"/>
        <v>1</v>
      </c>
    </row>
    <row r="29" spans="1:19">
      <c r="A29" s="13"/>
      <c r="B29" s="132">
        <v>106243</v>
      </c>
      <c r="C29" s="29" t="s">
        <v>3464</v>
      </c>
      <c r="D29" s="13" t="s">
        <v>3001</v>
      </c>
      <c r="E29" s="12"/>
      <c r="F29" s="12" t="s">
        <v>233</v>
      </c>
      <c r="G29" s="34">
        <v>49750</v>
      </c>
      <c r="H29" s="319">
        <f t="shared" si="8"/>
        <v>45000</v>
      </c>
      <c r="I29" s="20"/>
      <c r="J29" s="32" t="s">
        <v>3459</v>
      </c>
      <c r="K29" s="14"/>
      <c r="L29" s="12" t="s">
        <v>3465</v>
      </c>
      <c r="M29" s="160" t="s">
        <v>106</v>
      </c>
      <c r="N29" s="948">
        <v>45000</v>
      </c>
      <c r="O29" s="680" t="b">
        <f t="shared" si="6"/>
        <v>1</v>
      </c>
      <c r="P29" s="680" t="b">
        <f t="shared" si="7"/>
        <v>1</v>
      </c>
      <c r="Q29">
        <f>VLOOKUP(B29,'25년09월 학교가'!$A$2:$C$1818,3,0)</f>
        <v>45000</v>
      </c>
      <c r="S29" s="680" t="b">
        <f t="shared" si="3"/>
        <v>1</v>
      </c>
    </row>
    <row r="30" spans="1:19" ht="42">
      <c r="A30" s="13"/>
      <c r="B30" s="132">
        <v>130301</v>
      </c>
      <c r="C30" s="29" t="s">
        <v>3466</v>
      </c>
      <c r="D30" s="13" t="s">
        <v>3467</v>
      </c>
      <c r="E30" s="12"/>
      <c r="F30" s="12" t="s">
        <v>129</v>
      </c>
      <c r="G30" s="34">
        <v>63000</v>
      </c>
      <c r="H30" s="319">
        <f t="shared" si="8"/>
        <v>55000</v>
      </c>
      <c r="I30" s="20"/>
      <c r="J30" s="32" t="s">
        <v>3468</v>
      </c>
      <c r="K30" s="14"/>
      <c r="L30" s="12" t="s">
        <v>3469</v>
      </c>
      <c r="M30" s="160"/>
      <c r="N30" s="948">
        <v>55000</v>
      </c>
      <c r="O30" s="680" t="b">
        <f t="shared" si="6"/>
        <v>1</v>
      </c>
      <c r="P30" s="680" t="b">
        <f t="shared" si="7"/>
        <v>1</v>
      </c>
      <c r="Q30">
        <f>VLOOKUP(B30,'25년09월 학교가'!$A$2:$C$1818,3,0)</f>
        <v>55000</v>
      </c>
      <c r="S30" s="680" t="b">
        <f t="shared" si="3"/>
        <v>1</v>
      </c>
    </row>
    <row r="31" spans="1:19" ht="42">
      <c r="A31" s="13"/>
      <c r="B31" s="132">
        <v>130392</v>
      </c>
      <c r="C31" s="29" t="s">
        <v>3470</v>
      </c>
      <c r="D31" s="13" t="s">
        <v>3467</v>
      </c>
      <c r="E31" s="12"/>
      <c r="F31" s="12" t="s">
        <v>129</v>
      </c>
      <c r="G31" s="34">
        <v>70000</v>
      </c>
      <c r="H31" s="319">
        <f t="shared" si="8"/>
        <v>63000</v>
      </c>
      <c r="I31" s="20"/>
      <c r="J31" s="32" t="s">
        <v>3468</v>
      </c>
      <c r="K31" s="14"/>
      <c r="L31" s="12" t="s">
        <v>3471</v>
      </c>
      <c r="M31" s="160"/>
      <c r="N31" s="948">
        <v>63000</v>
      </c>
      <c r="O31" s="680" t="b">
        <f t="shared" si="6"/>
        <v>1</v>
      </c>
      <c r="P31" s="680" t="b">
        <f t="shared" si="7"/>
        <v>1</v>
      </c>
      <c r="Q31">
        <f>VLOOKUP(B31,'25년09월 학교가'!$A$2:$C$1818,3,0)</f>
        <v>63000</v>
      </c>
      <c r="S31" s="680" t="b">
        <f t="shared" si="3"/>
        <v>1</v>
      </c>
    </row>
    <row r="32" spans="1:19" ht="42">
      <c r="A32" s="13"/>
      <c r="B32" s="132">
        <v>130393</v>
      </c>
      <c r="C32" s="29" t="s">
        <v>3472</v>
      </c>
      <c r="D32" s="13" t="s">
        <v>3467</v>
      </c>
      <c r="E32" s="12"/>
      <c r="F32" s="12" t="s">
        <v>129</v>
      </c>
      <c r="G32" s="34">
        <v>75000</v>
      </c>
      <c r="H32" s="319">
        <f t="shared" si="8"/>
        <v>65000</v>
      </c>
      <c r="I32" s="20"/>
      <c r="J32" s="32" t="s">
        <v>3468</v>
      </c>
      <c r="K32" s="14"/>
      <c r="L32" s="12" t="s">
        <v>3469</v>
      </c>
      <c r="M32" s="160"/>
      <c r="N32" s="948">
        <v>65000</v>
      </c>
      <c r="O32" s="680" t="b">
        <f t="shared" si="6"/>
        <v>1</v>
      </c>
      <c r="P32" s="680" t="b">
        <f t="shared" si="7"/>
        <v>1</v>
      </c>
      <c r="Q32">
        <f>VLOOKUP(B32,'25년09월 학교가'!$A$2:$C$1818,3,0)</f>
        <v>65000</v>
      </c>
      <c r="S32" s="680" t="b">
        <f t="shared" si="3"/>
        <v>1</v>
      </c>
    </row>
    <row r="33" spans="1:19">
      <c r="A33" s="13"/>
      <c r="B33" s="132">
        <v>113571</v>
      </c>
      <c r="C33" s="29" t="s">
        <v>3473</v>
      </c>
      <c r="D33" s="13" t="s">
        <v>358</v>
      </c>
      <c r="E33" s="12"/>
      <c r="F33" s="12" t="s">
        <v>129</v>
      </c>
      <c r="G33" s="34">
        <v>3200</v>
      </c>
      <c r="H33" s="319">
        <f t="shared" si="8"/>
        <v>2200</v>
      </c>
      <c r="I33" s="20"/>
      <c r="J33" s="32" t="s">
        <v>3474</v>
      </c>
      <c r="K33" s="14"/>
      <c r="L33" s="12" t="s">
        <v>3469</v>
      </c>
      <c r="M33" s="160"/>
      <c r="N33" s="948">
        <v>2200</v>
      </c>
      <c r="O33" s="680" t="b">
        <f t="shared" si="6"/>
        <v>1</v>
      </c>
      <c r="P33" s="680" t="b">
        <f t="shared" si="7"/>
        <v>1</v>
      </c>
      <c r="Q33">
        <f>VLOOKUP(B33,'25년09월 학교가'!$A$2:$C$1818,3,0)</f>
        <v>2200</v>
      </c>
      <c r="S33" s="680" t="b">
        <f t="shared" si="3"/>
        <v>1</v>
      </c>
    </row>
    <row r="34" spans="1:19">
      <c r="A34" s="13"/>
      <c r="B34" s="132">
        <v>114430</v>
      </c>
      <c r="C34" s="29" t="s">
        <v>3473</v>
      </c>
      <c r="D34" s="13" t="s">
        <v>341</v>
      </c>
      <c r="E34" s="12"/>
      <c r="F34" s="12" t="s">
        <v>129</v>
      </c>
      <c r="G34" s="34">
        <v>6300</v>
      </c>
      <c r="H34" s="319">
        <f t="shared" si="8"/>
        <v>5300</v>
      </c>
      <c r="I34" s="20"/>
      <c r="J34" s="32" t="s">
        <v>3474</v>
      </c>
      <c r="K34" s="14"/>
      <c r="L34" s="12" t="s">
        <v>3475</v>
      </c>
      <c r="M34" s="160"/>
      <c r="N34" s="948">
        <v>5300</v>
      </c>
      <c r="O34" s="680" t="b">
        <f t="shared" si="6"/>
        <v>1</v>
      </c>
      <c r="P34" s="680" t="b">
        <f t="shared" si="7"/>
        <v>1</v>
      </c>
      <c r="Q34">
        <f>VLOOKUP(B34,'25년09월 학교가'!$A$2:$C$1818,3,0)</f>
        <v>5300</v>
      </c>
      <c r="S34" s="680" t="b">
        <f t="shared" si="3"/>
        <v>1</v>
      </c>
    </row>
    <row r="35" spans="1:19" ht="38.4">
      <c r="A35" s="13"/>
      <c r="B35" s="132">
        <v>113574</v>
      </c>
      <c r="C35" s="29" t="s">
        <v>4386</v>
      </c>
      <c r="D35" s="13" t="s">
        <v>4380</v>
      </c>
      <c r="E35" s="12"/>
      <c r="F35" s="12" t="s">
        <v>233</v>
      </c>
      <c r="G35" s="34">
        <v>6800</v>
      </c>
      <c r="H35" s="319">
        <f t="shared" si="8"/>
        <v>5100</v>
      </c>
      <c r="I35" s="20"/>
      <c r="J35" s="32" t="s">
        <v>4387</v>
      </c>
      <c r="K35" s="14"/>
      <c r="L35" s="12" t="s">
        <v>3475</v>
      </c>
      <c r="M35" s="160" t="s">
        <v>106</v>
      </c>
      <c r="N35" s="948">
        <v>5100</v>
      </c>
      <c r="O35" s="680" t="b">
        <f t="shared" si="6"/>
        <v>1</v>
      </c>
      <c r="P35" s="680" t="b">
        <f t="shared" si="7"/>
        <v>1</v>
      </c>
      <c r="Q35">
        <f>VLOOKUP(B35,'25년09월 학교가'!$A$2:$C$1818,3,0)</f>
        <v>5100</v>
      </c>
      <c r="S35" s="680" t="b">
        <f t="shared" si="3"/>
        <v>1</v>
      </c>
    </row>
    <row r="36" spans="1:19" ht="57.6">
      <c r="A36" s="13"/>
      <c r="B36" s="132">
        <v>126642</v>
      </c>
      <c r="C36" s="29" t="s">
        <v>3476</v>
      </c>
      <c r="D36" s="13" t="s">
        <v>2007</v>
      </c>
      <c r="E36" s="12"/>
      <c r="F36" s="12" t="s">
        <v>233</v>
      </c>
      <c r="G36" s="34">
        <v>4800</v>
      </c>
      <c r="H36" s="319">
        <f t="shared" si="8"/>
        <v>3800</v>
      </c>
      <c r="I36" s="20"/>
      <c r="J36" s="32" t="s">
        <v>3477</v>
      </c>
      <c r="K36" s="14" t="s">
        <v>28</v>
      </c>
      <c r="L36" s="12" t="s">
        <v>386</v>
      </c>
      <c r="M36" s="160" t="s">
        <v>11</v>
      </c>
      <c r="N36" s="948">
        <v>3800</v>
      </c>
      <c r="O36" s="680" t="b">
        <f t="shared" si="6"/>
        <v>1</v>
      </c>
      <c r="P36" s="680" t="b">
        <f t="shared" si="7"/>
        <v>1</v>
      </c>
      <c r="Q36">
        <f>VLOOKUP(B36,'25년09월 학교가'!$A$2:$C$1818,3,0)</f>
        <v>3800</v>
      </c>
      <c r="S36" s="680" t="b">
        <f t="shared" si="3"/>
        <v>1</v>
      </c>
    </row>
    <row r="37" spans="1:19" ht="57.6">
      <c r="A37" s="13"/>
      <c r="B37" s="132">
        <v>100426</v>
      </c>
      <c r="C37" s="29" t="s">
        <v>3478</v>
      </c>
      <c r="D37" s="13" t="s">
        <v>358</v>
      </c>
      <c r="E37" s="12"/>
      <c r="F37" s="12" t="s">
        <v>233</v>
      </c>
      <c r="G37" s="34">
        <v>5790</v>
      </c>
      <c r="H37" s="319">
        <f t="shared" si="8"/>
        <v>4800</v>
      </c>
      <c r="I37" s="20"/>
      <c r="J37" s="32" t="s">
        <v>3479</v>
      </c>
      <c r="K37" s="14" t="s">
        <v>28</v>
      </c>
      <c r="L37" s="12" t="s">
        <v>386</v>
      </c>
      <c r="M37" s="160" t="s">
        <v>11</v>
      </c>
      <c r="N37" s="948">
        <v>4800</v>
      </c>
      <c r="O37" s="680" t="b">
        <f t="shared" si="6"/>
        <v>1</v>
      </c>
      <c r="P37" s="680" t="b">
        <f t="shared" si="7"/>
        <v>1</v>
      </c>
      <c r="Q37">
        <f>VLOOKUP(B37,'25년09월 학교가'!$A$2:$C$1818,3,0)</f>
        <v>4800</v>
      </c>
      <c r="S37" s="680" t="b">
        <f t="shared" si="3"/>
        <v>1</v>
      </c>
    </row>
    <row r="38" spans="1:19" ht="38.4">
      <c r="A38" s="13"/>
      <c r="B38" s="132">
        <v>142780</v>
      </c>
      <c r="C38" s="29" t="s">
        <v>3480</v>
      </c>
      <c r="D38" s="13" t="s">
        <v>358</v>
      </c>
      <c r="E38" s="12"/>
      <c r="F38" s="12" t="s">
        <v>233</v>
      </c>
      <c r="G38" s="34">
        <v>5320</v>
      </c>
      <c r="H38" s="319">
        <f t="shared" si="8"/>
        <v>4000</v>
      </c>
      <c r="I38" s="20"/>
      <c r="J38" s="32" t="s">
        <v>3481</v>
      </c>
      <c r="K38" s="14" t="s">
        <v>28</v>
      </c>
      <c r="L38" s="12" t="s">
        <v>386</v>
      </c>
      <c r="M38" s="160" t="s">
        <v>11</v>
      </c>
      <c r="N38" s="948">
        <v>4000</v>
      </c>
      <c r="O38" s="680" t="b">
        <f t="shared" si="6"/>
        <v>1</v>
      </c>
      <c r="P38" s="680" t="b">
        <f t="shared" si="7"/>
        <v>1</v>
      </c>
      <c r="Q38">
        <f>VLOOKUP(B38,'25년09월 학교가'!$A$2:$C$1818,3,0)</f>
        <v>4000</v>
      </c>
      <c r="S38" s="680" t="b">
        <f t="shared" si="3"/>
        <v>1</v>
      </c>
    </row>
    <row r="39" spans="1:19" ht="76.8">
      <c r="A39" s="13"/>
      <c r="B39" s="132">
        <v>100358</v>
      </c>
      <c r="C39" s="29" t="s">
        <v>3482</v>
      </c>
      <c r="D39" s="13" t="s">
        <v>358</v>
      </c>
      <c r="E39" s="12"/>
      <c r="F39" s="12" t="s">
        <v>233</v>
      </c>
      <c r="G39" s="34">
        <v>4660</v>
      </c>
      <c r="H39" s="319">
        <f t="shared" si="8"/>
        <v>3800</v>
      </c>
      <c r="I39" s="20"/>
      <c r="J39" s="32" t="s">
        <v>3483</v>
      </c>
      <c r="K39" s="14" t="s">
        <v>28</v>
      </c>
      <c r="L39" s="12" t="s">
        <v>386</v>
      </c>
      <c r="M39" s="160" t="s">
        <v>11</v>
      </c>
      <c r="N39" s="948">
        <v>3800</v>
      </c>
      <c r="O39" s="680" t="b">
        <f t="shared" si="6"/>
        <v>1</v>
      </c>
      <c r="P39" s="680" t="b">
        <f t="shared" si="7"/>
        <v>1</v>
      </c>
      <c r="Q39">
        <f>VLOOKUP(B39,'25년09월 학교가'!$A$2:$C$1818,3,0)</f>
        <v>3800</v>
      </c>
      <c r="S39" s="680" t="b">
        <f t="shared" si="3"/>
        <v>1</v>
      </c>
    </row>
    <row r="40" spans="1:19" ht="57.6">
      <c r="A40" s="13"/>
      <c r="B40" s="132">
        <v>100445</v>
      </c>
      <c r="C40" s="29" t="s">
        <v>3484</v>
      </c>
      <c r="D40" s="13" t="s">
        <v>358</v>
      </c>
      <c r="E40" s="12"/>
      <c r="F40" s="12" t="s">
        <v>233</v>
      </c>
      <c r="G40" s="34">
        <v>5790</v>
      </c>
      <c r="H40" s="319">
        <f t="shared" si="8"/>
        <v>4800</v>
      </c>
      <c r="I40" s="20"/>
      <c r="J40" s="32" t="s">
        <v>3485</v>
      </c>
      <c r="K40" s="14" t="s">
        <v>330</v>
      </c>
      <c r="L40" s="12" t="s">
        <v>386</v>
      </c>
      <c r="M40" s="160" t="s">
        <v>11</v>
      </c>
      <c r="N40" s="948">
        <v>4800</v>
      </c>
      <c r="O40" s="680" t="b">
        <f t="shared" si="6"/>
        <v>1</v>
      </c>
      <c r="P40" s="680" t="b">
        <f t="shared" si="7"/>
        <v>1</v>
      </c>
      <c r="Q40">
        <f>VLOOKUP(B40,'25년09월 학교가'!$A$2:$C$1818,3,0)</f>
        <v>4800</v>
      </c>
      <c r="S40" s="680" t="b">
        <f t="shared" si="3"/>
        <v>1</v>
      </c>
    </row>
    <row r="41" spans="1:19" ht="57.6">
      <c r="A41" s="13"/>
      <c r="B41" s="132">
        <v>109735</v>
      </c>
      <c r="C41" s="29" t="s">
        <v>3488</v>
      </c>
      <c r="D41" s="13" t="s">
        <v>252</v>
      </c>
      <c r="E41" s="12"/>
      <c r="F41" s="12" t="s">
        <v>233</v>
      </c>
      <c r="G41" s="34">
        <v>7500</v>
      </c>
      <c r="H41" s="319">
        <f t="shared" si="8"/>
        <v>6500</v>
      </c>
      <c r="I41" s="20"/>
      <c r="J41" s="32" t="s">
        <v>3489</v>
      </c>
      <c r="K41" s="14" t="s">
        <v>294</v>
      </c>
      <c r="L41" s="12" t="s">
        <v>323</v>
      </c>
      <c r="M41" s="160" t="s">
        <v>11</v>
      </c>
      <c r="N41" s="948">
        <v>6500</v>
      </c>
      <c r="O41" s="680" t="b">
        <f t="shared" si="6"/>
        <v>1</v>
      </c>
      <c r="P41" s="680" t="b">
        <f t="shared" si="7"/>
        <v>1</v>
      </c>
      <c r="Q41">
        <f>VLOOKUP(B41,'25년09월 학교가'!$A$2:$C$1818,3,0)</f>
        <v>6500</v>
      </c>
      <c r="S41" s="680" t="b">
        <f t="shared" si="3"/>
        <v>1</v>
      </c>
    </row>
    <row r="42" spans="1:19" ht="76.8">
      <c r="A42" s="13"/>
      <c r="B42" s="132">
        <v>100353</v>
      </c>
      <c r="C42" s="29" t="s">
        <v>3490</v>
      </c>
      <c r="D42" s="13" t="s">
        <v>358</v>
      </c>
      <c r="E42" s="12"/>
      <c r="F42" s="12" t="s">
        <v>233</v>
      </c>
      <c r="G42" s="34">
        <v>4660</v>
      </c>
      <c r="H42" s="319">
        <f t="shared" si="8"/>
        <v>3700</v>
      </c>
      <c r="I42" s="20"/>
      <c r="J42" s="32" t="s">
        <v>3483</v>
      </c>
      <c r="K42" s="14" t="s">
        <v>14</v>
      </c>
      <c r="L42" s="12" t="s">
        <v>323</v>
      </c>
      <c r="M42" s="160" t="s">
        <v>11</v>
      </c>
      <c r="N42" s="948">
        <v>3700</v>
      </c>
      <c r="O42" s="680" t="b">
        <f t="shared" si="6"/>
        <v>1</v>
      </c>
      <c r="P42" s="680" t="b">
        <f t="shared" si="7"/>
        <v>1</v>
      </c>
      <c r="Q42">
        <f>VLOOKUP(B42,'25년09월 학교가'!$A$2:$C$1818,3,0)</f>
        <v>3700</v>
      </c>
      <c r="S42" s="680" t="b">
        <f t="shared" si="3"/>
        <v>1</v>
      </c>
    </row>
    <row r="43" spans="1:19" ht="76.8">
      <c r="A43" s="13"/>
      <c r="B43" s="132">
        <v>100378</v>
      </c>
      <c r="C43" s="29" t="s">
        <v>3491</v>
      </c>
      <c r="D43" s="13" t="s">
        <v>358</v>
      </c>
      <c r="E43" s="12"/>
      <c r="F43" s="12" t="s">
        <v>233</v>
      </c>
      <c r="G43" s="34">
        <v>8450</v>
      </c>
      <c r="H43" s="319">
        <f t="shared" si="8"/>
        <v>6800</v>
      </c>
      <c r="I43" s="20"/>
      <c r="J43" s="32" t="s">
        <v>3492</v>
      </c>
      <c r="K43" s="14" t="s">
        <v>14</v>
      </c>
      <c r="L43" s="12" t="s">
        <v>386</v>
      </c>
      <c r="M43" s="160" t="s">
        <v>11</v>
      </c>
      <c r="N43" s="948">
        <v>6800</v>
      </c>
      <c r="O43" s="680" t="b">
        <f t="shared" si="6"/>
        <v>1</v>
      </c>
      <c r="P43" s="680" t="b">
        <f t="shared" si="7"/>
        <v>1</v>
      </c>
      <c r="Q43">
        <f>VLOOKUP(B43,'25년09월 학교가'!$A$2:$C$1818,3,0)</f>
        <v>6800</v>
      </c>
      <c r="S43" s="680" t="b">
        <f t="shared" si="3"/>
        <v>1</v>
      </c>
    </row>
    <row r="44" spans="1:19">
      <c r="A44" s="13"/>
      <c r="B44" s="132">
        <v>140094</v>
      </c>
      <c r="C44" s="29" t="s">
        <v>3493</v>
      </c>
      <c r="D44" s="13" t="s">
        <v>358</v>
      </c>
      <c r="E44" s="12"/>
      <c r="F44" s="12" t="s">
        <v>233</v>
      </c>
      <c r="G44" s="61">
        <v>3900</v>
      </c>
      <c r="H44" s="319">
        <f t="shared" si="8"/>
        <v>3200</v>
      </c>
      <c r="I44" s="20"/>
      <c r="J44" s="32" t="s">
        <v>3494</v>
      </c>
      <c r="K44" s="14" t="s">
        <v>28</v>
      </c>
      <c r="L44" s="12" t="s">
        <v>323</v>
      </c>
      <c r="M44" s="160" t="s">
        <v>11</v>
      </c>
      <c r="N44" s="948">
        <v>3200</v>
      </c>
      <c r="O44" s="680" t="b">
        <f t="shared" si="6"/>
        <v>1</v>
      </c>
      <c r="P44" s="680" t="b">
        <f t="shared" si="7"/>
        <v>1</v>
      </c>
      <c r="Q44">
        <f>VLOOKUP(B44,'25년09월 학교가'!$A$2:$C$1818,3,0)</f>
        <v>3200</v>
      </c>
      <c r="S44" s="680" t="b">
        <f t="shared" si="3"/>
        <v>1</v>
      </c>
    </row>
    <row r="45" spans="1:19" ht="38.4">
      <c r="A45" s="13"/>
      <c r="B45" s="132">
        <v>140093</v>
      </c>
      <c r="C45" s="29" t="s">
        <v>3495</v>
      </c>
      <c r="D45" s="13" t="s">
        <v>358</v>
      </c>
      <c r="E45" s="12"/>
      <c r="F45" s="12" t="s">
        <v>233</v>
      </c>
      <c r="G45" s="34">
        <v>3900</v>
      </c>
      <c r="H45" s="319">
        <f t="shared" si="8"/>
        <v>3200</v>
      </c>
      <c r="I45" s="20"/>
      <c r="J45" s="32" t="s">
        <v>3496</v>
      </c>
      <c r="K45" s="14" t="s">
        <v>14</v>
      </c>
      <c r="L45" s="12" t="s">
        <v>386</v>
      </c>
      <c r="M45" s="160" t="s">
        <v>11</v>
      </c>
      <c r="N45" s="948">
        <v>3200</v>
      </c>
      <c r="O45" s="680" t="b">
        <f t="shared" si="6"/>
        <v>1</v>
      </c>
      <c r="P45" s="680" t="b">
        <f t="shared" si="7"/>
        <v>1</v>
      </c>
      <c r="Q45">
        <f>VLOOKUP(B45,'25년09월 학교가'!$A$2:$C$1818,3,0)</f>
        <v>3200</v>
      </c>
      <c r="S45" s="680" t="b">
        <f t="shared" si="3"/>
        <v>1</v>
      </c>
    </row>
    <row r="46" spans="1:19" ht="57.6">
      <c r="A46" s="13"/>
      <c r="B46" s="132">
        <v>240242</v>
      </c>
      <c r="C46" s="29" t="s">
        <v>3497</v>
      </c>
      <c r="D46" s="13" t="s">
        <v>358</v>
      </c>
      <c r="E46" s="14"/>
      <c r="F46" s="12" t="s">
        <v>233</v>
      </c>
      <c r="G46" s="34">
        <v>5870</v>
      </c>
      <c r="H46" s="319">
        <f t="shared" si="8"/>
        <v>5000</v>
      </c>
      <c r="I46" s="20"/>
      <c r="J46" s="32" t="s">
        <v>3498</v>
      </c>
      <c r="K46" s="14" t="s">
        <v>331</v>
      </c>
      <c r="L46" s="14" t="s">
        <v>386</v>
      </c>
      <c r="M46" s="160" t="s">
        <v>11</v>
      </c>
      <c r="N46" s="948">
        <v>5000</v>
      </c>
      <c r="O46" s="680" t="b">
        <f t="shared" si="6"/>
        <v>1</v>
      </c>
      <c r="P46" s="680" t="b">
        <f t="shared" si="7"/>
        <v>1</v>
      </c>
      <c r="Q46">
        <f>VLOOKUP(B46,'25년09월 학교가'!$A$2:$C$1818,3,0)</f>
        <v>5000</v>
      </c>
      <c r="S46" s="680" t="b">
        <f t="shared" si="3"/>
        <v>1</v>
      </c>
    </row>
    <row r="47" spans="1:19" ht="38.4">
      <c r="A47" s="13"/>
      <c r="B47" s="132">
        <v>240241</v>
      </c>
      <c r="C47" s="29" t="s">
        <v>3499</v>
      </c>
      <c r="D47" s="13" t="s">
        <v>60</v>
      </c>
      <c r="E47" s="12"/>
      <c r="F47" s="12" t="s">
        <v>233</v>
      </c>
      <c r="G47" s="34">
        <v>9700</v>
      </c>
      <c r="H47" s="319">
        <f t="shared" si="8"/>
        <v>8000</v>
      </c>
      <c r="I47" s="20"/>
      <c r="J47" s="32" t="s">
        <v>3500</v>
      </c>
      <c r="K47" s="14" t="s">
        <v>107</v>
      </c>
      <c r="L47" s="12" t="s">
        <v>389</v>
      </c>
      <c r="M47" s="160" t="s">
        <v>11</v>
      </c>
      <c r="N47" s="948">
        <v>8000</v>
      </c>
      <c r="O47" s="680" t="b">
        <f t="shared" si="6"/>
        <v>1</v>
      </c>
      <c r="P47" s="680" t="b">
        <f t="shared" si="7"/>
        <v>1</v>
      </c>
      <c r="Q47">
        <f>VLOOKUP(B47,'25년09월 학교가'!$A$2:$C$1818,3,0)</f>
        <v>8000</v>
      </c>
      <c r="S47" s="680" t="b">
        <f t="shared" si="3"/>
        <v>1</v>
      </c>
    </row>
    <row r="48" spans="1:19" ht="57.6">
      <c r="A48" s="13"/>
      <c r="B48" s="132">
        <v>240239</v>
      </c>
      <c r="C48" s="29" t="s">
        <v>3501</v>
      </c>
      <c r="D48" s="13" t="s">
        <v>60</v>
      </c>
      <c r="E48" s="12"/>
      <c r="F48" s="12" t="s">
        <v>233</v>
      </c>
      <c r="G48" s="34">
        <v>8350</v>
      </c>
      <c r="H48" s="319">
        <f t="shared" si="8"/>
        <v>7000</v>
      </c>
      <c r="I48" s="20"/>
      <c r="J48" s="32" t="s">
        <v>3498</v>
      </c>
      <c r="K48" s="14" t="s">
        <v>331</v>
      </c>
      <c r="L48" s="12" t="s">
        <v>389</v>
      </c>
      <c r="M48" s="160" t="s">
        <v>11</v>
      </c>
      <c r="N48" s="948">
        <v>7000</v>
      </c>
      <c r="O48" s="680" t="b">
        <f t="shared" si="6"/>
        <v>1</v>
      </c>
      <c r="P48" s="680" t="b">
        <f t="shared" si="7"/>
        <v>1</v>
      </c>
      <c r="Q48">
        <f>VLOOKUP(B48,'25년09월 학교가'!$A$2:$C$1818,3,0)</f>
        <v>7000</v>
      </c>
      <c r="S48" s="680" t="b">
        <f t="shared" si="3"/>
        <v>1</v>
      </c>
    </row>
    <row r="49" spans="1:19" ht="76.8">
      <c r="A49" s="13"/>
      <c r="B49" s="132">
        <v>373246</v>
      </c>
      <c r="C49" s="29" t="s">
        <v>4379</v>
      </c>
      <c r="D49" s="13" t="s">
        <v>4380</v>
      </c>
      <c r="E49" s="12"/>
      <c r="F49" s="12" t="s">
        <v>4373</v>
      </c>
      <c r="G49" s="34">
        <v>6900</v>
      </c>
      <c r="H49" s="319">
        <f t="shared" si="8"/>
        <v>5600</v>
      </c>
      <c r="I49" s="20"/>
      <c r="J49" s="32" t="s">
        <v>4381</v>
      </c>
      <c r="K49" s="14" t="s">
        <v>331</v>
      </c>
      <c r="L49" s="12" t="s">
        <v>386</v>
      </c>
      <c r="M49" s="160" t="s">
        <v>11</v>
      </c>
      <c r="N49" s="948">
        <v>5600</v>
      </c>
      <c r="O49" s="680" t="b">
        <f t="shared" si="6"/>
        <v>1</v>
      </c>
      <c r="P49" s="680" t="b">
        <f t="shared" si="7"/>
        <v>1</v>
      </c>
      <c r="Q49">
        <f>VLOOKUP(B49,'25년09월 학교가'!$A$2:$C$1818,3,0)</f>
        <v>5600</v>
      </c>
      <c r="S49" s="680" t="b">
        <f t="shared" si="3"/>
        <v>1</v>
      </c>
    </row>
    <row r="50" spans="1:19">
      <c r="A50" s="13"/>
      <c r="B50" s="132">
        <v>100098</v>
      </c>
      <c r="C50" s="29" t="s">
        <v>3502</v>
      </c>
      <c r="D50" s="13" t="s">
        <v>3503</v>
      </c>
      <c r="E50" s="12"/>
      <c r="F50" s="12" t="s">
        <v>129</v>
      </c>
      <c r="G50" s="34">
        <v>51320</v>
      </c>
      <c r="H50" s="319">
        <f t="shared" si="8"/>
        <v>41000</v>
      </c>
      <c r="I50" s="20"/>
      <c r="J50" s="32" t="s">
        <v>3504</v>
      </c>
      <c r="K50" s="14" t="s">
        <v>28</v>
      </c>
      <c r="L50" s="12" t="s">
        <v>386</v>
      </c>
      <c r="M50" s="160" t="s">
        <v>11</v>
      </c>
      <c r="N50" s="948">
        <v>41000</v>
      </c>
      <c r="O50" s="680" t="b">
        <f t="shared" si="6"/>
        <v>1</v>
      </c>
      <c r="P50" s="680" t="b">
        <f t="shared" si="7"/>
        <v>1</v>
      </c>
      <c r="Q50">
        <f>VLOOKUP(B50,'25년09월 학교가'!$A$2:$C$1818,3,0)</f>
        <v>41000</v>
      </c>
      <c r="S50" s="680" t="b">
        <f t="shared" si="3"/>
        <v>1</v>
      </c>
    </row>
    <row r="51" spans="1:19">
      <c r="A51" s="13"/>
      <c r="B51" s="132">
        <v>100107</v>
      </c>
      <c r="C51" s="29" t="s">
        <v>3505</v>
      </c>
      <c r="D51" s="13" t="s">
        <v>341</v>
      </c>
      <c r="E51" s="12"/>
      <c r="F51" s="12" t="s">
        <v>129</v>
      </c>
      <c r="G51" s="34">
        <v>7780</v>
      </c>
      <c r="H51" s="319">
        <f t="shared" si="8"/>
        <v>6200</v>
      </c>
      <c r="I51" s="20"/>
      <c r="J51" s="32" t="s">
        <v>3506</v>
      </c>
      <c r="K51" s="14" t="s">
        <v>28</v>
      </c>
      <c r="L51" s="12" t="s">
        <v>386</v>
      </c>
      <c r="M51" s="160" t="s">
        <v>11</v>
      </c>
      <c r="N51" s="948">
        <v>6200</v>
      </c>
      <c r="O51" s="680" t="b">
        <f t="shared" ref="O51:O74" si="9">H51=N51</f>
        <v>1</v>
      </c>
      <c r="P51" s="680" t="b">
        <f t="shared" ref="P51:P74" si="10">H51&lt;G51</f>
        <v>1</v>
      </c>
      <c r="Q51">
        <f>VLOOKUP(B51,'25년09월 학교가'!$A$2:$C$1818,3,0)</f>
        <v>6200</v>
      </c>
      <c r="S51" s="680" t="b">
        <f t="shared" si="3"/>
        <v>1</v>
      </c>
    </row>
    <row r="52" spans="1:19">
      <c r="A52" s="13"/>
      <c r="B52" s="132">
        <v>126735</v>
      </c>
      <c r="C52" s="29" t="s">
        <v>3507</v>
      </c>
      <c r="D52" s="13" t="s">
        <v>3508</v>
      </c>
      <c r="E52" s="12"/>
      <c r="F52" s="12" t="s">
        <v>129</v>
      </c>
      <c r="G52" s="34">
        <v>6740</v>
      </c>
      <c r="H52" s="319">
        <f t="shared" si="8"/>
        <v>5400</v>
      </c>
      <c r="I52" s="20"/>
      <c r="J52" s="32" t="s">
        <v>3506</v>
      </c>
      <c r="K52" s="14" t="s">
        <v>28</v>
      </c>
      <c r="L52" s="12" t="s">
        <v>386</v>
      </c>
      <c r="M52" s="160" t="s">
        <v>11</v>
      </c>
      <c r="N52" s="948">
        <v>5400</v>
      </c>
      <c r="O52" s="680" t="b">
        <f t="shared" si="9"/>
        <v>1</v>
      </c>
      <c r="P52" s="680" t="b">
        <f t="shared" si="10"/>
        <v>1</v>
      </c>
      <c r="Q52">
        <f>VLOOKUP(B52,'25년09월 학교가'!$A$2:$C$1818,3,0)</f>
        <v>5400</v>
      </c>
      <c r="S52" s="680" t="b">
        <f t="shared" si="3"/>
        <v>1</v>
      </c>
    </row>
    <row r="53" spans="1:19">
      <c r="A53" s="13"/>
      <c r="B53" s="132">
        <v>115305</v>
      </c>
      <c r="C53" s="29" t="s">
        <v>3507</v>
      </c>
      <c r="D53" s="13" t="s">
        <v>358</v>
      </c>
      <c r="E53" s="12"/>
      <c r="F53" s="12" t="s">
        <v>129</v>
      </c>
      <c r="G53" s="34">
        <v>2500</v>
      </c>
      <c r="H53" s="319">
        <f t="shared" si="8"/>
        <v>2000</v>
      </c>
      <c r="I53" s="20"/>
      <c r="J53" s="32" t="s">
        <v>3506</v>
      </c>
      <c r="K53" s="14" t="s">
        <v>28</v>
      </c>
      <c r="L53" s="12" t="s">
        <v>386</v>
      </c>
      <c r="M53" s="160" t="s">
        <v>11</v>
      </c>
      <c r="N53" s="948">
        <v>2000</v>
      </c>
      <c r="O53" s="680" t="b">
        <f t="shared" si="9"/>
        <v>1</v>
      </c>
      <c r="P53" s="680" t="b">
        <f t="shared" si="10"/>
        <v>1</v>
      </c>
      <c r="Q53">
        <f>VLOOKUP(B53,'25년09월 학교가'!$A$2:$C$1818,3,0)</f>
        <v>2000</v>
      </c>
      <c r="S53" s="680" t="b">
        <f t="shared" si="3"/>
        <v>1</v>
      </c>
    </row>
    <row r="54" spans="1:19">
      <c r="A54" s="13"/>
      <c r="B54" s="132">
        <v>100118</v>
      </c>
      <c r="C54" s="29" t="s">
        <v>3509</v>
      </c>
      <c r="D54" s="13" t="s">
        <v>341</v>
      </c>
      <c r="E54" s="12"/>
      <c r="F54" s="12" t="s">
        <v>129</v>
      </c>
      <c r="G54" s="34">
        <v>10380</v>
      </c>
      <c r="H54" s="319">
        <f t="shared" si="8"/>
        <v>8200</v>
      </c>
      <c r="I54" s="20"/>
      <c r="J54" s="32" t="s">
        <v>3506</v>
      </c>
      <c r="K54" s="14" t="s">
        <v>28</v>
      </c>
      <c r="L54" s="12" t="s">
        <v>386</v>
      </c>
      <c r="M54" s="160" t="s">
        <v>11</v>
      </c>
      <c r="N54" s="948">
        <v>8200</v>
      </c>
      <c r="O54" s="680" t="b">
        <f t="shared" si="9"/>
        <v>1</v>
      </c>
      <c r="P54" s="680" t="b">
        <f t="shared" si="10"/>
        <v>1</v>
      </c>
      <c r="Q54">
        <f>VLOOKUP(B54,'25년09월 학교가'!$A$2:$C$1818,3,0)</f>
        <v>8200</v>
      </c>
      <c r="S54" s="680" t="b">
        <f t="shared" si="3"/>
        <v>1</v>
      </c>
    </row>
    <row r="55" spans="1:19">
      <c r="A55" s="13"/>
      <c r="B55" s="132">
        <v>126734</v>
      </c>
      <c r="C55" s="29" t="s">
        <v>3509</v>
      </c>
      <c r="D55" s="13" t="s">
        <v>3184</v>
      </c>
      <c r="E55" s="12"/>
      <c r="F55" s="12" t="s">
        <v>129</v>
      </c>
      <c r="G55" s="34">
        <v>7100</v>
      </c>
      <c r="H55" s="319">
        <f t="shared" si="8"/>
        <v>6100</v>
      </c>
      <c r="I55" s="20"/>
      <c r="J55" s="32" t="s">
        <v>3506</v>
      </c>
      <c r="K55" s="14" t="s">
        <v>28</v>
      </c>
      <c r="L55" s="12" t="s">
        <v>386</v>
      </c>
      <c r="M55" s="160" t="s">
        <v>11</v>
      </c>
      <c r="N55" s="948">
        <v>6100</v>
      </c>
      <c r="O55" s="680" t="b">
        <f t="shared" si="9"/>
        <v>1</v>
      </c>
      <c r="P55" s="680" t="b">
        <f t="shared" si="10"/>
        <v>1</v>
      </c>
      <c r="Q55">
        <f>VLOOKUP(B55,'25년09월 학교가'!$A$2:$C$1818,3,0)</f>
        <v>6100</v>
      </c>
      <c r="S55" s="680" t="b">
        <f t="shared" si="3"/>
        <v>1</v>
      </c>
    </row>
    <row r="56" spans="1:19">
      <c r="A56" s="13"/>
      <c r="B56" s="132">
        <v>115304</v>
      </c>
      <c r="C56" s="29" t="s">
        <v>3509</v>
      </c>
      <c r="D56" s="13" t="s">
        <v>358</v>
      </c>
      <c r="E56" s="12"/>
      <c r="F56" s="12" t="s">
        <v>129</v>
      </c>
      <c r="G56" s="34">
        <v>3700</v>
      </c>
      <c r="H56" s="319">
        <f t="shared" si="8"/>
        <v>2700</v>
      </c>
      <c r="I56" s="20"/>
      <c r="J56" s="32" t="s">
        <v>3506</v>
      </c>
      <c r="K56" s="14" t="s">
        <v>28</v>
      </c>
      <c r="L56" s="12" t="s">
        <v>323</v>
      </c>
      <c r="M56" s="160" t="s">
        <v>11</v>
      </c>
      <c r="N56" s="948">
        <v>2700</v>
      </c>
      <c r="O56" s="680" t="b">
        <f t="shared" si="9"/>
        <v>1</v>
      </c>
      <c r="P56" s="680" t="b">
        <f t="shared" si="10"/>
        <v>1</v>
      </c>
      <c r="Q56">
        <f>VLOOKUP(B56,'25년09월 학교가'!$A$2:$C$1818,3,0)</f>
        <v>2700</v>
      </c>
      <c r="S56" s="680" t="b">
        <f t="shared" si="3"/>
        <v>1</v>
      </c>
    </row>
    <row r="57" spans="1:19" ht="38.4">
      <c r="A57" s="13"/>
      <c r="B57" s="132">
        <v>100394</v>
      </c>
      <c r="C57" s="29" t="s">
        <v>3510</v>
      </c>
      <c r="D57" s="13" t="s">
        <v>358</v>
      </c>
      <c r="E57" s="12"/>
      <c r="F57" s="12" t="s">
        <v>233</v>
      </c>
      <c r="G57" s="34">
        <v>6790</v>
      </c>
      <c r="H57" s="319">
        <f t="shared" si="8"/>
        <v>5800</v>
      </c>
      <c r="I57" s="20"/>
      <c r="J57" s="32" t="s">
        <v>3511</v>
      </c>
      <c r="K57" s="14" t="s">
        <v>14</v>
      </c>
      <c r="L57" s="12" t="s">
        <v>323</v>
      </c>
      <c r="M57" s="160" t="s">
        <v>11</v>
      </c>
      <c r="N57" s="948">
        <v>5800</v>
      </c>
      <c r="O57" s="680" t="b">
        <f t="shared" si="9"/>
        <v>1</v>
      </c>
      <c r="P57" s="680" t="b">
        <f t="shared" si="10"/>
        <v>1</v>
      </c>
      <c r="Q57">
        <f>VLOOKUP(B57,'25년09월 학교가'!$A$2:$C$1818,3,0)</f>
        <v>5800</v>
      </c>
      <c r="S57" s="680" t="b">
        <f t="shared" si="3"/>
        <v>1</v>
      </c>
    </row>
    <row r="58" spans="1:19" ht="38.4">
      <c r="A58" s="13"/>
      <c r="B58" s="132">
        <v>172452</v>
      </c>
      <c r="C58" s="29" t="s">
        <v>3512</v>
      </c>
      <c r="D58" s="13" t="s">
        <v>2007</v>
      </c>
      <c r="E58" s="12"/>
      <c r="F58" s="12" t="s">
        <v>10</v>
      </c>
      <c r="G58" s="34">
        <v>6000</v>
      </c>
      <c r="H58" s="319">
        <f t="shared" si="8"/>
        <v>5000</v>
      </c>
      <c r="I58" s="20"/>
      <c r="J58" s="32" t="s">
        <v>3513</v>
      </c>
      <c r="K58" s="14" t="s">
        <v>18</v>
      </c>
      <c r="L58" s="12" t="s">
        <v>386</v>
      </c>
      <c r="M58" s="160" t="s">
        <v>112</v>
      </c>
      <c r="N58" s="948">
        <v>5000</v>
      </c>
      <c r="O58" s="680" t="b">
        <f t="shared" si="9"/>
        <v>1</v>
      </c>
      <c r="P58" s="680" t="b">
        <f t="shared" si="10"/>
        <v>1</v>
      </c>
      <c r="Q58">
        <f>VLOOKUP(B58,'25년09월 학교가'!$A$2:$C$1818,3,0)</f>
        <v>5000</v>
      </c>
      <c r="S58" s="680" t="b">
        <f t="shared" si="3"/>
        <v>1</v>
      </c>
    </row>
    <row r="59" spans="1:19" ht="57.6">
      <c r="A59" s="13"/>
      <c r="B59" s="132">
        <v>104305</v>
      </c>
      <c r="C59" s="29" t="s">
        <v>3514</v>
      </c>
      <c r="D59" s="13" t="s">
        <v>2007</v>
      </c>
      <c r="E59" s="12"/>
      <c r="F59" s="12" t="s">
        <v>233</v>
      </c>
      <c r="G59" s="34">
        <v>6000</v>
      </c>
      <c r="H59" s="319">
        <f t="shared" si="8"/>
        <v>5000</v>
      </c>
      <c r="I59" s="20"/>
      <c r="J59" s="32" t="s">
        <v>3515</v>
      </c>
      <c r="K59" s="14" t="s">
        <v>48</v>
      </c>
      <c r="L59" s="12" t="s">
        <v>2188</v>
      </c>
      <c r="M59" s="160" t="s">
        <v>11</v>
      </c>
      <c r="N59" s="948">
        <v>5000</v>
      </c>
      <c r="O59" s="680" t="b">
        <f t="shared" si="9"/>
        <v>1</v>
      </c>
      <c r="P59" s="680" t="b">
        <f t="shared" si="10"/>
        <v>1</v>
      </c>
      <c r="Q59">
        <f>VLOOKUP(B59,'25년09월 학교가'!$A$2:$C$1818,3,0)</f>
        <v>5000</v>
      </c>
      <c r="S59" s="680" t="b">
        <f t="shared" si="3"/>
        <v>1</v>
      </c>
    </row>
    <row r="60" spans="1:19" ht="76.8">
      <c r="A60" s="13"/>
      <c r="B60" s="132">
        <v>130394</v>
      </c>
      <c r="C60" s="29" t="s">
        <v>4382</v>
      </c>
      <c r="D60" s="13" t="s">
        <v>4383</v>
      </c>
      <c r="E60" s="12"/>
      <c r="F60" s="12" t="s">
        <v>4373</v>
      </c>
      <c r="G60" s="34">
        <v>40600</v>
      </c>
      <c r="H60" s="319">
        <f t="shared" si="8"/>
        <v>35500</v>
      </c>
      <c r="I60" s="20"/>
      <c r="J60" s="32" t="s">
        <v>4385</v>
      </c>
      <c r="K60" s="14" t="s">
        <v>48</v>
      </c>
      <c r="L60" s="12" t="s">
        <v>4384</v>
      </c>
      <c r="M60" s="160" t="s">
        <v>11</v>
      </c>
      <c r="N60" s="948">
        <v>35500</v>
      </c>
      <c r="O60" s="680" t="b">
        <f t="shared" si="9"/>
        <v>1</v>
      </c>
      <c r="P60" s="680" t="b">
        <f t="shared" si="10"/>
        <v>1</v>
      </c>
      <c r="Q60">
        <f>VLOOKUP(B60,'25년09월 학교가'!$A$2:$C$1818,3,0)</f>
        <v>35500</v>
      </c>
      <c r="S60" s="680" t="b">
        <f t="shared" si="3"/>
        <v>1</v>
      </c>
    </row>
    <row r="61" spans="1:19" ht="76.8">
      <c r="A61" s="13"/>
      <c r="B61" s="132">
        <v>173576</v>
      </c>
      <c r="C61" s="29" t="s">
        <v>3516</v>
      </c>
      <c r="D61" s="13" t="s">
        <v>3517</v>
      </c>
      <c r="E61" s="12"/>
      <c r="F61" s="12" t="s">
        <v>233</v>
      </c>
      <c r="G61" s="34">
        <v>4000</v>
      </c>
      <c r="H61" s="319">
        <f t="shared" si="8"/>
        <v>3000</v>
      </c>
      <c r="I61" s="20"/>
      <c r="J61" s="32" t="s">
        <v>3518</v>
      </c>
      <c r="K61" s="14" t="s">
        <v>38</v>
      </c>
      <c r="L61" s="12" t="s">
        <v>386</v>
      </c>
      <c r="M61" s="160" t="s">
        <v>11</v>
      </c>
      <c r="N61" s="948">
        <v>3000</v>
      </c>
      <c r="O61" s="680" t="b">
        <f t="shared" si="9"/>
        <v>1</v>
      </c>
      <c r="P61" s="680" t="b">
        <f t="shared" si="10"/>
        <v>1</v>
      </c>
      <c r="Q61">
        <f>VLOOKUP(B61,'25년09월 학교가'!$A$2:$C$1818,3,0)</f>
        <v>3000</v>
      </c>
      <c r="S61" s="680" t="b">
        <f t="shared" si="3"/>
        <v>1</v>
      </c>
    </row>
    <row r="62" spans="1:19" ht="38.4">
      <c r="A62" s="13"/>
      <c r="B62" s="132">
        <v>145336</v>
      </c>
      <c r="C62" s="29" t="s">
        <v>3521</v>
      </c>
      <c r="D62" s="13" t="s">
        <v>358</v>
      </c>
      <c r="E62" s="12"/>
      <c r="F62" s="12" t="s">
        <v>233</v>
      </c>
      <c r="G62" s="34">
        <v>17400</v>
      </c>
      <c r="H62" s="319">
        <f t="shared" si="8"/>
        <v>15560</v>
      </c>
      <c r="I62" s="20"/>
      <c r="J62" s="32" t="s">
        <v>3522</v>
      </c>
      <c r="K62" s="14" t="s">
        <v>4977</v>
      </c>
      <c r="L62" s="12" t="s">
        <v>386</v>
      </c>
      <c r="M62" s="160"/>
      <c r="N62" s="948">
        <v>15560</v>
      </c>
      <c r="O62" s="680" t="b">
        <f t="shared" si="9"/>
        <v>1</v>
      </c>
      <c r="P62" s="680" t="b">
        <f t="shared" si="10"/>
        <v>1</v>
      </c>
      <c r="Q62">
        <f>VLOOKUP(B62,'25년09월 학교가'!$A$2:$C$1818,3,0)</f>
        <v>15560</v>
      </c>
      <c r="S62" s="680" t="b">
        <f t="shared" si="3"/>
        <v>1</v>
      </c>
    </row>
    <row r="63" spans="1:19" ht="38.4">
      <c r="A63" s="13"/>
      <c r="B63" s="132">
        <v>175987</v>
      </c>
      <c r="C63" s="29" t="s">
        <v>3523</v>
      </c>
      <c r="D63" s="13" t="s">
        <v>358</v>
      </c>
      <c r="E63" s="12"/>
      <c r="F63" s="12" t="s">
        <v>233</v>
      </c>
      <c r="G63" s="34">
        <v>19400</v>
      </c>
      <c r="H63" s="319">
        <f t="shared" si="8"/>
        <v>17000</v>
      </c>
      <c r="I63" s="20"/>
      <c r="J63" s="32" t="s">
        <v>3524</v>
      </c>
      <c r="K63" s="14" t="s">
        <v>2489</v>
      </c>
      <c r="L63" s="12" t="s">
        <v>386</v>
      </c>
      <c r="M63" s="160"/>
      <c r="N63" s="948">
        <v>17000</v>
      </c>
      <c r="O63" s="680" t="b">
        <f t="shared" si="9"/>
        <v>1</v>
      </c>
      <c r="P63" s="680" t="b">
        <f t="shared" si="10"/>
        <v>1</v>
      </c>
      <c r="Q63">
        <f>VLOOKUP(B63,'25년09월 학교가'!$A$2:$C$1818,3,0)</f>
        <v>17000</v>
      </c>
      <c r="S63" s="680" t="b">
        <f t="shared" si="3"/>
        <v>1</v>
      </c>
    </row>
    <row r="64" spans="1:19" ht="38.4">
      <c r="A64" s="13"/>
      <c r="B64" s="132">
        <v>111919</v>
      </c>
      <c r="C64" s="29" t="s">
        <v>3525</v>
      </c>
      <c r="D64" s="13" t="s">
        <v>358</v>
      </c>
      <c r="E64" s="12"/>
      <c r="F64" s="12" t="s">
        <v>233</v>
      </c>
      <c r="G64" s="34">
        <v>7560</v>
      </c>
      <c r="H64" s="319">
        <f t="shared" si="8"/>
        <v>6400</v>
      </c>
      <c r="I64" s="20"/>
      <c r="J64" s="32" t="s">
        <v>3526</v>
      </c>
      <c r="K64" s="14" t="s">
        <v>4976</v>
      </c>
      <c r="L64" s="12" t="s">
        <v>386</v>
      </c>
      <c r="M64" s="160" t="s">
        <v>11</v>
      </c>
      <c r="N64" s="948">
        <v>6400</v>
      </c>
      <c r="O64" s="680" t="b">
        <f t="shared" si="9"/>
        <v>1</v>
      </c>
      <c r="P64" s="680" t="b">
        <f t="shared" si="10"/>
        <v>1</v>
      </c>
      <c r="Q64">
        <f>VLOOKUP(B64,'25년09월 학교가'!$A$2:$C$1818,3,0)</f>
        <v>6400</v>
      </c>
      <c r="S64" s="680" t="b">
        <f t="shared" si="3"/>
        <v>1</v>
      </c>
    </row>
    <row r="65" spans="1:19" ht="38.4">
      <c r="A65" s="13"/>
      <c r="B65" s="132">
        <v>111917</v>
      </c>
      <c r="C65" s="29" t="s">
        <v>3527</v>
      </c>
      <c r="D65" s="13" t="s">
        <v>358</v>
      </c>
      <c r="E65" s="12"/>
      <c r="F65" s="12" t="s">
        <v>233</v>
      </c>
      <c r="G65" s="34">
        <v>10040</v>
      </c>
      <c r="H65" s="319">
        <f t="shared" si="8"/>
        <v>7900</v>
      </c>
      <c r="I65" s="20"/>
      <c r="J65" s="32" t="s">
        <v>3528</v>
      </c>
      <c r="K65" s="41" t="s">
        <v>5115</v>
      </c>
      <c r="L65" s="12" t="s">
        <v>386</v>
      </c>
      <c r="M65" s="160" t="s">
        <v>11</v>
      </c>
      <c r="N65" s="948">
        <v>7900</v>
      </c>
      <c r="O65" s="680" t="b">
        <f t="shared" si="9"/>
        <v>1</v>
      </c>
      <c r="P65" s="680" t="b">
        <f t="shared" si="10"/>
        <v>1</v>
      </c>
      <c r="Q65">
        <f>VLOOKUP(B65,'25년09월 학교가'!$A$2:$C$1818,3,0)</f>
        <v>7900</v>
      </c>
      <c r="S65" s="680" t="b">
        <f t="shared" si="3"/>
        <v>1</v>
      </c>
    </row>
    <row r="66" spans="1:19" ht="57.6">
      <c r="A66" s="13"/>
      <c r="B66" s="132">
        <v>111949</v>
      </c>
      <c r="C66" s="29" t="s">
        <v>3529</v>
      </c>
      <c r="D66" s="13" t="s">
        <v>358</v>
      </c>
      <c r="E66" s="12"/>
      <c r="F66" s="12" t="s">
        <v>233</v>
      </c>
      <c r="G66" s="34">
        <v>8390</v>
      </c>
      <c r="H66" s="319">
        <f t="shared" si="8"/>
        <v>7400</v>
      </c>
      <c r="I66" s="20"/>
      <c r="J66" s="32" t="s">
        <v>6133</v>
      </c>
      <c r="K66" s="41" t="s">
        <v>6134</v>
      </c>
      <c r="L66" s="12" t="s">
        <v>386</v>
      </c>
      <c r="M66" s="160" t="s">
        <v>11</v>
      </c>
      <c r="N66" s="948">
        <v>7400</v>
      </c>
      <c r="O66" s="680" t="b">
        <f t="shared" si="9"/>
        <v>1</v>
      </c>
      <c r="P66" s="680" t="b">
        <f t="shared" si="10"/>
        <v>1</v>
      </c>
      <c r="Q66">
        <f>VLOOKUP(B66,'25년09월 학교가'!$A$2:$C$1818,3,0)</f>
        <v>7400</v>
      </c>
      <c r="S66" s="680" t="b">
        <f t="shared" si="3"/>
        <v>1</v>
      </c>
    </row>
    <row r="67" spans="1:19" ht="38.4">
      <c r="A67" s="13"/>
      <c r="B67" s="132">
        <v>144990</v>
      </c>
      <c r="C67" s="29" t="s">
        <v>3530</v>
      </c>
      <c r="D67" s="13" t="s">
        <v>58</v>
      </c>
      <c r="E67" s="12"/>
      <c r="F67" s="12" t="s">
        <v>233</v>
      </c>
      <c r="G67" s="34">
        <v>22340</v>
      </c>
      <c r="H67" s="319">
        <f t="shared" si="8"/>
        <v>19500</v>
      </c>
      <c r="I67" s="20"/>
      <c r="J67" s="32" t="s">
        <v>3531</v>
      </c>
      <c r="K67" s="41" t="s">
        <v>4978</v>
      </c>
      <c r="L67" s="12" t="s">
        <v>3457</v>
      </c>
      <c r="M67" s="160" t="s">
        <v>3532</v>
      </c>
      <c r="N67" s="948">
        <v>19500</v>
      </c>
      <c r="O67" s="680" t="b">
        <f t="shared" si="9"/>
        <v>1</v>
      </c>
      <c r="P67" s="680" t="b">
        <f t="shared" si="10"/>
        <v>1</v>
      </c>
      <c r="Q67">
        <f>VLOOKUP(B67,'25년09월 학교가'!$A$2:$C$1818,3,0)</f>
        <v>19500</v>
      </c>
      <c r="S67" s="680" t="b">
        <f t="shared" si="3"/>
        <v>1</v>
      </c>
    </row>
    <row r="68" spans="1:19" ht="38.4">
      <c r="A68" s="13"/>
      <c r="B68" s="132">
        <v>144991</v>
      </c>
      <c r="C68" s="29" t="s">
        <v>3533</v>
      </c>
      <c r="D68" s="13" t="s">
        <v>58</v>
      </c>
      <c r="E68" s="12"/>
      <c r="F68" s="12" t="s">
        <v>233</v>
      </c>
      <c r="G68" s="34">
        <v>22560</v>
      </c>
      <c r="H68" s="319">
        <f t="shared" si="8"/>
        <v>19500</v>
      </c>
      <c r="I68" s="20"/>
      <c r="J68" s="32" t="s">
        <v>3534</v>
      </c>
      <c r="K68" s="41" t="s">
        <v>4979</v>
      </c>
      <c r="L68" s="12" t="s">
        <v>3535</v>
      </c>
      <c r="M68" s="160" t="s">
        <v>3532</v>
      </c>
      <c r="N68" s="948">
        <v>19500</v>
      </c>
      <c r="O68" s="680" t="b">
        <f t="shared" si="9"/>
        <v>1</v>
      </c>
      <c r="P68" s="680" t="b">
        <f t="shared" si="10"/>
        <v>1</v>
      </c>
      <c r="Q68">
        <f>VLOOKUP(B68,'25년09월 학교가'!$A$2:$C$1818,3,0)</f>
        <v>19500</v>
      </c>
      <c r="S68" s="680" t="b">
        <f t="shared" si="3"/>
        <v>1</v>
      </c>
    </row>
    <row r="69" spans="1:19" ht="38.4">
      <c r="A69" s="13"/>
      <c r="B69" s="132">
        <v>145092</v>
      </c>
      <c r="C69" s="29" t="s">
        <v>3536</v>
      </c>
      <c r="D69" s="13" t="s">
        <v>58</v>
      </c>
      <c r="E69" s="12"/>
      <c r="F69" s="12" t="s">
        <v>233</v>
      </c>
      <c r="G69" s="34">
        <v>22450</v>
      </c>
      <c r="H69" s="319">
        <f t="shared" si="8"/>
        <v>19500</v>
      </c>
      <c r="I69" s="20"/>
      <c r="J69" s="32" t="s">
        <v>3537</v>
      </c>
      <c r="K69" s="41" t="s">
        <v>4980</v>
      </c>
      <c r="L69" s="12" t="s">
        <v>314</v>
      </c>
      <c r="M69" s="160" t="s">
        <v>3539</v>
      </c>
      <c r="N69" s="948">
        <v>19500</v>
      </c>
      <c r="O69" s="680" t="b">
        <f t="shared" si="9"/>
        <v>1</v>
      </c>
      <c r="P69" s="680" t="b">
        <f t="shared" si="10"/>
        <v>1</v>
      </c>
      <c r="Q69">
        <f>VLOOKUP(B69,'25년09월 학교가'!$A$2:$C$1818,3,0)</f>
        <v>19500</v>
      </c>
      <c r="S69" s="680" t="b">
        <f t="shared" si="3"/>
        <v>1</v>
      </c>
    </row>
    <row r="70" spans="1:19" ht="38.4">
      <c r="A70" s="13"/>
      <c r="B70" s="132">
        <v>268660</v>
      </c>
      <c r="C70" s="29" t="s">
        <v>3540</v>
      </c>
      <c r="D70" s="13" t="s">
        <v>58</v>
      </c>
      <c r="E70" s="12"/>
      <c r="F70" s="12" t="s">
        <v>233</v>
      </c>
      <c r="G70" s="34">
        <v>23020</v>
      </c>
      <c r="H70" s="319">
        <f t="shared" si="8"/>
        <v>19500</v>
      </c>
      <c r="I70" s="20"/>
      <c r="J70" s="32" t="s">
        <v>3541</v>
      </c>
      <c r="K70" s="41" t="s">
        <v>3542</v>
      </c>
      <c r="L70" s="12" t="s">
        <v>2115</v>
      </c>
      <c r="M70" s="160" t="s">
        <v>3543</v>
      </c>
      <c r="N70" s="948">
        <v>19500</v>
      </c>
      <c r="O70" s="680" t="b">
        <f t="shared" si="9"/>
        <v>1</v>
      </c>
      <c r="P70" s="680" t="b">
        <f t="shared" si="10"/>
        <v>1</v>
      </c>
      <c r="Q70">
        <f>VLOOKUP(B70,'25년09월 학교가'!$A$2:$C$1818,3,0)</f>
        <v>19500</v>
      </c>
      <c r="S70" s="680" t="b">
        <f t="shared" si="3"/>
        <v>1</v>
      </c>
    </row>
    <row r="71" spans="1:19" ht="38.4">
      <c r="A71" s="13"/>
      <c r="B71" s="132">
        <v>121698</v>
      </c>
      <c r="C71" s="29" t="s">
        <v>4127</v>
      </c>
      <c r="D71" s="13" t="s">
        <v>3503</v>
      </c>
      <c r="E71" s="12"/>
      <c r="F71" s="12" t="s">
        <v>233</v>
      </c>
      <c r="G71" s="34">
        <v>42000</v>
      </c>
      <c r="H71" s="319">
        <f t="shared" si="8"/>
        <v>38000</v>
      </c>
      <c r="I71" s="20"/>
      <c r="J71" s="32" t="s">
        <v>4126</v>
      </c>
      <c r="K71" s="41"/>
      <c r="L71" s="12" t="s">
        <v>386</v>
      </c>
      <c r="M71" s="160" t="s">
        <v>11</v>
      </c>
      <c r="N71" s="948">
        <v>38000</v>
      </c>
      <c r="O71" s="680" t="b">
        <f t="shared" si="9"/>
        <v>1</v>
      </c>
      <c r="P71" s="680" t="b">
        <f t="shared" si="10"/>
        <v>1</v>
      </c>
      <c r="Q71">
        <f>VLOOKUP(B71,'25년09월 학교가'!$A$2:$C$1818,3,0)</f>
        <v>38000</v>
      </c>
      <c r="S71" s="680" t="b">
        <f t="shared" ref="S71:S134" si="11">Q71=H71</f>
        <v>1</v>
      </c>
    </row>
    <row r="72" spans="1:19" ht="96">
      <c r="A72" s="13" t="s">
        <v>4714</v>
      </c>
      <c r="B72" s="132">
        <v>427956</v>
      </c>
      <c r="C72" s="29" t="s">
        <v>4711</v>
      </c>
      <c r="D72" s="13" t="s">
        <v>358</v>
      </c>
      <c r="E72" s="12"/>
      <c r="F72" s="12" t="s">
        <v>233</v>
      </c>
      <c r="G72" s="34">
        <v>22000</v>
      </c>
      <c r="H72" s="319">
        <f t="shared" si="8"/>
        <v>17000</v>
      </c>
      <c r="I72" s="20"/>
      <c r="J72" s="32" t="s">
        <v>4712</v>
      </c>
      <c r="K72" s="14" t="s">
        <v>4713</v>
      </c>
      <c r="L72" s="12" t="s">
        <v>2145</v>
      </c>
      <c r="M72" s="160"/>
      <c r="N72" s="948">
        <v>17000</v>
      </c>
      <c r="O72" s="680" t="b">
        <f t="shared" si="9"/>
        <v>1</v>
      </c>
      <c r="P72" s="680" t="b">
        <f t="shared" si="10"/>
        <v>1</v>
      </c>
      <c r="Q72">
        <f>VLOOKUP(B72,'25년09월 학교가'!$A$2:$C$1818,3,0)</f>
        <v>17000</v>
      </c>
      <c r="S72" s="680" t="b">
        <f t="shared" si="11"/>
        <v>1</v>
      </c>
    </row>
    <row r="73" spans="1:19" ht="57.6">
      <c r="A73" s="13"/>
      <c r="B73" s="132">
        <v>254990</v>
      </c>
      <c r="C73" s="29" t="s">
        <v>3544</v>
      </c>
      <c r="D73" s="13" t="s">
        <v>781</v>
      </c>
      <c r="E73" s="12"/>
      <c r="F73" s="12" t="s">
        <v>233</v>
      </c>
      <c r="G73" s="34">
        <v>63600</v>
      </c>
      <c r="H73" s="319">
        <f t="shared" si="8"/>
        <v>22000</v>
      </c>
      <c r="I73" s="20"/>
      <c r="J73" s="32" t="s">
        <v>3545</v>
      </c>
      <c r="K73" s="41" t="s">
        <v>18</v>
      </c>
      <c r="L73" s="12" t="s">
        <v>323</v>
      </c>
      <c r="M73" s="160" t="s">
        <v>11</v>
      </c>
      <c r="N73" s="948">
        <v>22000</v>
      </c>
      <c r="O73" s="680" t="b">
        <f t="shared" si="9"/>
        <v>1</v>
      </c>
      <c r="P73" s="680" t="b">
        <f t="shared" si="10"/>
        <v>1</v>
      </c>
      <c r="Q73">
        <f>VLOOKUP(B73,'25년09월 학교가'!$A$2:$C$1818,3,0)</f>
        <v>22000</v>
      </c>
      <c r="S73" s="680" t="b">
        <f t="shared" si="11"/>
        <v>1</v>
      </c>
    </row>
    <row r="74" spans="1:19" ht="76.2" customHeight="1">
      <c r="A74" s="13"/>
      <c r="B74" s="132">
        <v>254989</v>
      </c>
      <c r="C74" s="29" t="s">
        <v>3546</v>
      </c>
      <c r="D74" s="13" t="s">
        <v>781</v>
      </c>
      <c r="E74" s="12"/>
      <c r="F74" s="12" t="s">
        <v>233</v>
      </c>
      <c r="G74" s="34">
        <v>26110</v>
      </c>
      <c r="H74" s="319">
        <f t="shared" si="8"/>
        <v>22000</v>
      </c>
      <c r="I74" s="20"/>
      <c r="J74" s="32" t="s">
        <v>3547</v>
      </c>
      <c r="K74" s="41" t="s">
        <v>18</v>
      </c>
      <c r="L74" s="12" t="s">
        <v>386</v>
      </c>
      <c r="M74" s="160" t="s">
        <v>11</v>
      </c>
      <c r="N74" s="948">
        <v>22000</v>
      </c>
      <c r="O74" s="680" t="b">
        <f t="shared" si="9"/>
        <v>1</v>
      </c>
      <c r="P74" s="680" t="b">
        <f t="shared" si="10"/>
        <v>1</v>
      </c>
      <c r="Q74">
        <f>VLOOKUP(B74,'25년09월 학교가'!$A$2:$C$1818,3,0)</f>
        <v>22000</v>
      </c>
      <c r="S74" s="680" t="b">
        <f t="shared" si="11"/>
        <v>1</v>
      </c>
    </row>
    <row r="75" spans="1:19">
      <c r="N75" s="948"/>
    </row>
    <row r="76" spans="1:19" ht="39.6" customHeight="1">
      <c r="A76" s="294"/>
      <c r="B76" s="985" t="s">
        <v>4908</v>
      </c>
      <c r="C76" s="985"/>
      <c r="D76" s="985"/>
      <c r="E76" s="985"/>
      <c r="F76" s="985"/>
      <c r="G76" s="985"/>
      <c r="H76" s="985"/>
      <c r="I76" s="985"/>
      <c r="J76" s="985"/>
      <c r="K76" s="985"/>
      <c r="L76" s="985"/>
      <c r="M76" s="985"/>
      <c r="N76" s="948"/>
    </row>
    <row r="77" spans="1:19" ht="57.6">
      <c r="A77" s="13"/>
      <c r="B77" s="379">
        <v>375709</v>
      </c>
      <c r="C77" s="380" t="s">
        <v>3548</v>
      </c>
      <c r="D77" s="13" t="s">
        <v>23</v>
      </c>
      <c r="E77" s="12"/>
      <c r="F77" s="12" t="s">
        <v>233</v>
      </c>
      <c r="G77" s="34">
        <f>H77+3000</f>
        <v>14000</v>
      </c>
      <c r="H77" s="319">
        <f>N77</f>
        <v>11000</v>
      </c>
      <c r="I77" s="20"/>
      <c r="J77" s="32" t="s">
        <v>625</v>
      </c>
      <c r="K77" s="14" t="s">
        <v>75</v>
      </c>
      <c r="L77" s="12" t="s">
        <v>627</v>
      </c>
      <c r="M77" s="187" t="s">
        <v>628</v>
      </c>
      <c r="N77" s="151">
        <v>11000</v>
      </c>
      <c r="O77" s="680" t="b">
        <f>H77=N77</f>
        <v>1</v>
      </c>
      <c r="P77" s="680" t="b">
        <f>H77&lt;G77</f>
        <v>1</v>
      </c>
      <c r="Q77">
        <f>VLOOKUP(B77,'25년09월 학교가'!$A$2:$C$1818,3,0)</f>
        <v>11000</v>
      </c>
      <c r="S77" s="680" t="b">
        <f t="shared" si="11"/>
        <v>1</v>
      </c>
    </row>
    <row r="78" spans="1:19" ht="96">
      <c r="A78" s="379"/>
      <c r="B78" s="379">
        <v>138391</v>
      </c>
      <c r="C78" s="55" t="s">
        <v>4593</v>
      </c>
      <c r="D78" s="379" t="s">
        <v>3441</v>
      </c>
      <c r="E78" s="12"/>
      <c r="F78" s="240" t="s">
        <v>233</v>
      </c>
      <c r="G78" s="183">
        <v>43500</v>
      </c>
      <c r="H78" s="319">
        <f t="shared" ref="H78:H98" si="12">N78</f>
        <v>40000</v>
      </c>
      <c r="I78" s="183"/>
      <c r="J78" s="32" t="s">
        <v>4659</v>
      </c>
      <c r="K78" s="14" t="s">
        <v>294</v>
      </c>
      <c r="L78" s="14" t="s">
        <v>1116</v>
      </c>
      <c r="M78" s="12"/>
      <c r="N78" s="948">
        <v>40000</v>
      </c>
      <c r="O78" s="680" t="b">
        <f t="shared" ref="O78:O98" si="13">H78=N78</f>
        <v>1</v>
      </c>
      <c r="P78" s="680" t="b">
        <f t="shared" ref="P78:P98" si="14">H78&lt;G78</f>
        <v>1</v>
      </c>
      <c r="Q78">
        <f>VLOOKUP(B78,'25년09월 학교가'!$A$2:$C$1818,3,0)</f>
        <v>40000</v>
      </c>
      <c r="S78" s="680" t="b">
        <f t="shared" si="11"/>
        <v>1</v>
      </c>
    </row>
    <row r="79" spans="1:19" ht="96">
      <c r="A79" s="172"/>
      <c r="B79" s="132">
        <v>362498</v>
      </c>
      <c r="C79" s="380" t="s">
        <v>4147</v>
      </c>
      <c r="D79" s="13" t="s">
        <v>104</v>
      </c>
      <c r="E79" s="12"/>
      <c r="F79" s="12" t="s">
        <v>16</v>
      </c>
      <c r="G79" s="34">
        <v>130060</v>
      </c>
      <c r="H79" s="319">
        <f t="shared" si="12"/>
        <v>110000</v>
      </c>
      <c r="I79" s="20"/>
      <c r="J79" s="32" t="s">
        <v>4128</v>
      </c>
      <c r="K79" s="14" t="s">
        <v>38</v>
      </c>
      <c r="L79" s="12" t="s">
        <v>3549</v>
      </c>
      <c r="M79" s="160" t="s">
        <v>11</v>
      </c>
      <c r="N79" s="948">
        <v>110000</v>
      </c>
      <c r="O79" s="680" t="b">
        <f t="shared" si="13"/>
        <v>1</v>
      </c>
      <c r="P79" s="680" t="b">
        <f t="shared" si="14"/>
        <v>1</v>
      </c>
      <c r="Q79">
        <f>VLOOKUP(B79,'25년09월 학교가'!$A$2:$C$1818,3,0)</f>
        <v>110000</v>
      </c>
      <c r="S79" s="680" t="b">
        <f t="shared" si="11"/>
        <v>1</v>
      </c>
    </row>
    <row r="80" spans="1:19" ht="96">
      <c r="A80" s="13"/>
      <c r="B80" s="132">
        <v>362503</v>
      </c>
      <c r="C80" s="380" t="s">
        <v>4148</v>
      </c>
      <c r="D80" s="13" t="s">
        <v>104</v>
      </c>
      <c r="E80" s="12"/>
      <c r="F80" s="12" t="s">
        <v>16</v>
      </c>
      <c r="G80" s="34">
        <v>82110</v>
      </c>
      <c r="H80" s="319">
        <f t="shared" si="12"/>
        <v>62000</v>
      </c>
      <c r="I80" s="20"/>
      <c r="J80" s="32" t="s">
        <v>4129</v>
      </c>
      <c r="K80" s="14" t="s">
        <v>38</v>
      </c>
      <c r="L80" s="12" t="s">
        <v>3549</v>
      </c>
      <c r="M80" s="160" t="s">
        <v>11</v>
      </c>
      <c r="N80" s="948">
        <v>62000</v>
      </c>
      <c r="O80" s="680" t="b">
        <f t="shared" si="13"/>
        <v>1</v>
      </c>
      <c r="P80" s="680" t="b">
        <f t="shared" si="14"/>
        <v>1</v>
      </c>
      <c r="Q80">
        <f>VLOOKUP(B80,'25년09월 학교가'!$A$2:$C$1818,3,0)</f>
        <v>62000</v>
      </c>
      <c r="S80" s="680" t="b">
        <f t="shared" si="11"/>
        <v>1</v>
      </c>
    </row>
    <row r="81" spans="1:19" ht="96">
      <c r="A81" s="13"/>
      <c r="B81" s="132">
        <v>362494</v>
      </c>
      <c r="C81" s="380" t="s">
        <v>4149</v>
      </c>
      <c r="D81" s="13" t="s">
        <v>104</v>
      </c>
      <c r="E81" s="12"/>
      <c r="F81" s="12" t="s">
        <v>16</v>
      </c>
      <c r="G81" s="34">
        <v>137820</v>
      </c>
      <c r="H81" s="319">
        <f t="shared" si="12"/>
        <v>100500</v>
      </c>
      <c r="I81" s="20"/>
      <c r="J81" s="32" t="s">
        <v>4130</v>
      </c>
      <c r="K81" s="14" t="s">
        <v>38</v>
      </c>
      <c r="L81" s="12" t="s">
        <v>3549</v>
      </c>
      <c r="M81" s="160" t="s">
        <v>11</v>
      </c>
      <c r="N81" s="948">
        <v>100500</v>
      </c>
      <c r="O81" s="680" t="b">
        <f t="shared" si="13"/>
        <v>1</v>
      </c>
      <c r="P81" s="680" t="b">
        <f t="shared" si="14"/>
        <v>1</v>
      </c>
      <c r="Q81">
        <f>VLOOKUP(B81,'25년09월 학교가'!$A$2:$C$1818,3,0)</f>
        <v>100500</v>
      </c>
      <c r="S81" s="680" t="b">
        <f t="shared" si="11"/>
        <v>1</v>
      </c>
    </row>
    <row r="82" spans="1:19" ht="96">
      <c r="A82" s="13"/>
      <c r="B82" s="132">
        <v>362493</v>
      </c>
      <c r="C82" s="380" t="s">
        <v>4150</v>
      </c>
      <c r="D82" s="13" t="s">
        <v>104</v>
      </c>
      <c r="E82" s="12"/>
      <c r="F82" s="12" t="s">
        <v>16</v>
      </c>
      <c r="G82" s="34">
        <v>99120</v>
      </c>
      <c r="H82" s="319">
        <f t="shared" si="12"/>
        <v>82000</v>
      </c>
      <c r="I82" s="20"/>
      <c r="J82" s="32" t="s">
        <v>4131</v>
      </c>
      <c r="K82" s="14" t="s">
        <v>38</v>
      </c>
      <c r="L82" s="12" t="s">
        <v>3549</v>
      </c>
      <c r="M82" s="160" t="s">
        <v>11</v>
      </c>
      <c r="N82" s="948">
        <v>82000</v>
      </c>
      <c r="O82" s="680" t="b">
        <f t="shared" si="13"/>
        <v>1</v>
      </c>
      <c r="P82" s="680" t="b">
        <f t="shared" si="14"/>
        <v>1</v>
      </c>
      <c r="Q82">
        <f>VLOOKUP(B82,'25년09월 학교가'!$A$2:$C$1818,3,0)</f>
        <v>82000</v>
      </c>
      <c r="S82" s="680" t="b">
        <f t="shared" si="11"/>
        <v>1</v>
      </c>
    </row>
    <row r="83" spans="1:19" ht="76.8">
      <c r="A83" s="13"/>
      <c r="B83" s="132">
        <v>362505</v>
      </c>
      <c r="C83" s="380" t="s">
        <v>4151</v>
      </c>
      <c r="D83" s="13" t="s">
        <v>104</v>
      </c>
      <c r="E83" s="12"/>
      <c r="F83" s="12" t="s">
        <v>16</v>
      </c>
      <c r="G83" s="34">
        <v>79500</v>
      </c>
      <c r="H83" s="319">
        <f t="shared" si="12"/>
        <v>60000</v>
      </c>
      <c r="I83" s="20"/>
      <c r="J83" s="32" t="s">
        <v>3550</v>
      </c>
      <c r="K83" s="14" t="s">
        <v>38</v>
      </c>
      <c r="L83" s="12" t="s">
        <v>3551</v>
      </c>
      <c r="M83" s="160" t="s">
        <v>11</v>
      </c>
      <c r="N83" s="948">
        <v>60000</v>
      </c>
      <c r="O83" s="680" t="b">
        <f t="shared" si="13"/>
        <v>1</v>
      </c>
      <c r="P83" s="680" t="b">
        <f t="shared" si="14"/>
        <v>1</v>
      </c>
      <c r="Q83">
        <f>VLOOKUP(B83,'25년09월 학교가'!$A$2:$C$1818,3,0)</f>
        <v>60000</v>
      </c>
      <c r="S83" s="680" t="b">
        <f t="shared" si="11"/>
        <v>1</v>
      </c>
    </row>
    <row r="84" spans="1:19" ht="76.8">
      <c r="A84" s="13"/>
      <c r="B84" s="132">
        <v>362495</v>
      </c>
      <c r="C84" s="380" t="s">
        <v>4151</v>
      </c>
      <c r="D84" s="13" t="s">
        <v>3552</v>
      </c>
      <c r="E84" s="12"/>
      <c r="F84" s="12" t="s">
        <v>16</v>
      </c>
      <c r="G84" s="34">
        <v>37150</v>
      </c>
      <c r="H84" s="319">
        <f t="shared" si="12"/>
        <v>31000</v>
      </c>
      <c r="I84" s="20"/>
      <c r="J84" s="32" t="s">
        <v>4132</v>
      </c>
      <c r="K84" s="14" t="s">
        <v>38</v>
      </c>
      <c r="L84" s="12" t="s">
        <v>3549</v>
      </c>
      <c r="M84" s="160" t="s">
        <v>11</v>
      </c>
      <c r="N84" s="948">
        <v>31000</v>
      </c>
      <c r="O84" s="680" t="b">
        <f t="shared" si="13"/>
        <v>1</v>
      </c>
      <c r="P84" s="680" t="b">
        <f t="shared" si="14"/>
        <v>1</v>
      </c>
      <c r="Q84">
        <f>VLOOKUP(B84,'25년09월 학교가'!$A$2:$C$1818,3,0)</f>
        <v>31000</v>
      </c>
      <c r="S84" s="680" t="b">
        <f t="shared" si="11"/>
        <v>1</v>
      </c>
    </row>
    <row r="85" spans="1:19" ht="76.8">
      <c r="A85" s="13"/>
      <c r="B85" s="132">
        <v>362502</v>
      </c>
      <c r="C85" s="380" t="s">
        <v>4152</v>
      </c>
      <c r="D85" s="13" t="s">
        <v>3552</v>
      </c>
      <c r="E85" s="12"/>
      <c r="F85" s="12" t="s">
        <v>16</v>
      </c>
      <c r="G85" s="34">
        <v>67750</v>
      </c>
      <c r="H85" s="319">
        <f t="shared" si="12"/>
        <v>55000</v>
      </c>
      <c r="I85" s="20"/>
      <c r="J85" s="32" t="s">
        <v>3553</v>
      </c>
      <c r="K85" s="14" t="s">
        <v>38</v>
      </c>
      <c r="L85" s="12" t="s">
        <v>3554</v>
      </c>
      <c r="M85" s="160" t="s">
        <v>11</v>
      </c>
      <c r="N85" s="948">
        <v>55000</v>
      </c>
      <c r="O85" s="680" t="b">
        <f t="shared" si="13"/>
        <v>1</v>
      </c>
      <c r="P85" s="680" t="b">
        <f t="shared" si="14"/>
        <v>1</v>
      </c>
      <c r="Q85">
        <f>VLOOKUP(B85,'25년09월 학교가'!$A$2:$C$1818,3,0)</f>
        <v>55000</v>
      </c>
      <c r="S85" s="680" t="b">
        <f t="shared" si="11"/>
        <v>1</v>
      </c>
    </row>
    <row r="86" spans="1:19" ht="96">
      <c r="A86" s="13"/>
      <c r="B86" s="132">
        <v>362504</v>
      </c>
      <c r="C86" s="380" t="s">
        <v>4153</v>
      </c>
      <c r="D86" s="13" t="s">
        <v>104</v>
      </c>
      <c r="E86" s="12"/>
      <c r="F86" s="12" t="s">
        <v>16</v>
      </c>
      <c r="G86" s="34">
        <v>63520</v>
      </c>
      <c r="H86" s="319">
        <f t="shared" si="12"/>
        <v>54000</v>
      </c>
      <c r="I86" s="20"/>
      <c r="J86" s="32" t="s">
        <v>4133</v>
      </c>
      <c r="K86" s="14" t="s">
        <v>294</v>
      </c>
      <c r="L86" s="12" t="s">
        <v>3549</v>
      </c>
      <c r="M86" s="160" t="s">
        <v>11</v>
      </c>
      <c r="N86" s="948">
        <v>54000</v>
      </c>
      <c r="O86" s="680" t="b">
        <f t="shared" si="13"/>
        <v>1</v>
      </c>
      <c r="P86" s="680" t="b">
        <f t="shared" si="14"/>
        <v>1</v>
      </c>
      <c r="Q86">
        <f>VLOOKUP(B86,'25년09월 학교가'!$A$2:$C$1818,3,0)</f>
        <v>54000</v>
      </c>
      <c r="S86" s="680" t="b">
        <f t="shared" si="11"/>
        <v>1</v>
      </c>
    </row>
    <row r="87" spans="1:19" ht="76.8">
      <c r="A87" s="172" t="s">
        <v>4187</v>
      </c>
      <c r="B87" s="132">
        <v>362508</v>
      </c>
      <c r="C87" s="380" t="s">
        <v>4154</v>
      </c>
      <c r="D87" s="13" t="s">
        <v>3555</v>
      </c>
      <c r="E87" s="12"/>
      <c r="F87" s="12" t="s">
        <v>16</v>
      </c>
      <c r="G87" s="34">
        <v>88720</v>
      </c>
      <c r="H87" s="319">
        <f t="shared" si="12"/>
        <v>70000</v>
      </c>
      <c r="I87" s="20"/>
      <c r="J87" s="32" t="s">
        <v>3556</v>
      </c>
      <c r="K87" s="14" t="s">
        <v>38</v>
      </c>
      <c r="L87" s="12" t="s">
        <v>3549</v>
      </c>
      <c r="M87" s="160" t="s">
        <v>11</v>
      </c>
      <c r="N87" s="948">
        <v>70000</v>
      </c>
      <c r="O87" s="680" t="b">
        <f t="shared" si="13"/>
        <v>1</v>
      </c>
      <c r="P87" s="680" t="b">
        <f t="shared" si="14"/>
        <v>1</v>
      </c>
      <c r="Q87">
        <f>VLOOKUP(B87,'25년09월 학교가'!$A$2:$C$1818,3,0)</f>
        <v>70000</v>
      </c>
      <c r="S87" s="680" t="b">
        <f t="shared" si="11"/>
        <v>1</v>
      </c>
    </row>
    <row r="88" spans="1:19" ht="38.4">
      <c r="A88" s="13"/>
      <c r="B88" s="132">
        <v>362516</v>
      </c>
      <c r="C88" s="380" t="s">
        <v>4155</v>
      </c>
      <c r="D88" s="13" t="s">
        <v>104</v>
      </c>
      <c r="E88" s="12"/>
      <c r="F88" s="12" t="s">
        <v>16</v>
      </c>
      <c r="G88" s="34">
        <v>85630</v>
      </c>
      <c r="H88" s="319">
        <f t="shared" si="12"/>
        <v>72000</v>
      </c>
      <c r="I88" s="20"/>
      <c r="J88" s="32" t="s">
        <v>4135</v>
      </c>
      <c r="K88" s="14" t="s">
        <v>38</v>
      </c>
      <c r="L88" s="12" t="s">
        <v>3549</v>
      </c>
      <c r="M88" s="160" t="s">
        <v>11</v>
      </c>
      <c r="N88" s="948">
        <v>72000</v>
      </c>
      <c r="O88" s="680" t="b">
        <f t="shared" si="13"/>
        <v>1</v>
      </c>
      <c r="P88" s="680" t="b">
        <f t="shared" si="14"/>
        <v>1</v>
      </c>
      <c r="Q88">
        <f>VLOOKUP(B88,'25년09월 학교가'!$A$2:$C$1818,3,0)</f>
        <v>72000</v>
      </c>
      <c r="S88" s="680" t="b">
        <f t="shared" si="11"/>
        <v>1</v>
      </c>
    </row>
    <row r="89" spans="1:19">
      <c r="A89" s="13"/>
      <c r="B89" s="132">
        <v>362512</v>
      </c>
      <c r="C89" s="380" t="s">
        <v>4156</v>
      </c>
      <c r="D89" s="13" t="s">
        <v>104</v>
      </c>
      <c r="E89" s="12"/>
      <c r="F89" s="12" t="s">
        <v>16</v>
      </c>
      <c r="G89" s="34">
        <v>66140</v>
      </c>
      <c r="H89" s="319">
        <f t="shared" si="12"/>
        <v>55000</v>
      </c>
      <c r="I89" s="20"/>
      <c r="J89" s="32" t="s">
        <v>4136</v>
      </c>
      <c r="K89" s="14" t="s">
        <v>38</v>
      </c>
      <c r="L89" s="12" t="s">
        <v>3549</v>
      </c>
      <c r="M89" s="160" t="s">
        <v>11</v>
      </c>
      <c r="N89" s="948">
        <v>55000</v>
      </c>
      <c r="O89" s="680" t="b">
        <f t="shared" si="13"/>
        <v>1</v>
      </c>
      <c r="P89" s="680" t="b">
        <f t="shared" si="14"/>
        <v>1</v>
      </c>
      <c r="Q89">
        <f>VLOOKUP(B89,'25년09월 학교가'!$A$2:$C$1818,3,0)</f>
        <v>55000</v>
      </c>
      <c r="S89" s="680" t="b">
        <f t="shared" si="11"/>
        <v>1</v>
      </c>
    </row>
    <row r="90" spans="1:19">
      <c r="A90" s="13"/>
      <c r="B90" s="132">
        <v>362529</v>
      </c>
      <c r="C90" s="380" t="s">
        <v>4157</v>
      </c>
      <c r="D90" s="13" t="s">
        <v>104</v>
      </c>
      <c r="E90" s="12"/>
      <c r="F90" s="12" t="s">
        <v>16</v>
      </c>
      <c r="G90" s="34">
        <v>64450</v>
      </c>
      <c r="H90" s="319">
        <f t="shared" si="12"/>
        <v>50000</v>
      </c>
      <c r="I90" s="20"/>
      <c r="J90" s="32" t="s">
        <v>4136</v>
      </c>
      <c r="K90" s="14" t="s">
        <v>38</v>
      </c>
      <c r="L90" s="12" t="s">
        <v>3549</v>
      </c>
      <c r="M90" s="160" t="s">
        <v>11</v>
      </c>
      <c r="N90" s="948">
        <v>50000</v>
      </c>
      <c r="O90" s="680" t="b">
        <f t="shared" si="13"/>
        <v>1</v>
      </c>
      <c r="P90" s="680" t="b">
        <f t="shared" si="14"/>
        <v>1</v>
      </c>
      <c r="Q90">
        <f>VLOOKUP(B90,'25년09월 학교가'!$A$2:$C$1818,3,0)</f>
        <v>50000</v>
      </c>
      <c r="S90" s="680" t="b">
        <f t="shared" si="11"/>
        <v>1</v>
      </c>
    </row>
    <row r="91" spans="1:19">
      <c r="A91" s="13"/>
      <c r="B91" s="132">
        <v>362518</v>
      </c>
      <c r="C91" s="380" t="s">
        <v>4158</v>
      </c>
      <c r="D91" s="13" t="s">
        <v>3559</v>
      </c>
      <c r="E91" s="12"/>
      <c r="F91" s="12" t="s">
        <v>16</v>
      </c>
      <c r="G91" s="34">
        <v>34000</v>
      </c>
      <c r="H91" s="319">
        <f t="shared" si="12"/>
        <v>24500</v>
      </c>
      <c r="I91" s="20"/>
      <c r="J91" s="32" t="s">
        <v>4136</v>
      </c>
      <c r="K91" s="14" t="s">
        <v>38</v>
      </c>
      <c r="L91" s="12" t="s">
        <v>3560</v>
      </c>
      <c r="M91" s="160" t="s">
        <v>11</v>
      </c>
      <c r="N91" s="948">
        <v>24500</v>
      </c>
      <c r="O91" s="680" t="b">
        <f t="shared" si="13"/>
        <v>1</v>
      </c>
      <c r="P91" s="680" t="b">
        <f t="shared" si="14"/>
        <v>1</v>
      </c>
      <c r="Q91">
        <f>VLOOKUP(B91,'25년09월 학교가'!$A$2:$C$1818,3,0)</f>
        <v>24500</v>
      </c>
      <c r="S91" s="680" t="b">
        <f t="shared" si="11"/>
        <v>1</v>
      </c>
    </row>
    <row r="92" spans="1:19">
      <c r="A92" s="13"/>
      <c r="B92" s="132">
        <v>362517</v>
      </c>
      <c r="C92" s="380" t="s">
        <v>4159</v>
      </c>
      <c r="D92" s="13" t="s">
        <v>104</v>
      </c>
      <c r="E92" s="12"/>
      <c r="F92" s="12" t="s">
        <v>16</v>
      </c>
      <c r="G92" s="34">
        <v>58000</v>
      </c>
      <c r="H92" s="319">
        <f t="shared" si="12"/>
        <v>52000</v>
      </c>
      <c r="I92" s="20"/>
      <c r="J92" s="32" t="s">
        <v>4137</v>
      </c>
      <c r="K92" s="14" t="s">
        <v>38</v>
      </c>
      <c r="L92" s="12" t="s">
        <v>3549</v>
      </c>
      <c r="M92" s="160" t="s">
        <v>11</v>
      </c>
      <c r="N92" s="948">
        <v>52000</v>
      </c>
      <c r="O92" s="680" t="b">
        <f t="shared" si="13"/>
        <v>1</v>
      </c>
      <c r="P92" s="680" t="b">
        <f t="shared" si="14"/>
        <v>1</v>
      </c>
      <c r="Q92">
        <f>VLOOKUP(B92,'25년09월 학교가'!$A$2:$C$1818,3,0)</f>
        <v>52000</v>
      </c>
      <c r="S92" s="680" t="b">
        <f t="shared" si="11"/>
        <v>1</v>
      </c>
    </row>
    <row r="93" spans="1:19" ht="38.4">
      <c r="A93" s="13"/>
      <c r="B93" s="132">
        <v>364326</v>
      </c>
      <c r="C93" s="380" t="s">
        <v>4145</v>
      </c>
      <c r="D93" s="13" t="s">
        <v>104</v>
      </c>
      <c r="E93" s="12"/>
      <c r="F93" s="12" t="s">
        <v>16</v>
      </c>
      <c r="G93" s="34">
        <v>76930</v>
      </c>
      <c r="H93" s="319">
        <f t="shared" si="12"/>
        <v>63000</v>
      </c>
      <c r="I93" s="20"/>
      <c r="J93" s="32" t="s">
        <v>4138</v>
      </c>
      <c r="K93" s="14" t="s">
        <v>38</v>
      </c>
      <c r="L93" s="12" t="s">
        <v>3549</v>
      </c>
      <c r="M93" s="160" t="s">
        <v>11</v>
      </c>
      <c r="N93" s="948">
        <v>63000</v>
      </c>
      <c r="O93" s="680" t="b">
        <f t="shared" si="13"/>
        <v>1</v>
      </c>
      <c r="P93" s="680" t="b">
        <f t="shared" si="14"/>
        <v>1</v>
      </c>
      <c r="Q93">
        <f>VLOOKUP(B93,'25년09월 학교가'!$A$2:$C$1818,3,0)</f>
        <v>63000</v>
      </c>
      <c r="S93" s="680" t="b">
        <f t="shared" si="11"/>
        <v>1</v>
      </c>
    </row>
    <row r="94" spans="1:19" ht="38.4">
      <c r="A94" s="13"/>
      <c r="B94" s="132">
        <v>364299</v>
      </c>
      <c r="C94" s="380" t="s">
        <v>4146</v>
      </c>
      <c r="D94" s="13" t="s">
        <v>104</v>
      </c>
      <c r="E94" s="12"/>
      <c r="F94" s="12" t="s">
        <v>16</v>
      </c>
      <c r="G94" s="34">
        <v>60000</v>
      </c>
      <c r="H94" s="319">
        <f t="shared" si="12"/>
        <v>41000</v>
      </c>
      <c r="I94" s="20"/>
      <c r="J94" s="32" t="s">
        <v>4139</v>
      </c>
      <c r="K94" s="14" t="s">
        <v>38</v>
      </c>
      <c r="L94" s="12" t="s">
        <v>3549</v>
      </c>
      <c r="M94" s="160" t="s">
        <v>11</v>
      </c>
      <c r="N94" s="948">
        <v>41000</v>
      </c>
      <c r="O94" s="680" t="b">
        <f t="shared" si="13"/>
        <v>1</v>
      </c>
      <c r="P94" s="680" t="b">
        <f t="shared" si="14"/>
        <v>1</v>
      </c>
      <c r="Q94">
        <f>VLOOKUP(B94,'25년09월 학교가'!$A$2:$C$1818,3,0)</f>
        <v>41000</v>
      </c>
      <c r="S94" s="680" t="b">
        <f t="shared" si="11"/>
        <v>1</v>
      </c>
    </row>
    <row r="95" spans="1:19" ht="38.4">
      <c r="A95" s="13"/>
      <c r="B95" s="132">
        <v>364281</v>
      </c>
      <c r="C95" s="380" t="s">
        <v>4145</v>
      </c>
      <c r="D95" s="13" t="s">
        <v>102</v>
      </c>
      <c r="E95" s="12"/>
      <c r="F95" s="12" t="s">
        <v>16</v>
      </c>
      <c r="G95" s="34">
        <v>30000</v>
      </c>
      <c r="H95" s="319">
        <f t="shared" si="12"/>
        <v>21000</v>
      </c>
      <c r="I95" s="20"/>
      <c r="J95" s="32" t="s">
        <v>4140</v>
      </c>
      <c r="K95" s="14" t="s">
        <v>38</v>
      </c>
      <c r="L95" s="12" t="s">
        <v>3549</v>
      </c>
      <c r="M95" s="160" t="s">
        <v>11</v>
      </c>
      <c r="N95" s="948">
        <v>21000</v>
      </c>
      <c r="O95" s="680" t="b">
        <f t="shared" si="13"/>
        <v>1</v>
      </c>
      <c r="P95" s="680" t="b">
        <f t="shared" si="14"/>
        <v>1</v>
      </c>
      <c r="Q95">
        <f>VLOOKUP(B95,'25년09월 학교가'!$A$2:$C$1818,3,0)</f>
        <v>21000</v>
      </c>
      <c r="S95" s="680" t="b">
        <f t="shared" si="11"/>
        <v>1</v>
      </c>
    </row>
    <row r="96" spans="1:19" ht="115.2">
      <c r="A96" s="13"/>
      <c r="B96" s="132">
        <v>361779</v>
      </c>
      <c r="C96" s="380" t="s">
        <v>4144</v>
      </c>
      <c r="D96" s="13" t="s">
        <v>3561</v>
      </c>
      <c r="E96" s="12"/>
      <c r="F96" s="12" t="s">
        <v>16</v>
      </c>
      <c r="G96" s="34">
        <v>26030</v>
      </c>
      <c r="H96" s="319">
        <f t="shared" si="12"/>
        <v>24000</v>
      </c>
      <c r="I96" s="20"/>
      <c r="J96" s="32" t="s">
        <v>4141</v>
      </c>
      <c r="K96" s="14" t="s">
        <v>38</v>
      </c>
      <c r="L96" s="12" t="s">
        <v>3562</v>
      </c>
      <c r="M96" s="160" t="s">
        <v>11</v>
      </c>
      <c r="N96" s="948">
        <v>24000</v>
      </c>
      <c r="O96" s="680" t="b">
        <f t="shared" si="13"/>
        <v>1</v>
      </c>
      <c r="P96" s="680" t="b">
        <f t="shared" si="14"/>
        <v>1</v>
      </c>
      <c r="Q96">
        <f>VLOOKUP(B96,'25년09월 학교가'!$A$2:$C$1818,3,0)</f>
        <v>24000</v>
      </c>
      <c r="S96" s="680" t="b">
        <f t="shared" si="11"/>
        <v>1</v>
      </c>
    </row>
    <row r="97" spans="1:19" ht="115.2">
      <c r="A97" s="13"/>
      <c r="B97" s="132">
        <v>361772</v>
      </c>
      <c r="C97" s="380" t="s">
        <v>4143</v>
      </c>
      <c r="D97" s="13" t="s">
        <v>3561</v>
      </c>
      <c r="E97" s="12"/>
      <c r="F97" s="12" t="s">
        <v>16</v>
      </c>
      <c r="G97" s="34">
        <v>31570</v>
      </c>
      <c r="H97" s="319">
        <f t="shared" si="12"/>
        <v>29000</v>
      </c>
      <c r="I97" s="20"/>
      <c r="J97" s="32" t="s">
        <v>4142</v>
      </c>
      <c r="K97" s="14" t="s">
        <v>38</v>
      </c>
      <c r="L97" s="12" t="s">
        <v>3562</v>
      </c>
      <c r="M97" s="160" t="s">
        <v>11</v>
      </c>
      <c r="N97" s="948">
        <v>29000</v>
      </c>
      <c r="O97" s="680" t="b">
        <f t="shared" si="13"/>
        <v>1</v>
      </c>
      <c r="P97" s="680" t="b">
        <f t="shared" si="14"/>
        <v>1</v>
      </c>
      <c r="Q97">
        <f>VLOOKUP(B97,'25년09월 학교가'!$A$2:$C$1818,3,0)</f>
        <v>29000</v>
      </c>
      <c r="S97" s="680" t="b">
        <f t="shared" si="11"/>
        <v>1</v>
      </c>
    </row>
    <row r="98" spans="1:19">
      <c r="A98" s="13"/>
      <c r="B98" s="132">
        <v>361912</v>
      </c>
      <c r="C98" s="380" t="s">
        <v>3563</v>
      </c>
      <c r="D98" s="13" t="s">
        <v>3564</v>
      </c>
      <c r="E98" s="12"/>
      <c r="F98" s="12" t="s">
        <v>129</v>
      </c>
      <c r="G98" s="34">
        <v>53000</v>
      </c>
      <c r="H98" s="319">
        <f t="shared" si="12"/>
        <v>46000</v>
      </c>
      <c r="I98" s="20"/>
      <c r="J98" s="32" t="s">
        <v>3565</v>
      </c>
      <c r="K98" s="14" t="s">
        <v>38</v>
      </c>
      <c r="L98" s="12" t="s">
        <v>2115</v>
      </c>
      <c r="M98" s="160" t="s">
        <v>11</v>
      </c>
      <c r="N98" s="948">
        <v>46000</v>
      </c>
      <c r="O98" s="680" t="b">
        <f t="shared" si="13"/>
        <v>1</v>
      </c>
      <c r="P98" s="680" t="b">
        <f t="shared" si="14"/>
        <v>1</v>
      </c>
      <c r="Q98">
        <f>VLOOKUP(B98,'25년09월 학교가'!$A$2:$C$1818,3,0)</f>
        <v>46000</v>
      </c>
      <c r="S98" s="680" t="b">
        <f t="shared" si="11"/>
        <v>1</v>
      </c>
    </row>
    <row r="99" spans="1:19">
      <c r="A99" s="46"/>
      <c r="B99" s="62"/>
      <c r="C99" s="47"/>
      <c r="D99" s="48"/>
      <c r="E99" s="49"/>
      <c r="F99" s="49"/>
      <c r="G99" s="50"/>
      <c r="H99" s="4"/>
      <c r="I99" s="51"/>
      <c r="J99" s="4"/>
      <c r="K99" s="2"/>
      <c r="L99" s="3"/>
      <c r="M99" s="1"/>
      <c r="N99" s="948"/>
    </row>
    <row r="100" spans="1:19">
      <c r="A100" s="46"/>
      <c r="B100" s="62"/>
      <c r="C100" s="47"/>
      <c r="D100" s="48"/>
      <c r="E100" s="49"/>
      <c r="F100" s="49"/>
      <c r="G100" s="50"/>
      <c r="H100" s="4"/>
      <c r="I100" s="51"/>
      <c r="J100" s="4"/>
      <c r="K100" s="2"/>
      <c r="L100" s="3"/>
      <c r="M100" s="1"/>
      <c r="N100" s="948"/>
    </row>
    <row r="101" spans="1:19" ht="39.6">
      <c r="A101" s="295"/>
      <c r="B101" s="1063" t="s">
        <v>3939</v>
      </c>
      <c r="C101" s="1063"/>
      <c r="D101" s="1063"/>
      <c r="E101" s="1063"/>
      <c r="F101" s="1063"/>
      <c r="G101" s="1063"/>
      <c r="H101" s="1063"/>
      <c r="I101" s="1063"/>
      <c r="J101" s="1063"/>
      <c r="K101" s="1063"/>
      <c r="L101" s="1063"/>
      <c r="M101" s="1063"/>
      <c r="N101" s="948"/>
    </row>
    <row r="102" spans="1:19" ht="57.6">
      <c r="A102" s="13"/>
      <c r="B102" s="132">
        <v>361924</v>
      </c>
      <c r="C102" s="29" t="s">
        <v>3569</v>
      </c>
      <c r="D102" s="13" t="s">
        <v>3441</v>
      </c>
      <c r="E102" s="12"/>
      <c r="F102" s="12" t="s">
        <v>129</v>
      </c>
      <c r="G102" s="34">
        <v>64000</v>
      </c>
      <c r="H102" s="319">
        <f>N102</f>
        <v>57500</v>
      </c>
      <c r="I102" s="20"/>
      <c r="J102" s="32" t="s">
        <v>3570</v>
      </c>
      <c r="K102" s="41"/>
      <c r="L102" s="12" t="s">
        <v>2115</v>
      </c>
      <c r="M102" s="160" t="s">
        <v>11</v>
      </c>
      <c r="N102" s="948">
        <v>57500</v>
      </c>
      <c r="O102" s="680" t="b">
        <f>H102=N102</f>
        <v>1</v>
      </c>
      <c r="P102" s="680" t="b">
        <f>H102&lt;G102</f>
        <v>1</v>
      </c>
      <c r="Q102">
        <f>VLOOKUP(B102,'25년09월 학교가'!$A$2:$C$1818,3,0)</f>
        <v>57500</v>
      </c>
      <c r="S102" s="680" t="b">
        <f t="shared" si="11"/>
        <v>1</v>
      </c>
    </row>
    <row r="103" spans="1:19" ht="38.4">
      <c r="A103" s="13"/>
      <c r="B103" s="132">
        <v>362028</v>
      </c>
      <c r="C103" s="162" t="s">
        <v>4162</v>
      </c>
      <c r="D103" s="13" t="s">
        <v>3441</v>
      </c>
      <c r="E103" s="12"/>
      <c r="F103" s="12" t="s">
        <v>129</v>
      </c>
      <c r="G103" s="34">
        <v>99800</v>
      </c>
      <c r="H103" s="319">
        <f t="shared" ref="H103:H104" si="15">N103</f>
        <v>89800</v>
      </c>
      <c r="I103" s="20"/>
      <c r="J103" s="32" t="s">
        <v>4160</v>
      </c>
      <c r="K103" s="41" t="s">
        <v>75</v>
      </c>
      <c r="L103" s="12" t="s">
        <v>386</v>
      </c>
      <c r="M103" s="160" t="s">
        <v>11</v>
      </c>
      <c r="N103" s="948">
        <v>89800</v>
      </c>
      <c r="O103" s="680" t="b">
        <f>H103=N103</f>
        <v>1</v>
      </c>
      <c r="P103" s="680" t="b">
        <f>H103&lt;G103</f>
        <v>1</v>
      </c>
      <c r="Q103">
        <f>VLOOKUP(B103,'25년09월 학교가'!$A$2:$C$1818,3,0)</f>
        <v>89800</v>
      </c>
      <c r="S103" s="680" t="b">
        <f t="shared" si="11"/>
        <v>1</v>
      </c>
    </row>
    <row r="104" spans="1:19" ht="38.4">
      <c r="A104" s="13"/>
      <c r="B104" s="132">
        <v>237868</v>
      </c>
      <c r="C104" s="29" t="s">
        <v>4163</v>
      </c>
      <c r="D104" s="13" t="s">
        <v>781</v>
      </c>
      <c r="E104" s="12"/>
      <c r="F104" s="12" t="s">
        <v>233</v>
      </c>
      <c r="G104" s="34">
        <v>74000</v>
      </c>
      <c r="H104" s="319">
        <f t="shared" si="15"/>
        <v>64000</v>
      </c>
      <c r="I104" s="20"/>
      <c r="J104" s="32" t="s">
        <v>4161</v>
      </c>
      <c r="K104" s="41" t="s">
        <v>75</v>
      </c>
      <c r="L104" s="12" t="s">
        <v>2115</v>
      </c>
      <c r="M104" s="160" t="s">
        <v>11</v>
      </c>
      <c r="N104" s="948">
        <v>64000</v>
      </c>
      <c r="O104" s="680" t="b">
        <f>H104=N104</f>
        <v>1</v>
      </c>
      <c r="P104" s="680" t="b">
        <f>H104&lt;G104</f>
        <v>1</v>
      </c>
      <c r="Q104">
        <f>VLOOKUP(B104,'25년09월 학교가'!$A$2:$C$1818,3,0)</f>
        <v>64000</v>
      </c>
      <c r="S104" s="680" t="b">
        <f t="shared" si="11"/>
        <v>1</v>
      </c>
    </row>
    <row r="105" spans="1:19">
      <c r="A105" s="46"/>
      <c r="B105" s="62"/>
      <c r="D105" s="48"/>
      <c r="E105" s="49"/>
      <c r="F105" s="49"/>
      <c r="G105" s="50"/>
      <c r="H105" s="4"/>
      <c r="I105" s="51"/>
      <c r="J105" s="4"/>
      <c r="K105" s="2"/>
      <c r="L105" s="3"/>
      <c r="M105" s="1"/>
      <c r="N105" s="948"/>
    </row>
    <row r="106" spans="1:19">
      <c r="A106" s="46"/>
      <c r="B106" s="62"/>
      <c r="C106" s="47"/>
      <c r="D106" s="48"/>
      <c r="E106" s="49"/>
      <c r="F106" s="49"/>
      <c r="G106" s="50"/>
      <c r="H106" s="4"/>
      <c r="I106" s="51"/>
      <c r="J106" s="4"/>
      <c r="K106" s="2"/>
      <c r="L106" s="3"/>
      <c r="M106" s="1"/>
      <c r="N106" s="948"/>
    </row>
    <row r="107" spans="1:19" ht="39.6">
      <c r="A107" s="295"/>
      <c r="B107" s="1063" t="s">
        <v>3940</v>
      </c>
      <c r="C107" s="1063"/>
      <c r="D107" s="1063"/>
      <c r="E107" s="1063"/>
      <c r="F107" s="1063"/>
      <c r="G107" s="1063"/>
      <c r="H107" s="1063"/>
      <c r="I107" s="1063"/>
      <c r="J107" s="1063"/>
      <c r="K107" s="1063"/>
      <c r="L107" s="1063"/>
      <c r="M107" s="1063"/>
      <c r="N107" s="948"/>
    </row>
    <row r="108" spans="1:19" ht="57.6">
      <c r="A108" s="13"/>
      <c r="B108" s="132">
        <v>361952</v>
      </c>
      <c r="C108" s="29" t="s">
        <v>3572</v>
      </c>
      <c r="D108" s="13" t="s">
        <v>3441</v>
      </c>
      <c r="E108" s="12"/>
      <c r="F108" s="12" t="s">
        <v>129</v>
      </c>
      <c r="G108" s="34">
        <v>49000</v>
      </c>
      <c r="H108" s="319">
        <f>N108</f>
        <v>39000</v>
      </c>
      <c r="I108" s="20"/>
      <c r="J108" s="32" t="s">
        <v>3573</v>
      </c>
      <c r="K108" s="14" t="s">
        <v>38</v>
      </c>
      <c r="L108" s="12" t="s">
        <v>3574</v>
      </c>
      <c r="M108" s="160" t="s">
        <v>11</v>
      </c>
      <c r="N108" s="948">
        <v>39000</v>
      </c>
      <c r="O108" s="680" t="b">
        <f>H108=N108</f>
        <v>1</v>
      </c>
      <c r="P108" s="680" t="b">
        <f>H108&lt;G108</f>
        <v>1</v>
      </c>
      <c r="Q108">
        <f>VLOOKUP(B108,'25년09월 학교가'!$A$2:$C$1818,3,0)</f>
        <v>39000</v>
      </c>
      <c r="S108" s="680" t="b">
        <f t="shared" si="11"/>
        <v>1</v>
      </c>
    </row>
    <row r="109" spans="1:19" ht="38.4">
      <c r="A109" s="13"/>
      <c r="B109" s="132">
        <v>362045</v>
      </c>
      <c r="C109" s="29" t="s">
        <v>3575</v>
      </c>
      <c r="D109" s="13" t="s">
        <v>3441</v>
      </c>
      <c r="E109" s="12"/>
      <c r="F109" s="12" t="s">
        <v>129</v>
      </c>
      <c r="G109" s="34">
        <v>41000</v>
      </c>
      <c r="H109" s="319">
        <f t="shared" ref="H109:H110" si="16">N109</f>
        <v>35000</v>
      </c>
      <c r="I109" s="20"/>
      <c r="J109" s="32" t="s">
        <v>3576</v>
      </c>
      <c r="K109" s="14" t="s">
        <v>38</v>
      </c>
      <c r="L109" s="12" t="s">
        <v>3574</v>
      </c>
      <c r="M109" s="160" t="s">
        <v>11</v>
      </c>
      <c r="N109" s="948">
        <v>35000</v>
      </c>
      <c r="O109" s="680" t="b">
        <f>H109=N109</f>
        <v>1</v>
      </c>
      <c r="P109" s="680" t="b">
        <f>H109&lt;G109</f>
        <v>1</v>
      </c>
      <c r="Q109">
        <f>VLOOKUP(B109,'25년09월 학교가'!$A$2:$C$1818,3,0)</f>
        <v>35000</v>
      </c>
      <c r="S109" s="680" t="b">
        <f t="shared" si="11"/>
        <v>1</v>
      </c>
    </row>
    <row r="110" spans="1:19" ht="38.4">
      <c r="A110" s="13"/>
      <c r="B110" s="132">
        <v>364323</v>
      </c>
      <c r="C110" s="29" t="s">
        <v>3577</v>
      </c>
      <c r="D110" s="13" t="s">
        <v>252</v>
      </c>
      <c r="E110" s="12"/>
      <c r="F110" s="12" t="s">
        <v>129</v>
      </c>
      <c r="G110" s="34">
        <v>10500</v>
      </c>
      <c r="H110" s="319">
        <f t="shared" si="16"/>
        <v>9500</v>
      </c>
      <c r="I110" s="20"/>
      <c r="J110" s="32" t="s">
        <v>3578</v>
      </c>
      <c r="K110" s="14" t="s">
        <v>38</v>
      </c>
      <c r="L110" s="12" t="s">
        <v>2115</v>
      </c>
      <c r="M110" s="160" t="s">
        <v>112</v>
      </c>
      <c r="N110" s="948">
        <v>9500</v>
      </c>
      <c r="O110" s="680" t="b">
        <f>H110=N110</f>
        <v>1</v>
      </c>
      <c r="P110" s="680" t="b">
        <f>H110&lt;G110</f>
        <v>1</v>
      </c>
      <c r="Q110">
        <f>VLOOKUP(B110,'25년09월 학교가'!$A$2:$C$1818,3,0)</f>
        <v>9500</v>
      </c>
      <c r="S110" s="680" t="b">
        <f t="shared" si="11"/>
        <v>1</v>
      </c>
    </row>
    <row r="111" spans="1:19">
      <c r="A111" s="46"/>
      <c r="B111" s="62"/>
      <c r="C111" s="47"/>
      <c r="D111" s="46"/>
      <c r="E111" s="85"/>
      <c r="F111" s="85"/>
      <c r="G111" s="86"/>
      <c r="H111" s="117"/>
      <c r="I111" s="87"/>
      <c r="J111" s="88"/>
      <c r="K111" s="46"/>
      <c r="L111" s="85"/>
      <c r="M111" s="159"/>
      <c r="N111" s="948"/>
    </row>
    <row r="112" spans="1:19">
      <c r="A112" s="46"/>
      <c r="B112" s="62"/>
      <c r="C112" s="47"/>
      <c r="D112" s="46"/>
      <c r="E112" s="85"/>
      <c r="F112" s="85"/>
      <c r="G112" s="86"/>
      <c r="H112" s="117"/>
      <c r="I112" s="87"/>
      <c r="J112" s="88"/>
      <c r="K112" s="46"/>
      <c r="L112" s="85"/>
      <c r="M112" s="159"/>
      <c r="N112" s="948"/>
    </row>
    <row r="113" spans="1:19" ht="39.6" customHeight="1">
      <c r="A113" s="296"/>
      <c r="B113" s="1059" t="s">
        <v>4959</v>
      </c>
      <c r="C113" s="1059"/>
      <c r="D113" s="1059"/>
      <c r="E113" s="1059"/>
      <c r="F113" s="1059"/>
      <c r="G113" s="1059"/>
      <c r="H113" s="1059"/>
      <c r="I113" s="1059"/>
      <c r="J113" s="1059"/>
      <c r="K113" s="1059"/>
      <c r="L113" s="1059"/>
      <c r="M113" s="1059"/>
      <c r="N113" s="948"/>
    </row>
    <row r="114" spans="1:19" ht="38.4">
      <c r="A114" s="1060" t="s">
        <v>6078</v>
      </c>
      <c r="B114" s="132">
        <v>395749</v>
      </c>
      <c r="C114" s="192" t="s">
        <v>4596</v>
      </c>
      <c r="D114" s="13" t="s">
        <v>53</v>
      </c>
      <c r="E114" s="12"/>
      <c r="F114" s="240" t="s">
        <v>233</v>
      </c>
      <c r="G114" s="232">
        <v>113000</v>
      </c>
      <c r="H114" s="319">
        <f>N114</f>
        <v>90000</v>
      </c>
      <c r="I114" s="190"/>
      <c r="J114" s="133" t="s">
        <v>4597</v>
      </c>
      <c r="K114" s="41" t="s">
        <v>75</v>
      </c>
      <c r="L114" s="240" t="s">
        <v>666</v>
      </c>
      <c r="M114" s="160" t="s">
        <v>112</v>
      </c>
      <c r="N114" s="948">
        <v>90000</v>
      </c>
      <c r="O114" s="680" t="b">
        <f t="shared" ref="O114:O143" si="17">H114=N114</f>
        <v>1</v>
      </c>
      <c r="P114" s="680" t="b">
        <f t="shared" ref="P114:P143" si="18">H114&lt;G114</f>
        <v>1</v>
      </c>
      <c r="Q114">
        <f>VLOOKUP(B114,'25년09월 학교가'!$A$2:$C$1818,3,0)</f>
        <v>90000</v>
      </c>
      <c r="S114" s="680" t="b">
        <f t="shared" si="11"/>
        <v>1</v>
      </c>
    </row>
    <row r="115" spans="1:19" ht="38.4">
      <c r="A115" s="1061"/>
      <c r="B115" s="132">
        <v>456079</v>
      </c>
      <c r="C115" s="192" t="s">
        <v>6167</v>
      </c>
      <c r="D115" s="13" t="s">
        <v>53</v>
      </c>
      <c r="E115" s="12"/>
      <c r="F115" s="240" t="s">
        <v>233</v>
      </c>
      <c r="G115" s="232">
        <v>113000</v>
      </c>
      <c r="H115" s="319">
        <f>N115</f>
        <v>90000</v>
      </c>
      <c r="I115" s="190"/>
      <c r="J115" s="133" t="s">
        <v>6166</v>
      </c>
      <c r="K115" s="41" t="s">
        <v>75</v>
      </c>
      <c r="L115" s="240" t="s">
        <v>666</v>
      </c>
      <c r="M115" s="160" t="s">
        <v>112</v>
      </c>
      <c r="N115" s="948">
        <v>90000</v>
      </c>
      <c r="O115" s="680" t="b">
        <f t="shared" ref="O115" si="19">H115=N115</f>
        <v>1</v>
      </c>
      <c r="P115" s="680" t="b">
        <f t="shared" ref="P115" si="20">H115&lt;G115</f>
        <v>1</v>
      </c>
      <c r="Q115" t="e">
        <f>VLOOKUP(B115,'25년09월 학교가'!$A$2:$C$1818,3,0)</f>
        <v>#N/A</v>
      </c>
      <c r="S115" s="680" t="e">
        <f t="shared" si="11"/>
        <v>#N/A</v>
      </c>
    </row>
    <row r="116" spans="1:19" ht="38.4">
      <c r="A116" s="1060" t="s">
        <v>6078</v>
      </c>
      <c r="B116" s="132">
        <v>372887</v>
      </c>
      <c r="C116" s="29" t="s">
        <v>4167</v>
      </c>
      <c r="D116" s="13" t="s">
        <v>53</v>
      </c>
      <c r="E116" s="12"/>
      <c r="F116" s="240" t="s">
        <v>233</v>
      </c>
      <c r="G116" s="34">
        <v>82000</v>
      </c>
      <c r="H116" s="319">
        <f t="shared" ref="H116:H143" si="21">N116</f>
        <v>75000</v>
      </c>
      <c r="I116" s="40"/>
      <c r="J116" s="32" t="s">
        <v>4797</v>
      </c>
      <c r="K116" s="41"/>
      <c r="L116" s="240" t="s">
        <v>629</v>
      </c>
      <c r="M116" s="160" t="s">
        <v>112</v>
      </c>
      <c r="N116" s="948">
        <v>75000</v>
      </c>
      <c r="O116" s="680" t="b">
        <f t="shared" si="17"/>
        <v>1</v>
      </c>
      <c r="P116" s="680" t="b">
        <f t="shared" si="18"/>
        <v>1</v>
      </c>
      <c r="Q116" t="e">
        <f>VLOOKUP(B116,'25년09월 학교가'!$A$2:$C$1818,3,0)</f>
        <v>#N/A</v>
      </c>
      <c r="S116" s="680" t="e">
        <f t="shared" si="11"/>
        <v>#N/A</v>
      </c>
    </row>
    <row r="117" spans="1:19" ht="42">
      <c r="A117" s="1061"/>
      <c r="B117" s="132">
        <v>448104</v>
      </c>
      <c r="C117" s="29" t="s">
        <v>5971</v>
      </c>
      <c r="D117" s="13" t="s">
        <v>53</v>
      </c>
      <c r="E117" s="12"/>
      <c r="F117" s="240" t="s">
        <v>233</v>
      </c>
      <c r="G117" s="34">
        <f>H117+5000</f>
        <v>80000</v>
      </c>
      <c r="H117" s="319">
        <f t="shared" si="21"/>
        <v>75000</v>
      </c>
      <c r="I117" s="40"/>
      <c r="J117" s="32" t="s">
        <v>6035</v>
      </c>
      <c r="K117" s="41"/>
      <c r="L117" s="240" t="s">
        <v>629</v>
      </c>
      <c r="M117" s="160" t="s">
        <v>112</v>
      </c>
      <c r="N117" s="948">
        <v>75000</v>
      </c>
      <c r="O117" s="680" t="b">
        <f t="shared" ref="O117" si="22">H117=N117</f>
        <v>1</v>
      </c>
      <c r="P117" s="680" t="b">
        <f t="shared" ref="P117" si="23">H117&lt;G117</f>
        <v>1</v>
      </c>
      <c r="Q117">
        <f>VLOOKUP(B117,'25년09월 학교가'!$A$2:$C$1818,3,0)</f>
        <v>75000</v>
      </c>
      <c r="S117" s="680" t="b">
        <f t="shared" si="11"/>
        <v>1</v>
      </c>
    </row>
    <row r="118" spans="1:19" ht="38.4">
      <c r="A118" s="172" t="s">
        <v>4416</v>
      </c>
      <c r="B118" s="132">
        <v>381286</v>
      </c>
      <c r="C118" s="29" t="s">
        <v>4166</v>
      </c>
      <c r="D118" s="13" t="s">
        <v>53</v>
      </c>
      <c r="E118" s="12"/>
      <c r="F118" s="240" t="s">
        <v>233</v>
      </c>
      <c r="G118" s="34">
        <v>109000</v>
      </c>
      <c r="H118" s="319">
        <f t="shared" si="21"/>
        <v>99000</v>
      </c>
      <c r="I118" s="20"/>
      <c r="J118" s="32" t="s">
        <v>4487</v>
      </c>
      <c r="K118" s="14"/>
      <c r="L118" s="240" t="s">
        <v>629</v>
      </c>
      <c r="M118" s="160"/>
      <c r="N118" s="948">
        <v>99000</v>
      </c>
      <c r="O118" s="680" t="b">
        <f t="shared" si="17"/>
        <v>1</v>
      </c>
      <c r="P118" s="680" t="b">
        <f t="shared" si="18"/>
        <v>1</v>
      </c>
      <c r="Q118">
        <f>VLOOKUP(B118,'25년09월 학교가'!$A$2:$C$1818,3,0)</f>
        <v>99000</v>
      </c>
      <c r="S118" s="680" t="b">
        <f t="shared" si="11"/>
        <v>1</v>
      </c>
    </row>
    <row r="119" spans="1:19" ht="42">
      <c r="A119" s="13"/>
      <c r="B119" s="132">
        <v>353968</v>
      </c>
      <c r="C119" s="29" t="s">
        <v>3579</v>
      </c>
      <c r="D119" s="13" t="s">
        <v>53</v>
      </c>
      <c r="E119" s="12"/>
      <c r="F119" s="240" t="s">
        <v>233</v>
      </c>
      <c r="G119" s="34">
        <v>186420</v>
      </c>
      <c r="H119" s="319">
        <f t="shared" si="21"/>
        <v>154180</v>
      </c>
      <c r="I119" s="20"/>
      <c r="J119" s="32" t="s">
        <v>3580</v>
      </c>
      <c r="K119" s="14"/>
      <c r="L119" s="240" t="s">
        <v>629</v>
      </c>
      <c r="M119" s="160"/>
      <c r="N119" s="948">
        <v>154180</v>
      </c>
      <c r="O119" s="680" t="b">
        <f t="shared" si="17"/>
        <v>1</v>
      </c>
      <c r="P119" s="680" t="b">
        <f t="shared" si="18"/>
        <v>1</v>
      </c>
      <c r="Q119">
        <f>VLOOKUP(B119,'25년09월 학교가'!$A$2:$C$1818,3,0)</f>
        <v>154180</v>
      </c>
      <c r="S119" s="680" t="b">
        <f t="shared" si="11"/>
        <v>1</v>
      </c>
    </row>
    <row r="120" spans="1:19" ht="57.6">
      <c r="A120" s="13"/>
      <c r="B120" s="132">
        <v>373449</v>
      </c>
      <c r="C120" s="29" t="s">
        <v>4165</v>
      </c>
      <c r="D120" s="13" t="s">
        <v>3018</v>
      </c>
      <c r="E120" s="12"/>
      <c r="F120" s="240" t="s">
        <v>233</v>
      </c>
      <c r="G120" s="34">
        <v>146290</v>
      </c>
      <c r="H120" s="319">
        <f t="shared" si="21"/>
        <v>85000</v>
      </c>
      <c r="I120" s="20"/>
      <c r="J120" s="32" t="s">
        <v>4164</v>
      </c>
      <c r="K120" s="14" t="s">
        <v>40</v>
      </c>
      <c r="L120" s="240" t="s">
        <v>2115</v>
      </c>
      <c r="M120" s="160" t="s">
        <v>11</v>
      </c>
      <c r="N120" s="948">
        <v>85000</v>
      </c>
      <c r="O120" s="680" t="b">
        <f t="shared" si="17"/>
        <v>1</v>
      </c>
      <c r="P120" s="680" t="b">
        <f t="shared" si="18"/>
        <v>1</v>
      </c>
      <c r="Q120">
        <f>VLOOKUP(B120,'25년09월 학교가'!$A$2:$C$1818,3,0)</f>
        <v>85000</v>
      </c>
      <c r="S120" s="680" t="b">
        <f t="shared" si="11"/>
        <v>1</v>
      </c>
    </row>
    <row r="121" spans="1:19" ht="38.4">
      <c r="A121" s="13"/>
      <c r="B121" s="132">
        <v>104227</v>
      </c>
      <c r="C121" s="29" t="s">
        <v>4169</v>
      </c>
      <c r="D121" s="13" t="s">
        <v>3018</v>
      </c>
      <c r="E121" s="12"/>
      <c r="F121" s="240" t="s">
        <v>233</v>
      </c>
      <c r="G121" s="34">
        <v>146290</v>
      </c>
      <c r="H121" s="319">
        <f t="shared" si="21"/>
        <v>85000</v>
      </c>
      <c r="I121" s="20"/>
      <c r="J121" s="32" t="s">
        <v>4168</v>
      </c>
      <c r="K121" s="14" t="s">
        <v>40</v>
      </c>
      <c r="L121" s="240" t="s">
        <v>2115</v>
      </c>
      <c r="M121" s="160" t="s">
        <v>11</v>
      </c>
      <c r="N121" s="948">
        <v>85000</v>
      </c>
      <c r="O121" s="680" t="b">
        <f t="shared" si="17"/>
        <v>1</v>
      </c>
      <c r="P121" s="680" t="b">
        <f t="shared" si="18"/>
        <v>1</v>
      </c>
      <c r="Q121">
        <f>VLOOKUP(B121,'25년09월 학교가'!$A$2:$C$1818,3,0)</f>
        <v>85000</v>
      </c>
      <c r="S121" s="680" t="b">
        <f t="shared" si="11"/>
        <v>1</v>
      </c>
    </row>
    <row r="122" spans="1:19" ht="76.8">
      <c r="A122" s="13"/>
      <c r="B122" s="132">
        <v>282296</v>
      </c>
      <c r="C122" s="29" t="s">
        <v>3581</v>
      </c>
      <c r="D122" s="13" t="s">
        <v>3018</v>
      </c>
      <c r="E122" s="12"/>
      <c r="F122" s="240" t="s">
        <v>233</v>
      </c>
      <c r="G122" s="34">
        <v>145130</v>
      </c>
      <c r="H122" s="319">
        <f t="shared" si="21"/>
        <v>75000</v>
      </c>
      <c r="I122" s="20"/>
      <c r="J122" s="32" t="s">
        <v>3582</v>
      </c>
      <c r="K122" s="14" t="s">
        <v>40</v>
      </c>
      <c r="L122" s="240" t="s">
        <v>2115</v>
      </c>
      <c r="M122" s="160" t="s">
        <v>11</v>
      </c>
      <c r="N122" s="948">
        <v>75000</v>
      </c>
      <c r="O122" s="680" t="b">
        <f t="shared" si="17"/>
        <v>1</v>
      </c>
      <c r="P122" s="680" t="b">
        <f t="shared" si="18"/>
        <v>1</v>
      </c>
      <c r="Q122">
        <f>VLOOKUP(B122,'25년09월 학교가'!$A$2:$C$1818,3,0)</f>
        <v>75000</v>
      </c>
      <c r="S122" s="680" t="b">
        <f t="shared" si="11"/>
        <v>1</v>
      </c>
    </row>
    <row r="123" spans="1:19">
      <c r="A123" s="13"/>
      <c r="B123" s="132">
        <v>104415</v>
      </c>
      <c r="C123" s="29" t="s">
        <v>3583</v>
      </c>
      <c r="D123" s="13" t="s">
        <v>3018</v>
      </c>
      <c r="E123" s="12"/>
      <c r="F123" s="240" t="s">
        <v>233</v>
      </c>
      <c r="G123" s="34">
        <v>167570</v>
      </c>
      <c r="H123" s="319">
        <f t="shared" si="21"/>
        <v>85000</v>
      </c>
      <c r="I123" s="20"/>
      <c r="J123" s="32" t="s">
        <v>3584</v>
      </c>
      <c r="K123" s="14"/>
      <c r="L123" s="240" t="s">
        <v>1868</v>
      </c>
      <c r="M123" s="160" t="s">
        <v>11</v>
      </c>
      <c r="N123" s="948">
        <v>85000</v>
      </c>
      <c r="O123" s="680" t="b">
        <f t="shared" si="17"/>
        <v>1</v>
      </c>
      <c r="P123" s="680" t="b">
        <f t="shared" si="18"/>
        <v>1</v>
      </c>
      <c r="Q123">
        <f>VLOOKUP(B123,'25년09월 학교가'!$A$2:$C$1818,3,0)</f>
        <v>85000</v>
      </c>
      <c r="S123" s="680" t="b">
        <f t="shared" si="11"/>
        <v>1</v>
      </c>
    </row>
    <row r="124" spans="1:19" ht="63">
      <c r="A124" s="13"/>
      <c r="B124" s="132">
        <v>285830</v>
      </c>
      <c r="C124" s="29" t="s">
        <v>4171</v>
      </c>
      <c r="D124" s="13" t="s">
        <v>3018</v>
      </c>
      <c r="E124" s="12"/>
      <c r="F124" s="240" t="s">
        <v>233</v>
      </c>
      <c r="G124" s="34">
        <v>180000</v>
      </c>
      <c r="H124" s="319">
        <f t="shared" si="21"/>
        <v>75000</v>
      </c>
      <c r="I124" s="20"/>
      <c r="J124" s="32" t="s">
        <v>4170</v>
      </c>
      <c r="K124" s="14"/>
      <c r="L124" s="240" t="s">
        <v>3574</v>
      </c>
      <c r="M124" s="160" t="s">
        <v>11</v>
      </c>
      <c r="N124" s="948">
        <v>75000</v>
      </c>
      <c r="O124" s="680" t="b">
        <f t="shared" si="17"/>
        <v>1</v>
      </c>
      <c r="P124" s="680" t="b">
        <f t="shared" si="18"/>
        <v>1</v>
      </c>
      <c r="Q124">
        <f>VLOOKUP(B124,'25년09월 학교가'!$A$2:$C$1818,3,0)</f>
        <v>75000</v>
      </c>
      <c r="S124" s="680" t="b">
        <f t="shared" si="11"/>
        <v>1</v>
      </c>
    </row>
    <row r="125" spans="1:19">
      <c r="A125" s="13"/>
      <c r="B125" s="132">
        <v>196768</v>
      </c>
      <c r="C125" s="29" t="s">
        <v>3585</v>
      </c>
      <c r="D125" s="13" t="s">
        <v>3018</v>
      </c>
      <c r="E125" s="12"/>
      <c r="F125" s="240" t="s">
        <v>233</v>
      </c>
      <c r="G125" s="34">
        <v>142510</v>
      </c>
      <c r="H125" s="319">
        <f t="shared" si="21"/>
        <v>70000</v>
      </c>
      <c r="I125" s="20"/>
      <c r="J125" s="32" t="s">
        <v>3586</v>
      </c>
      <c r="K125" s="14" t="s">
        <v>408</v>
      </c>
      <c r="L125" s="240" t="s">
        <v>3587</v>
      </c>
      <c r="M125" s="160" t="s">
        <v>3574</v>
      </c>
      <c r="N125" s="948">
        <v>70000</v>
      </c>
      <c r="O125" s="680" t="b">
        <f t="shared" si="17"/>
        <v>1</v>
      </c>
      <c r="P125" s="680" t="b">
        <f t="shared" si="18"/>
        <v>1</v>
      </c>
      <c r="Q125">
        <f>VLOOKUP(B125,'25년09월 학교가'!$A$2:$C$1818,3,0)</f>
        <v>70000</v>
      </c>
      <c r="S125" s="680" t="b">
        <f t="shared" si="11"/>
        <v>1</v>
      </c>
    </row>
    <row r="126" spans="1:19">
      <c r="A126" s="13"/>
      <c r="B126" s="132">
        <v>145782</v>
      </c>
      <c r="C126" s="29" t="s">
        <v>3588</v>
      </c>
      <c r="D126" s="13" t="s">
        <v>3010</v>
      </c>
      <c r="E126" s="12"/>
      <c r="F126" s="240" t="s">
        <v>233</v>
      </c>
      <c r="G126" s="34">
        <v>11750</v>
      </c>
      <c r="H126" s="319">
        <f t="shared" si="21"/>
        <v>9500</v>
      </c>
      <c r="I126" s="20"/>
      <c r="J126" s="32" t="s">
        <v>3589</v>
      </c>
      <c r="K126" s="14" t="s">
        <v>40</v>
      </c>
      <c r="L126" s="240" t="s">
        <v>2115</v>
      </c>
      <c r="M126" s="160" t="s">
        <v>11</v>
      </c>
      <c r="N126" s="948">
        <v>9500</v>
      </c>
      <c r="O126" s="680" t="b">
        <f t="shared" si="17"/>
        <v>1</v>
      </c>
      <c r="P126" s="680" t="b">
        <f t="shared" si="18"/>
        <v>1</v>
      </c>
      <c r="Q126">
        <f>VLOOKUP(B126,'25년09월 학교가'!$A$2:$C$1818,3,0)</f>
        <v>9500</v>
      </c>
      <c r="S126" s="680" t="b">
        <f t="shared" si="11"/>
        <v>1</v>
      </c>
    </row>
    <row r="127" spans="1:19">
      <c r="A127" s="13"/>
      <c r="B127" s="132">
        <v>137881</v>
      </c>
      <c r="C127" s="29" t="s">
        <v>3588</v>
      </c>
      <c r="D127" s="13" t="s">
        <v>3590</v>
      </c>
      <c r="E127" s="12"/>
      <c r="F127" s="240" t="s">
        <v>233</v>
      </c>
      <c r="G127" s="34">
        <v>71150</v>
      </c>
      <c r="H127" s="319">
        <f t="shared" si="21"/>
        <v>55000</v>
      </c>
      <c r="I127" s="20"/>
      <c r="J127" s="32" t="s">
        <v>3591</v>
      </c>
      <c r="K127" s="14" t="s">
        <v>40</v>
      </c>
      <c r="L127" s="240" t="s">
        <v>2115</v>
      </c>
      <c r="M127" s="160" t="s">
        <v>11</v>
      </c>
      <c r="N127" s="948">
        <v>55000</v>
      </c>
      <c r="O127" s="680" t="b">
        <f t="shared" si="17"/>
        <v>1</v>
      </c>
      <c r="P127" s="680" t="b">
        <f t="shared" si="18"/>
        <v>1</v>
      </c>
      <c r="Q127">
        <f>VLOOKUP(B127,'25년09월 학교가'!$A$2:$C$1818,3,0)</f>
        <v>55000</v>
      </c>
      <c r="S127" s="680" t="b">
        <f t="shared" si="11"/>
        <v>1</v>
      </c>
    </row>
    <row r="128" spans="1:19">
      <c r="A128" s="13"/>
      <c r="B128" s="132">
        <v>118035</v>
      </c>
      <c r="C128" s="29" t="s">
        <v>3594</v>
      </c>
      <c r="D128" s="13" t="s">
        <v>2631</v>
      </c>
      <c r="E128" s="12"/>
      <c r="F128" s="240" t="s">
        <v>233</v>
      </c>
      <c r="G128" s="34">
        <v>22150</v>
      </c>
      <c r="H128" s="319">
        <f t="shared" si="21"/>
        <v>18000</v>
      </c>
      <c r="I128" s="20"/>
      <c r="J128" s="32" t="s">
        <v>3595</v>
      </c>
      <c r="K128" s="14"/>
      <c r="L128" s="240" t="s">
        <v>1868</v>
      </c>
      <c r="M128" s="160" t="s">
        <v>11</v>
      </c>
      <c r="N128" s="948">
        <v>18000</v>
      </c>
      <c r="O128" s="680" t="b">
        <f t="shared" si="17"/>
        <v>1</v>
      </c>
      <c r="P128" s="680" t="b">
        <f t="shared" si="18"/>
        <v>1</v>
      </c>
      <c r="Q128">
        <f>VLOOKUP(B128,'25년09월 학교가'!$A$2:$C$1818,3,0)</f>
        <v>18000</v>
      </c>
      <c r="S128" s="680" t="b">
        <f t="shared" si="11"/>
        <v>1</v>
      </c>
    </row>
    <row r="129" spans="1:19">
      <c r="A129" s="13"/>
      <c r="B129" s="132">
        <v>254863</v>
      </c>
      <c r="C129" s="29" t="s">
        <v>3583</v>
      </c>
      <c r="D129" s="13" t="s">
        <v>2631</v>
      </c>
      <c r="E129" s="12"/>
      <c r="F129" s="240" t="s">
        <v>233</v>
      </c>
      <c r="G129" s="34">
        <v>26000</v>
      </c>
      <c r="H129" s="319">
        <f t="shared" si="21"/>
        <v>10000</v>
      </c>
      <c r="I129" s="20"/>
      <c r="J129" s="32" t="s">
        <v>3596</v>
      </c>
      <c r="K129" s="14"/>
      <c r="L129" s="240" t="s">
        <v>1868</v>
      </c>
      <c r="M129" s="160" t="s">
        <v>11</v>
      </c>
      <c r="N129" s="948">
        <v>10000</v>
      </c>
      <c r="O129" s="680" t="b">
        <f t="shared" si="17"/>
        <v>1</v>
      </c>
      <c r="P129" s="680" t="b">
        <f t="shared" si="18"/>
        <v>1</v>
      </c>
      <c r="Q129">
        <f>VLOOKUP(B129,'25년09월 학교가'!$A$2:$C$1818,3,0)</f>
        <v>10000</v>
      </c>
      <c r="S129" s="680" t="b">
        <f t="shared" si="11"/>
        <v>1</v>
      </c>
    </row>
    <row r="130" spans="1:19">
      <c r="A130" s="13"/>
      <c r="B130" s="132">
        <v>117722</v>
      </c>
      <c r="C130" s="29" t="s">
        <v>5773</v>
      </c>
      <c r="D130" s="13" t="s">
        <v>2631</v>
      </c>
      <c r="E130" s="12"/>
      <c r="F130" s="240" t="s">
        <v>233</v>
      </c>
      <c r="G130" s="34">
        <f>H130+7000</f>
        <v>37000</v>
      </c>
      <c r="H130" s="319">
        <v>30000</v>
      </c>
      <c r="I130" s="20"/>
      <c r="J130" s="32" t="s">
        <v>6130</v>
      </c>
      <c r="K130" s="14"/>
      <c r="L130" s="240" t="s">
        <v>1868</v>
      </c>
      <c r="M130" s="160" t="s">
        <v>11</v>
      </c>
      <c r="N130" s="948">
        <v>30000</v>
      </c>
      <c r="O130" s="680" t="b">
        <f t="shared" ref="O130:O131" si="24">H130=N130</f>
        <v>1</v>
      </c>
      <c r="P130" s="680" t="b">
        <f t="shared" ref="P130:P131" si="25">H130&lt;G130</f>
        <v>1</v>
      </c>
      <c r="Q130">
        <f>VLOOKUP(B130,'25년09월 학교가'!$A$2:$C$1818,3,0)</f>
        <v>30000</v>
      </c>
      <c r="S130" s="680" t="b">
        <f t="shared" si="11"/>
        <v>1</v>
      </c>
    </row>
    <row r="131" spans="1:19" ht="42">
      <c r="A131" s="13"/>
      <c r="B131" s="132">
        <v>456075</v>
      </c>
      <c r="C131" s="29" t="s">
        <v>6303</v>
      </c>
      <c r="D131" s="13" t="s">
        <v>6129</v>
      </c>
      <c r="E131" s="12"/>
      <c r="F131" s="240" t="s">
        <v>233</v>
      </c>
      <c r="G131" s="34">
        <f>H131+7000</f>
        <v>27000</v>
      </c>
      <c r="H131" s="319">
        <f>N131</f>
        <v>20000</v>
      </c>
      <c r="I131" s="20"/>
      <c r="J131" s="32" t="s">
        <v>6130</v>
      </c>
      <c r="K131" s="14"/>
      <c r="L131" s="240" t="s">
        <v>1868</v>
      </c>
      <c r="M131" s="160" t="s">
        <v>11</v>
      </c>
      <c r="N131" s="948">
        <v>20000</v>
      </c>
      <c r="O131" s="680" t="b">
        <f t="shared" si="24"/>
        <v>1</v>
      </c>
      <c r="P131" s="680" t="b">
        <f t="shared" si="25"/>
        <v>1</v>
      </c>
      <c r="Q131">
        <f>VLOOKUP(B131,'25년09월 학교가'!$A$2:$C$1818,3,0)</f>
        <v>20000</v>
      </c>
      <c r="S131" s="680" t="b">
        <f t="shared" si="11"/>
        <v>1</v>
      </c>
    </row>
    <row r="132" spans="1:19">
      <c r="A132" s="13"/>
      <c r="B132" s="132">
        <v>114764</v>
      </c>
      <c r="C132" s="29" t="s">
        <v>3597</v>
      </c>
      <c r="D132" s="13" t="s">
        <v>2203</v>
      </c>
      <c r="E132" s="12"/>
      <c r="F132" s="240" t="s">
        <v>233</v>
      </c>
      <c r="G132" s="34">
        <v>55000</v>
      </c>
      <c r="H132" s="319">
        <f t="shared" si="21"/>
        <v>52000</v>
      </c>
      <c r="I132" s="20"/>
      <c r="J132" s="32" t="s">
        <v>3598</v>
      </c>
      <c r="K132" s="14"/>
      <c r="L132" s="240" t="s">
        <v>1868</v>
      </c>
      <c r="M132" s="160" t="s">
        <v>11</v>
      </c>
      <c r="N132" s="948">
        <v>52000</v>
      </c>
      <c r="O132" s="680" t="b">
        <f t="shared" si="17"/>
        <v>1</v>
      </c>
      <c r="P132" s="680" t="b">
        <f t="shared" si="18"/>
        <v>1</v>
      </c>
      <c r="Q132">
        <f>VLOOKUP(B132,'25년09월 학교가'!$A$2:$C$1818,3,0)</f>
        <v>52000</v>
      </c>
      <c r="S132" s="680" t="b">
        <f t="shared" si="11"/>
        <v>1</v>
      </c>
    </row>
    <row r="133" spans="1:19" ht="38.4">
      <c r="A133" s="13"/>
      <c r="B133" s="132">
        <v>294033</v>
      </c>
      <c r="C133" s="29" t="s">
        <v>3601</v>
      </c>
      <c r="D133" s="13" t="s">
        <v>3017</v>
      </c>
      <c r="E133" s="12"/>
      <c r="F133" s="240" t="s">
        <v>233</v>
      </c>
      <c r="G133" s="34">
        <v>49640</v>
      </c>
      <c r="H133" s="319">
        <f t="shared" si="21"/>
        <v>34000</v>
      </c>
      <c r="I133" s="20"/>
      <c r="J133" s="32" t="s">
        <v>3602</v>
      </c>
      <c r="K133" s="14"/>
      <c r="L133" s="240" t="s">
        <v>1868</v>
      </c>
      <c r="M133" s="160" t="s">
        <v>106</v>
      </c>
      <c r="N133" s="948">
        <v>34000</v>
      </c>
      <c r="O133" s="680" t="b">
        <f t="shared" si="17"/>
        <v>1</v>
      </c>
      <c r="P133" s="680" t="b">
        <f t="shared" si="18"/>
        <v>1</v>
      </c>
      <c r="Q133">
        <f>VLOOKUP(B133,'25년09월 학교가'!$A$2:$C$1818,3,0)</f>
        <v>34000</v>
      </c>
      <c r="S133" s="680" t="b">
        <f t="shared" si="11"/>
        <v>1</v>
      </c>
    </row>
    <row r="134" spans="1:19">
      <c r="A134" s="13"/>
      <c r="B134" s="132">
        <v>294031</v>
      </c>
      <c r="C134" s="29" t="s">
        <v>3603</v>
      </c>
      <c r="D134" s="13" t="s">
        <v>3017</v>
      </c>
      <c r="E134" s="12"/>
      <c r="F134" s="240" t="s">
        <v>233</v>
      </c>
      <c r="G134" s="34">
        <v>40620</v>
      </c>
      <c r="H134" s="319">
        <f t="shared" si="21"/>
        <v>29000</v>
      </c>
      <c r="I134" s="20"/>
      <c r="J134" s="32" t="s">
        <v>3604</v>
      </c>
      <c r="K134" s="14"/>
      <c r="L134" s="240" t="s">
        <v>3439</v>
      </c>
      <c r="M134" s="160" t="s">
        <v>106</v>
      </c>
      <c r="N134" s="948">
        <v>29000</v>
      </c>
      <c r="O134" s="680" t="b">
        <f t="shared" si="17"/>
        <v>1</v>
      </c>
      <c r="P134" s="680" t="b">
        <f t="shared" si="18"/>
        <v>1</v>
      </c>
      <c r="Q134">
        <f>VLOOKUP(B134,'25년09월 학교가'!$A$2:$C$1818,3,0)</f>
        <v>29000</v>
      </c>
      <c r="S134" s="680" t="b">
        <f t="shared" si="11"/>
        <v>1</v>
      </c>
    </row>
    <row r="135" spans="1:19" ht="38.4">
      <c r="A135" s="13"/>
      <c r="B135" s="132">
        <v>143791</v>
      </c>
      <c r="C135" s="29" t="s">
        <v>3605</v>
      </c>
      <c r="D135" s="13" t="s">
        <v>3010</v>
      </c>
      <c r="E135" s="12"/>
      <c r="F135" s="240" t="s">
        <v>233</v>
      </c>
      <c r="G135" s="34">
        <v>37230</v>
      </c>
      <c r="H135" s="319">
        <f t="shared" si="21"/>
        <v>34500</v>
      </c>
      <c r="I135" s="20"/>
      <c r="J135" s="32" t="s">
        <v>3606</v>
      </c>
      <c r="K135" s="14"/>
      <c r="L135" s="240" t="s">
        <v>1868</v>
      </c>
      <c r="M135" s="160" t="s">
        <v>106</v>
      </c>
      <c r="N135" s="948">
        <v>34500</v>
      </c>
      <c r="O135" s="680" t="b">
        <f t="shared" si="17"/>
        <v>1</v>
      </c>
      <c r="P135" s="680" t="b">
        <f t="shared" si="18"/>
        <v>1</v>
      </c>
      <c r="Q135">
        <f>VLOOKUP(B135,'25년09월 학교가'!$A$2:$C$1818,3,0)</f>
        <v>34500</v>
      </c>
      <c r="S135" s="680" t="b">
        <f t="shared" ref="S135:S195" si="26">Q135=H135</f>
        <v>1</v>
      </c>
    </row>
    <row r="136" spans="1:19" ht="38.4">
      <c r="A136" s="13"/>
      <c r="B136" s="132">
        <v>342183</v>
      </c>
      <c r="C136" s="29" t="s">
        <v>3607</v>
      </c>
      <c r="D136" s="13" t="s">
        <v>3017</v>
      </c>
      <c r="E136" s="12"/>
      <c r="F136" s="240" t="s">
        <v>233</v>
      </c>
      <c r="G136" s="34">
        <v>23590</v>
      </c>
      <c r="H136" s="319">
        <f t="shared" si="21"/>
        <v>23000</v>
      </c>
      <c r="I136" s="20"/>
      <c r="J136" s="32" t="s">
        <v>3606</v>
      </c>
      <c r="K136" s="14"/>
      <c r="L136" s="240" t="s">
        <v>1868</v>
      </c>
      <c r="M136" s="160" t="s">
        <v>106</v>
      </c>
      <c r="N136" s="948">
        <v>23000</v>
      </c>
      <c r="O136" s="680" t="b">
        <f t="shared" si="17"/>
        <v>1</v>
      </c>
      <c r="P136" s="680" t="b">
        <f t="shared" si="18"/>
        <v>1</v>
      </c>
      <c r="Q136">
        <f>VLOOKUP(B136,'25년09월 학교가'!$A$2:$C$1818,3,0)</f>
        <v>23000</v>
      </c>
      <c r="S136" s="680" t="b">
        <f t="shared" si="26"/>
        <v>1</v>
      </c>
    </row>
    <row r="137" spans="1:19" ht="38.4">
      <c r="A137" s="13"/>
      <c r="B137" s="132">
        <v>143789</v>
      </c>
      <c r="C137" s="29" t="s">
        <v>3605</v>
      </c>
      <c r="D137" s="13" t="s">
        <v>3017</v>
      </c>
      <c r="E137" s="12"/>
      <c r="F137" s="240" t="s">
        <v>233</v>
      </c>
      <c r="G137" s="34">
        <v>24820</v>
      </c>
      <c r="H137" s="319">
        <f t="shared" si="21"/>
        <v>22000</v>
      </c>
      <c r="I137" s="20"/>
      <c r="J137" s="32" t="s">
        <v>3606</v>
      </c>
      <c r="K137" s="14"/>
      <c r="L137" s="240" t="s">
        <v>1868</v>
      </c>
      <c r="M137" s="160" t="s">
        <v>11</v>
      </c>
      <c r="N137" s="948">
        <v>22000</v>
      </c>
      <c r="O137" s="680" t="b">
        <f t="shared" si="17"/>
        <v>1</v>
      </c>
      <c r="P137" s="680" t="b">
        <f t="shared" si="18"/>
        <v>1</v>
      </c>
      <c r="Q137">
        <f>VLOOKUP(B137,'25년09월 학교가'!$A$2:$C$1818,3,0)</f>
        <v>22000</v>
      </c>
      <c r="S137" s="680" t="b">
        <f t="shared" si="26"/>
        <v>1</v>
      </c>
    </row>
    <row r="138" spans="1:19" ht="57.6">
      <c r="A138" s="13"/>
      <c r="B138" s="132">
        <v>106777</v>
      </c>
      <c r="C138" s="29" t="s">
        <v>3608</v>
      </c>
      <c r="D138" s="13" t="s">
        <v>3010</v>
      </c>
      <c r="E138" s="12"/>
      <c r="F138" s="240" t="s">
        <v>10</v>
      </c>
      <c r="G138" s="34">
        <v>6900</v>
      </c>
      <c r="H138" s="319">
        <f t="shared" si="21"/>
        <v>3900</v>
      </c>
      <c r="I138" s="20"/>
      <c r="J138" s="32" t="s">
        <v>3609</v>
      </c>
      <c r="K138" s="14"/>
      <c r="L138" s="240" t="s">
        <v>3610</v>
      </c>
      <c r="M138" s="160" t="s">
        <v>11</v>
      </c>
      <c r="N138" s="948">
        <v>3900</v>
      </c>
      <c r="O138" s="680" t="b">
        <f t="shared" si="17"/>
        <v>1</v>
      </c>
      <c r="P138" s="680" t="b">
        <f t="shared" si="18"/>
        <v>1</v>
      </c>
      <c r="Q138">
        <f>VLOOKUP(B138,'25년09월 학교가'!$A$2:$C$1818,3,0)</f>
        <v>3900</v>
      </c>
      <c r="S138" s="680" t="b">
        <f t="shared" si="26"/>
        <v>1</v>
      </c>
    </row>
    <row r="139" spans="1:19" ht="38.4">
      <c r="A139" s="13"/>
      <c r="B139" s="132">
        <v>132475</v>
      </c>
      <c r="C139" s="29" t="s">
        <v>3611</v>
      </c>
      <c r="D139" s="13" t="s">
        <v>2631</v>
      </c>
      <c r="E139" s="12"/>
      <c r="F139" s="240" t="s">
        <v>10</v>
      </c>
      <c r="G139" s="34">
        <v>6300</v>
      </c>
      <c r="H139" s="319">
        <f t="shared" si="21"/>
        <v>3300</v>
      </c>
      <c r="I139" s="20"/>
      <c r="J139" s="32" t="s">
        <v>3612</v>
      </c>
      <c r="K139" s="14"/>
      <c r="L139" s="240" t="s">
        <v>3613</v>
      </c>
      <c r="M139" s="160" t="s">
        <v>11</v>
      </c>
      <c r="N139" s="948">
        <v>3300</v>
      </c>
      <c r="O139" s="680" t="b">
        <f t="shared" si="17"/>
        <v>1</v>
      </c>
      <c r="P139" s="680" t="b">
        <f t="shared" si="18"/>
        <v>1</v>
      </c>
      <c r="Q139">
        <f>VLOOKUP(B139,'25년09월 학교가'!$A$2:$C$1818,3,0)</f>
        <v>3300</v>
      </c>
      <c r="S139" s="680" t="b">
        <f t="shared" si="26"/>
        <v>1</v>
      </c>
    </row>
    <row r="140" spans="1:19" ht="38.4">
      <c r="A140" s="13"/>
      <c r="B140" s="132">
        <v>106812</v>
      </c>
      <c r="C140" s="29" t="s">
        <v>3614</v>
      </c>
      <c r="D140" s="13" t="s">
        <v>3010</v>
      </c>
      <c r="E140" s="12"/>
      <c r="F140" s="240" t="s">
        <v>233</v>
      </c>
      <c r="G140" s="34">
        <v>5700</v>
      </c>
      <c r="H140" s="319">
        <f t="shared" si="21"/>
        <v>2700</v>
      </c>
      <c r="I140" s="20"/>
      <c r="J140" s="32" t="s">
        <v>3615</v>
      </c>
      <c r="K140" s="14"/>
      <c r="L140" s="240" t="s">
        <v>3613</v>
      </c>
      <c r="M140" s="160" t="s">
        <v>11</v>
      </c>
      <c r="N140" s="948">
        <v>2700</v>
      </c>
      <c r="O140" s="680" t="b">
        <f t="shared" si="17"/>
        <v>1</v>
      </c>
      <c r="P140" s="680" t="b">
        <f t="shared" si="18"/>
        <v>1</v>
      </c>
      <c r="Q140">
        <f>VLOOKUP(B140,'25년09월 학교가'!$A$2:$C$1818,3,0)</f>
        <v>2700</v>
      </c>
      <c r="S140" s="680" t="b">
        <f t="shared" si="26"/>
        <v>1</v>
      </c>
    </row>
    <row r="141" spans="1:19" ht="38.4">
      <c r="A141" s="13"/>
      <c r="B141" s="132">
        <v>132600</v>
      </c>
      <c r="C141" s="29" t="s">
        <v>3616</v>
      </c>
      <c r="D141" s="13" t="s">
        <v>2631</v>
      </c>
      <c r="E141" s="12"/>
      <c r="F141" s="240" t="s">
        <v>233</v>
      </c>
      <c r="G141" s="34">
        <v>6900</v>
      </c>
      <c r="H141" s="319">
        <f t="shared" si="21"/>
        <v>3900</v>
      </c>
      <c r="I141" s="20"/>
      <c r="J141" s="32" t="s">
        <v>3617</v>
      </c>
      <c r="K141" s="14"/>
      <c r="L141" s="240" t="s">
        <v>3613</v>
      </c>
      <c r="M141" s="160" t="s">
        <v>11</v>
      </c>
      <c r="N141" s="948">
        <v>3900</v>
      </c>
      <c r="O141" s="680" t="b">
        <f t="shared" si="17"/>
        <v>1</v>
      </c>
      <c r="P141" s="680" t="b">
        <f t="shared" si="18"/>
        <v>1</v>
      </c>
      <c r="Q141">
        <f>VLOOKUP(B141,'25년09월 학교가'!$A$2:$C$1818,3,0)</f>
        <v>3900</v>
      </c>
      <c r="S141" s="680" t="b">
        <f t="shared" si="26"/>
        <v>1</v>
      </c>
    </row>
    <row r="142" spans="1:19" ht="76.8">
      <c r="A142" s="13"/>
      <c r="B142" s="132">
        <v>341983</v>
      </c>
      <c r="C142" s="29" t="s">
        <v>3618</v>
      </c>
      <c r="D142" s="13" t="s">
        <v>3010</v>
      </c>
      <c r="E142" s="12"/>
      <c r="F142" s="240" t="s">
        <v>233</v>
      </c>
      <c r="G142" s="34">
        <v>8300</v>
      </c>
      <c r="H142" s="319">
        <f t="shared" si="21"/>
        <v>5300</v>
      </c>
      <c r="I142" s="20"/>
      <c r="J142" s="32" t="s">
        <v>3619</v>
      </c>
      <c r="K142" s="14"/>
      <c r="L142" s="240" t="s">
        <v>2115</v>
      </c>
      <c r="M142" s="160" t="s">
        <v>11</v>
      </c>
      <c r="N142" s="948">
        <v>5300</v>
      </c>
      <c r="O142" s="680" t="b">
        <f t="shared" si="17"/>
        <v>1</v>
      </c>
      <c r="P142" s="680" t="b">
        <f t="shared" si="18"/>
        <v>1</v>
      </c>
      <c r="Q142">
        <f>VLOOKUP(B142,'25년09월 학교가'!$A$2:$C$1818,3,0)</f>
        <v>5300</v>
      </c>
      <c r="S142" s="680" t="b">
        <f t="shared" si="26"/>
        <v>1</v>
      </c>
    </row>
    <row r="143" spans="1:19" ht="38.4">
      <c r="A143" s="132" t="s">
        <v>4958</v>
      </c>
      <c r="B143" s="132">
        <v>386162</v>
      </c>
      <c r="C143" s="192" t="s">
        <v>4207</v>
      </c>
      <c r="D143" s="132" t="s">
        <v>4208</v>
      </c>
      <c r="E143" s="240"/>
      <c r="F143" s="12" t="s">
        <v>3719</v>
      </c>
      <c r="G143" s="183">
        <v>23000</v>
      </c>
      <c r="H143" s="319">
        <f t="shared" si="21"/>
        <v>22000</v>
      </c>
      <c r="I143" s="183"/>
      <c r="J143" s="32" t="s">
        <v>4209</v>
      </c>
      <c r="K143" s="14" t="s">
        <v>4210</v>
      </c>
      <c r="L143" s="240" t="s">
        <v>419</v>
      </c>
      <c r="M143" s="240" t="s">
        <v>106</v>
      </c>
      <c r="N143" s="948">
        <v>22000</v>
      </c>
      <c r="O143" s="680" t="b">
        <f t="shared" si="17"/>
        <v>1</v>
      </c>
      <c r="P143" s="680" t="b">
        <f t="shared" si="18"/>
        <v>1</v>
      </c>
      <c r="Q143">
        <f>VLOOKUP(B143,'25년09월 학교가'!$A$2:$C$1818,3,0)</f>
        <v>22000</v>
      </c>
      <c r="S143" s="680" t="b">
        <f t="shared" si="26"/>
        <v>1</v>
      </c>
    </row>
    <row r="144" spans="1:19">
      <c r="A144" s="46"/>
      <c r="B144" s="62"/>
      <c r="C144" s="47"/>
      <c r="D144" s="48"/>
      <c r="E144" s="49"/>
      <c r="F144" s="49"/>
      <c r="G144" s="4"/>
      <c r="I144" s="51"/>
      <c r="J144" s="4"/>
      <c r="K144" s="2"/>
      <c r="L144" s="3"/>
      <c r="M144" s="1"/>
      <c r="N144" s="948"/>
    </row>
    <row r="145" spans="1:19">
      <c r="A145" s="46"/>
      <c r="B145" s="62"/>
      <c r="C145" s="47"/>
      <c r="D145" s="48"/>
      <c r="E145" s="49"/>
      <c r="F145" s="49"/>
      <c r="G145" s="50"/>
      <c r="H145" s="4"/>
      <c r="I145" s="51"/>
      <c r="J145" s="4"/>
      <c r="K145" s="2"/>
      <c r="L145" s="3"/>
      <c r="M145" s="1"/>
      <c r="N145" s="948"/>
    </row>
    <row r="146" spans="1:19" ht="39.6" customHeight="1">
      <c r="A146" s="292"/>
      <c r="B146" s="988" t="s">
        <v>3941</v>
      </c>
      <c r="C146" s="988"/>
      <c r="D146" s="988"/>
      <c r="E146" s="988"/>
      <c r="F146" s="988"/>
      <c r="G146" s="988"/>
      <c r="H146" s="988"/>
      <c r="I146" s="988"/>
      <c r="J146" s="988"/>
      <c r="K146" s="988"/>
      <c r="L146" s="988"/>
      <c r="M146" s="988"/>
      <c r="N146" s="948"/>
    </row>
    <row r="147" spans="1:19" ht="57.6">
      <c r="A147" s="172" t="s">
        <v>3888</v>
      </c>
      <c r="B147" s="132">
        <v>108217</v>
      </c>
      <c r="C147" s="29" t="s">
        <v>3620</v>
      </c>
      <c r="D147" s="13" t="s">
        <v>3621</v>
      </c>
      <c r="E147" s="12"/>
      <c r="F147" s="12" t="s">
        <v>233</v>
      </c>
      <c r="G147" s="34">
        <v>19900</v>
      </c>
      <c r="H147" s="319">
        <f>N147</f>
        <v>17000</v>
      </c>
      <c r="I147" s="20"/>
      <c r="J147" s="32" t="s">
        <v>3622</v>
      </c>
      <c r="K147" s="14"/>
      <c r="L147" s="12" t="s">
        <v>1868</v>
      </c>
      <c r="M147" s="160" t="s">
        <v>106</v>
      </c>
      <c r="N147" s="948">
        <v>17000</v>
      </c>
      <c r="O147" s="680" t="b">
        <f t="shared" ref="O147:O164" si="27">H147=N147</f>
        <v>1</v>
      </c>
      <c r="P147" s="680" t="b">
        <f t="shared" ref="P147:P164" si="28">H147&lt;G147</f>
        <v>1</v>
      </c>
      <c r="Q147">
        <f>VLOOKUP(B147,'25년09월 학교가'!$A$2:$C$1818,3,0)</f>
        <v>17000</v>
      </c>
      <c r="S147" s="680" t="b">
        <f t="shared" si="26"/>
        <v>1</v>
      </c>
    </row>
    <row r="148" spans="1:19" ht="57.6">
      <c r="A148" s="172" t="s">
        <v>3888</v>
      </c>
      <c r="B148" s="132">
        <v>275166</v>
      </c>
      <c r="C148" s="29" t="s">
        <v>3623</v>
      </c>
      <c r="D148" s="13" t="s">
        <v>3624</v>
      </c>
      <c r="E148" s="12"/>
      <c r="F148" s="12" t="s">
        <v>233</v>
      </c>
      <c r="G148" s="34">
        <v>6830</v>
      </c>
      <c r="H148" s="319">
        <f t="shared" ref="H148:H170" si="29">N148</f>
        <v>6000</v>
      </c>
      <c r="I148" s="20"/>
      <c r="J148" s="32" t="s">
        <v>3625</v>
      </c>
      <c r="K148" s="14"/>
      <c r="L148" s="12" t="s">
        <v>3439</v>
      </c>
      <c r="M148" s="160" t="s">
        <v>106</v>
      </c>
      <c r="N148" s="948">
        <v>6000</v>
      </c>
      <c r="O148" s="680" t="b">
        <f t="shared" si="27"/>
        <v>1</v>
      </c>
      <c r="P148" s="680" t="b">
        <f t="shared" si="28"/>
        <v>1</v>
      </c>
      <c r="Q148">
        <f>VLOOKUP(B148,'25년09월 학교가'!$A$2:$C$1818,3,0)</f>
        <v>6000</v>
      </c>
      <c r="S148" s="680" t="b">
        <f t="shared" si="26"/>
        <v>1</v>
      </c>
    </row>
    <row r="149" spans="1:19" ht="96">
      <c r="A149" s="13"/>
      <c r="B149" s="132">
        <v>108208</v>
      </c>
      <c r="C149" s="29" t="s">
        <v>3626</v>
      </c>
      <c r="D149" s="13" t="s">
        <v>3627</v>
      </c>
      <c r="E149" s="12"/>
      <c r="F149" s="12" t="s">
        <v>233</v>
      </c>
      <c r="G149" s="34">
        <v>22620</v>
      </c>
      <c r="H149" s="319">
        <f t="shared" si="29"/>
        <v>19000</v>
      </c>
      <c r="I149" s="20"/>
      <c r="J149" s="32" t="s">
        <v>3628</v>
      </c>
      <c r="K149" s="14"/>
      <c r="L149" s="12" t="s">
        <v>3613</v>
      </c>
      <c r="M149" s="160" t="s">
        <v>106</v>
      </c>
      <c r="N149" s="948">
        <v>19000</v>
      </c>
      <c r="O149" s="680" t="b">
        <f t="shared" si="27"/>
        <v>1</v>
      </c>
      <c r="P149" s="680" t="b">
        <f t="shared" si="28"/>
        <v>1</v>
      </c>
      <c r="Q149">
        <f>VLOOKUP(B149,'25년09월 학교가'!$A$2:$C$1818,3,0)</f>
        <v>19000</v>
      </c>
      <c r="S149" s="680" t="b">
        <f t="shared" si="26"/>
        <v>1</v>
      </c>
    </row>
    <row r="150" spans="1:19" ht="96">
      <c r="A150" s="13"/>
      <c r="B150" s="132">
        <v>108210</v>
      </c>
      <c r="C150" s="29" t="s">
        <v>3629</v>
      </c>
      <c r="D150" s="13" t="s">
        <v>3630</v>
      </c>
      <c r="E150" s="12"/>
      <c r="F150" s="12" t="s">
        <v>233</v>
      </c>
      <c r="G150" s="34">
        <v>22510</v>
      </c>
      <c r="H150" s="319">
        <f t="shared" si="29"/>
        <v>19000</v>
      </c>
      <c r="I150" s="20"/>
      <c r="J150" s="32" t="s">
        <v>3631</v>
      </c>
      <c r="K150" s="14"/>
      <c r="L150" s="12" t="s">
        <v>3613</v>
      </c>
      <c r="M150" s="160" t="s">
        <v>106</v>
      </c>
      <c r="N150" s="948">
        <v>19000</v>
      </c>
      <c r="O150" s="680" t="b">
        <f t="shared" si="27"/>
        <v>1</v>
      </c>
      <c r="P150" s="680" t="b">
        <f t="shared" si="28"/>
        <v>1</v>
      </c>
      <c r="Q150">
        <f>VLOOKUP(B150,'25년09월 학교가'!$A$2:$C$1818,3,0)</f>
        <v>19000</v>
      </c>
      <c r="S150" s="680" t="b">
        <f t="shared" si="26"/>
        <v>1</v>
      </c>
    </row>
    <row r="151" spans="1:19" ht="76.8">
      <c r="A151" s="13"/>
      <c r="B151" s="132">
        <v>133938</v>
      </c>
      <c r="C151" s="29" t="s">
        <v>3632</v>
      </c>
      <c r="D151" s="13" t="s">
        <v>3633</v>
      </c>
      <c r="E151" s="12"/>
      <c r="F151" s="12" t="s">
        <v>233</v>
      </c>
      <c r="G151" s="34">
        <v>7080</v>
      </c>
      <c r="H151" s="319">
        <f t="shared" si="29"/>
        <v>6000</v>
      </c>
      <c r="I151" s="20"/>
      <c r="J151" s="32" t="s">
        <v>3634</v>
      </c>
      <c r="K151" s="14"/>
      <c r="L151" s="12" t="s">
        <v>1868</v>
      </c>
      <c r="M151" s="160" t="s">
        <v>11</v>
      </c>
      <c r="N151" s="948">
        <v>6000</v>
      </c>
      <c r="O151" s="680" t="b">
        <f t="shared" si="27"/>
        <v>1</v>
      </c>
      <c r="P151" s="680" t="b">
        <f t="shared" si="28"/>
        <v>1</v>
      </c>
      <c r="Q151">
        <f>VLOOKUP(B151,'25년09월 학교가'!$A$2:$C$1818,3,0)</f>
        <v>6000</v>
      </c>
      <c r="S151" s="680" t="b">
        <f t="shared" si="26"/>
        <v>1</v>
      </c>
    </row>
    <row r="152" spans="1:19" ht="38.4">
      <c r="A152" s="13"/>
      <c r="B152" s="132">
        <v>173609</v>
      </c>
      <c r="C152" s="29" t="s">
        <v>3635</v>
      </c>
      <c r="D152" s="13" t="s">
        <v>341</v>
      </c>
      <c r="E152" s="12"/>
      <c r="F152" s="12" t="s">
        <v>233</v>
      </c>
      <c r="G152" s="34">
        <v>18780</v>
      </c>
      <c r="H152" s="319">
        <f t="shared" si="29"/>
        <v>15500</v>
      </c>
      <c r="I152" s="20"/>
      <c r="J152" s="32" t="s">
        <v>3636</v>
      </c>
      <c r="K152" s="14" t="s">
        <v>2092</v>
      </c>
      <c r="L152" s="12" t="s">
        <v>3613</v>
      </c>
      <c r="M152" s="160" t="s">
        <v>11</v>
      </c>
      <c r="N152" s="948">
        <v>15500</v>
      </c>
      <c r="O152" s="680" t="b">
        <f t="shared" si="27"/>
        <v>1</v>
      </c>
      <c r="P152" s="680" t="b">
        <f t="shared" si="28"/>
        <v>1</v>
      </c>
      <c r="Q152">
        <f>VLOOKUP(B152,'25년09월 학교가'!$A$2:$C$1818,3,0)</f>
        <v>15500</v>
      </c>
      <c r="S152" s="680" t="b">
        <f t="shared" si="26"/>
        <v>1</v>
      </c>
    </row>
    <row r="153" spans="1:19">
      <c r="A153" s="172" t="s">
        <v>6087</v>
      </c>
      <c r="B153" s="608">
        <v>191781</v>
      </c>
      <c r="C153" s="609" t="s">
        <v>3638</v>
      </c>
      <c r="D153" s="615" t="s">
        <v>3637</v>
      </c>
      <c r="E153" s="616"/>
      <c r="F153" s="616" t="s">
        <v>10</v>
      </c>
      <c r="G153" s="617">
        <v>15210</v>
      </c>
      <c r="H153" s="618" t="s">
        <v>5784</v>
      </c>
      <c r="I153" s="619"/>
      <c r="J153" s="620" t="s">
        <v>3639</v>
      </c>
      <c r="K153" s="623"/>
      <c r="L153" s="616" t="s">
        <v>3613</v>
      </c>
      <c r="M153" s="622" t="s">
        <v>11</v>
      </c>
      <c r="N153" s="151" t="e">
        <v>#N/A</v>
      </c>
      <c r="O153" s="680" t="e">
        <f>H153=#REF!</f>
        <v>#REF!</v>
      </c>
      <c r="P153" s="680" t="b">
        <f t="shared" si="28"/>
        <v>0</v>
      </c>
      <c r="Q153" t="e">
        <f>VLOOKUP(B153,'25년09월 학교가'!$A$2:$C$1818,3,0)</f>
        <v>#N/A</v>
      </c>
      <c r="S153" s="680" t="e">
        <f t="shared" si="26"/>
        <v>#N/A</v>
      </c>
    </row>
    <row r="154" spans="1:19">
      <c r="A154" s="172" t="s">
        <v>6087</v>
      </c>
      <c r="B154" s="608">
        <v>115631</v>
      </c>
      <c r="C154" s="609" t="s">
        <v>3640</v>
      </c>
      <c r="D154" s="615" t="s">
        <v>3637</v>
      </c>
      <c r="E154" s="616"/>
      <c r="F154" s="616" t="s">
        <v>233</v>
      </c>
      <c r="G154" s="617">
        <v>12600</v>
      </c>
      <c r="H154" s="618" t="s">
        <v>5784</v>
      </c>
      <c r="I154" s="619"/>
      <c r="J154" s="620" t="s">
        <v>3641</v>
      </c>
      <c r="K154" s="623"/>
      <c r="L154" s="616" t="s">
        <v>3613</v>
      </c>
      <c r="M154" s="622" t="s">
        <v>11</v>
      </c>
      <c r="N154" s="151" t="e">
        <v>#N/A</v>
      </c>
      <c r="O154" s="680" t="e">
        <f>H154=#REF!</f>
        <v>#REF!</v>
      </c>
      <c r="P154" s="680" t="b">
        <f t="shared" si="28"/>
        <v>0</v>
      </c>
      <c r="Q154" t="e">
        <f>VLOOKUP(B154,'25년09월 학교가'!$A$2:$C$1818,3,0)</f>
        <v>#N/A</v>
      </c>
      <c r="S154" s="680" t="e">
        <f t="shared" si="26"/>
        <v>#N/A</v>
      </c>
    </row>
    <row r="155" spans="1:19" ht="38.4">
      <c r="A155" s="13"/>
      <c r="B155" s="132">
        <v>378332</v>
      </c>
      <c r="C155" s="29" t="s">
        <v>3642</v>
      </c>
      <c r="D155" s="13" t="s">
        <v>670</v>
      </c>
      <c r="E155" s="12"/>
      <c r="F155" s="12" t="s">
        <v>233</v>
      </c>
      <c r="G155" s="34">
        <v>27000</v>
      </c>
      <c r="H155" s="319">
        <f t="shared" si="29"/>
        <v>21000</v>
      </c>
      <c r="I155" s="20"/>
      <c r="J155" s="32" t="s">
        <v>671</v>
      </c>
      <c r="K155" s="41" t="s">
        <v>75</v>
      </c>
      <c r="L155" s="12" t="s">
        <v>672</v>
      </c>
      <c r="M155" s="160"/>
      <c r="N155" s="948">
        <v>21000</v>
      </c>
      <c r="O155" s="680" t="b">
        <f t="shared" si="27"/>
        <v>1</v>
      </c>
      <c r="P155" s="680" t="b">
        <f t="shared" si="28"/>
        <v>1</v>
      </c>
      <c r="Q155">
        <f>VLOOKUP(B155,'25년09월 학교가'!$A$2:$C$1818,3,0)</f>
        <v>21000</v>
      </c>
      <c r="S155" s="680" t="b">
        <f t="shared" si="26"/>
        <v>1</v>
      </c>
    </row>
    <row r="156" spans="1:19" ht="38.4">
      <c r="A156" s="13"/>
      <c r="B156" s="132">
        <v>127692</v>
      </c>
      <c r="C156" s="29" t="s">
        <v>3643</v>
      </c>
      <c r="D156" s="13" t="s">
        <v>3644</v>
      </c>
      <c r="E156" s="12"/>
      <c r="F156" s="12" t="s">
        <v>233</v>
      </c>
      <c r="G156" s="98">
        <v>44990</v>
      </c>
      <c r="H156" s="319">
        <f t="shared" si="29"/>
        <v>37000</v>
      </c>
      <c r="I156" s="20"/>
      <c r="J156" s="32" t="s">
        <v>3645</v>
      </c>
      <c r="K156" s="41" t="s">
        <v>248</v>
      </c>
      <c r="L156" s="12" t="s">
        <v>3610</v>
      </c>
      <c r="M156" s="160" t="s">
        <v>11</v>
      </c>
      <c r="N156" s="948">
        <v>37000</v>
      </c>
      <c r="O156" s="680" t="b">
        <f t="shared" si="27"/>
        <v>1</v>
      </c>
      <c r="P156" s="680" t="b">
        <f t="shared" si="28"/>
        <v>1</v>
      </c>
      <c r="Q156">
        <f>VLOOKUP(B156,'25년09월 학교가'!$A$2:$C$1818,3,0)</f>
        <v>37000</v>
      </c>
      <c r="S156" s="680" t="b">
        <f t="shared" si="26"/>
        <v>1</v>
      </c>
    </row>
    <row r="157" spans="1:19" ht="115.2">
      <c r="A157" s="13"/>
      <c r="B157" s="132">
        <v>339049</v>
      </c>
      <c r="C157" s="29" t="s">
        <v>4371</v>
      </c>
      <c r="D157" s="13" t="s">
        <v>4372</v>
      </c>
      <c r="E157" s="12"/>
      <c r="F157" s="12" t="s">
        <v>4373</v>
      </c>
      <c r="G157" s="98">
        <v>12600</v>
      </c>
      <c r="H157" s="319">
        <f t="shared" si="29"/>
        <v>9000</v>
      </c>
      <c r="I157" s="20"/>
      <c r="J157" s="32" t="s">
        <v>4374</v>
      </c>
      <c r="K157" s="41" t="s">
        <v>248</v>
      </c>
      <c r="L157" s="12" t="s">
        <v>3610</v>
      </c>
      <c r="M157" s="160" t="s">
        <v>11</v>
      </c>
      <c r="N157" s="948">
        <v>9000</v>
      </c>
      <c r="O157" s="680" t="b">
        <f t="shared" si="27"/>
        <v>1</v>
      </c>
      <c r="P157" s="680" t="b">
        <f t="shared" si="28"/>
        <v>1</v>
      </c>
      <c r="Q157">
        <f>VLOOKUP(B157,'25년09월 학교가'!$A$2:$C$1818,3,0)</f>
        <v>9000</v>
      </c>
      <c r="S157" s="680" t="b">
        <f t="shared" si="26"/>
        <v>1</v>
      </c>
    </row>
    <row r="158" spans="1:19">
      <c r="A158" s="13"/>
      <c r="B158" s="132">
        <v>118177</v>
      </c>
      <c r="C158" s="29" t="s">
        <v>3646</v>
      </c>
      <c r="D158" s="13" t="s">
        <v>3647</v>
      </c>
      <c r="E158" s="12"/>
      <c r="F158" s="12" t="s">
        <v>233</v>
      </c>
      <c r="G158" s="34">
        <v>9840</v>
      </c>
      <c r="H158" s="319">
        <f t="shared" si="29"/>
        <v>5800</v>
      </c>
      <c r="I158" s="20"/>
      <c r="J158" s="32" t="s">
        <v>3648</v>
      </c>
      <c r="K158" s="41" t="s">
        <v>248</v>
      </c>
      <c r="L158" s="12" t="s">
        <v>3613</v>
      </c>
      <c r="M158" s="160" t="s">
        <v>11</v>
      </c>
      <c r="N158" s="948">
        <v>5800</v>
      </c>
      <c r="O158" s="680" t="b">
        <f t="shared" si="27"/>
        <v>1</v>
      </c>
      <c r="P158" s="680" t="b">
        <f t="shared" si="28"/>
        <v>1</v>
      </c>
      <c r="Q158">
        <f>VLOOKUP(B158,'25년09월 학교가'!$A$2:$C$1818,3,0)</f>
        <v>5800</v>
      </c>
      <c r="S158" s="680" t="b">
        <f t="shared" si="26"/>
        <v>1</v>
      </c>
    </row>
    <row r="159" spans="1:19" ht="38.4">
      <c r="A159" s="13"/>
      <c r="B159" s="132">
        <v>118236</v>
      </c>
      <c r="C159" s="29" t="s">
        <v>3653</v>
      </c>
      <c r="D159" s="13" t="s">
        <v>3647</v>
      </c>
      <c r="E159" s="12"/>
      <c r="F159" s="12" t="s">
        <v>233</v>
      </c>
      <c r="G159" s="34">
        <v>5500</v>
      </c>
      <c r="H159" s="319">
        <f t="shared" si="29"/>
        <v>3000</v>
      </c>
      <c r="I159" s="20"/>
      <c r="J159" s="32" t="s">
        <v>3651</v>
      </c>
      <c r="K159" s="14" t="s">
        <v>3652</v>
      </c>
      <c r="L159" s="12" t="s">
        <v>3613</v>
      </c>
      <c r="M159" s="160" t="s">
        <v>11</v>
      </c>
      <c r="N159" s="948">
        <v>3000</v>
      </c>
      <c r="O159" s="680" t="b">
        <f t="shared" si="27"/>
        <v>1</v>
      </c>
      <c r="P159" s="680" t="b">
        <f t="shared" si="28"/>
        <v>1</v>
      </c>
      <c r="Q159">
        <f>VLOOKUP(B159,'25년09월 학교가'!$A$2:$C$1818,3,0)</f>
        <v>3000</v>
      </c>
      <c r="S159" s="680" t="b">
        <f t="shared" si="26"/>
        <v>1</v>
      </c>
    </row>
    <row r="160" spans="1:19" ht="38.4">
      <c r="A160" s="13"/>
      <c r="B160" s="132">
        <v>163814</v>
      </c>
      <c r="C160" s="29" t="s">
        <v>3654</v>
      </c>
      <c r="D160" s="13" t="s">
        <v>350</v>
      </c>
      <c r="E160" s="12"/>
      <c r="F160" s="12" t="s">
        <v>233</v>
      </c>
      <c r="G160" s="34">
        <v>11630</v>
      </c>
      <c r="H160" s="319">
        <f t="shared" si="29"/>
        <v>10500</v>
      </c>
      <c r="I160" s="20"/>
      <c r="J160" s="32" t="s">
        <v>3655</v>
      </c>
      <c r="K160" s="14" t="s">
        <v>3656</v>
      </c>
      <c r="L160" s="12" t="s">
        <v>3613</v>
      </c>
      <c r="M160" s="160" t="s">
        <v>11</v>
      </c>
      <c r="N160" s="948">
        <v>10500</v>
      </c>
      <c r="O160" s="680" t="b">
        <f t="shared" si="27"/>
        <v>1</v>
      </c>
      <c r="P160" s="680" t="b">
        <f t="shared" si="28"/>
        <v>1</v>
      </c>
      <c r="Q160">
        <f>VLOOKUP(B160,'25년09월 학교가'!$A$2:$C$1818,3,0)</f>
        <v>10500</v>
      </c>
      <c r="S160" s="680" t="b">
        <f t="shared" si="26"/>
        <v>1</v>
      </c>
    </row>
    <row r="161" spans="1:19" ht="57.6">
      <c r="A161" s="13"/>
      <c r="B161" s="132">
        <v>244043</v>
      </c>
      <c r="C161" s="29" t="s">
        <v>3660</v>
      </c>
      <c r="D161" s="13" t="s">
        <v>3661</v>
      </c>
      <c r="E161" s="12"/>
      <c r="F161" s="12" t="s">
        <v>233</v>
      </c>
      <c r="G161" s="34">
        <f>H161+5000</f>
        <v>42000</v>
      </c>
      <c r="H161" s="319">
        <f t="shared" ref="H161" si="30">N161</f>
        <v>37000</v>
      </c>
      <c r="I161" s="20"/>
      <c r="J161" s="32" t="s">
        <v>3662</v>
      </c>
      <c r="K161" s="14" t="s">
        <v>107</v>
      </c>
      <c r="L161" s="12" t="s">
        <v>3613</v>
      </c>
      <c r="M161" s="160" t="s">
        <v>106</v>
      </c>
      <c r="N161" s="948">
        <v>37000</v>
      </c>
      <c r="O161" s="680" t="b">
        <f t="shared" si="27"/>
        <v>1</v>
      </c>
      <c r="P161" s="680" t="b">
        <f t="shared" si="28"/>
        <v>1</v>
      </c>
      <c r="Q161">
        <f>VLOOKUP(B161,'25년09월 학교가'!$A$2:$C$1818,3,0)</f>
        <v>37000</v>
      </c>
      <c r="S161" s="680" t="b">
        <f t="shared" si="26"/>
        <v>1</v>
      </c>
    </row>
    <row r="162" spans="1:19" ht="57.6">
      <c r="A162" s="13"/>
      <c r="B162" s="132">
        <v>433608</v>
      </c>
      <c r="C162" s="29" t="s">
        <v>5482</v>
      </c>
      <c r="D162" s="13" t="s">
        <v>58</v>
      </c>
      <c r="E162" s="12"/>
      <c r="F162" s="12" t="s">
        <v>233</v>
      </c>
      <c r="G162" s="34">
        <v>31000</v>
      </c>
      <c r="H162" s="319">
        <f>N162</f>
        <v>30000</v>
      </c>
      <c r="I162" s="20"/>
      <c r="J162" s="32" t="s">
        <v>5483</v>
      </c>
      <c r="K162" s="14" t="s">
        <v>4049</v>
      </c>
      <c r="L162" s="12" t="s">
        <v>5484</v>
      </c>
      <c r="M162" s="160" t="s">
        <v>106</v>
      </c>
      <c r="N162" s="948">
        <v>30000</v>
      </c>
      <c r="O162" s="680" t="b">
        <f t="shared" si="27"/>
        <v>1</v>
      </c>
      <c r="P162" s="680" t="b">
        <f t="shared" si="28"/>
        <v>1</v>
      </c>
      <c r="Q162">
        <f>VLOOKUP(B162,'25년09월 학교가'!$A$2:$C$1818,3,0)</f>
        <v>30000</v>
      </c>
      <c r="S162" s="680" t="b">
        <f t="shared" si="26"/>
        <v>1</v>
      </c>
    </row>
    <row r="163" spans="1:19" ht="57.6">
      <c r="A163" s="13" t="s">
        <v>8428</v>
      </c>
      <c r="B163" s="608">
        <v>247634</v>
      </c>
      <c r="C163" s="609" t="s">
        <v>3657</v>
      </c>
      <c r="D163" s="615" t="s">
        <v>3658</v>
      </c>
      <c r="E163" s="616"/>
      <c r="F163" s="616" t="s">
        <v>233</v>
      </c>
      <c r="G163" s="617">
        <v>0</v>
      </c>
      <c r="H163" s="618">
        <f t="shared" si="29"/>
        <v>0</v>
      </c>
      <c r="I163" s="20"/>
      <c r="J163" s="32" t="s">
        <v>3659</v>
      </c>
      <c r="K163" s="14" t="s">
        <v>3272</v>
      </c>
      <c r="L163" s="12" t="s">
        <v>3613</v>
      </c>
      <c r="M163" s="160" t="s">
        <v>11</v>
      </c>
      <c r="N163" s="948"/>
      <c r="O163" s="680" t="b">
        <f t="shared" si="27"/>
        <v>1</v>
      </c>
      <c r="P163" s="680" t="b">
        <f t="shared" si="28"/>
        <v>0</v>
      </c>
      <c r="Q163">
        <f>VLOOKUP(B163,'25년09월 학교가'!$A$2:$C$1818,3,0)</f>
        <v>21000</v>
      </c>
      <c r="S163" s="680" t="b">
        <f t="shared" si="26"/>
        <v>0</v>
      </c>
    </row>
    <row r="164" spans="1:19" ht="76.8">
      <c r="A164" s="13"/>
      <c r="B164" s="132">
        <v>432404</v>
      </c>
      <c r="C164" s="29" t="s">
        <v>5485</v>
      </c>
      <c r="D164" s="13" t="s">
        <v>60</v>
      </c>
      <c r="E164" s="12"/>
      <c r="F164" s="12" t="s">
        <v>233</v>
      </c>
      <c r="G164" s="34">
        <v>30500</v>
      </c>
      <c r="H164" s="319">
        <f>N164</f>
        <v>26000</v>
      </c>
      <c r="I164" s="20"/>
      <c r="J164" s="32" t="s">
        <v>5486</v>
      </c>
      <c r="K164" s="14"/>
      <c r="L164" s="12" t="s">
        <v>5484</v>
      </c>
      <c r="M164" s="160" t="s">
        <v>11</v>
      </c>
      <c r="N164" s="948">
        <v>26000</v>
      </c>
      <c r="O164" s="680" t="b">
        <f t="shared" si="27"/>
        <v>1</v>
      </c>
      <c r="P164" s="680" t="b">
        <f t="shared" si="28"/>
        <v>1</v>
      </c>
      <c r="Q164">
        <f>VLOOKUP(B164,'25년09월 학교가'!$A$2:$C$1818,3,0)</f>
        <v>26000</v>
      </c>
      <c r="S164" s="680" t="b">
        <f t="shared" si="26"/>
        <v>1</v>
      </c>
    </row>
    <row r="165" spans="1:19">
      <c r="A165" s="13"/>
      <c r="B165" s="132">
        <v>116945</v>
      </c>
      <c r="C165" s="29" t="s">
        <v>3663</v>
      </c>
      <c r="D165" s="13" t="s">
        <v>3664</v>
      </c>
      <c r="E165" s="12"/>
      <c r="F165" s="12" t="s">
        <v>233</v>
      </c>
      <c r="G165" s="34">
        <v>18000</v>
      </c>
      <c r="H165" s="319">
        <f t="shared" si="29"/>
        <v>11000</v>
      </c>
      <c r="I165" s="20"/>
      <c r="J165" s="32" t="s">
        <v>3665</v>
      </c>
      <c r="K165" s="14"/>
      <c r="L165" s="12" t="s">
        <v>3610</v>
      </c>
      <c r="M165" s="160" t="s">
        <v>11</v>
      </c>
      <c r="N165" s="948">
        <v>11000</v>
      </c>
      <c r="O165" s="680" t="b">
        <f t="shared" ref="O165:O170" si="31">H165=N165</f>
        <v>1</v>
      </c>
      <c r="P165" s="680" t="b">
        <f t="shared" ref="P165:P170" si="32">H165&lt;G165</f>
        <v>1</v>
      </c>
      <c r="Q165">
        <f>VLOOKUP(B165,'25년09월 학교가'!$A$2:$C$1818,3,0)</f>
        <v>11000</v>
      </c>
      <c r="S165" s="680" t="b">
        <f t="shared" si="26"/>
        <v>1</v>
      </c>
    </row>
    <row r="166" spans="1:19">
      <c r="A166" s="13"/>
      <c r="B166" s="132">
        <v>142980</v>
      </c>
      <c r="C166" s="29" t="s">
        <v>3666</v>
      </c>
      <c r="D166" s="13" t="s">
        <v>3667</v>
      </c>
      <c r="E166" s="12"/>
      <c r="F166" s="12" t="s">
        <v>10</v>
      </c>
      <c r="G166" s="34">
        <v>2900</v>
      </c>
      <c r="H166" s="319">
        <f t="shared" si="29"/>
        <v>1900</v>
      </c>
      <c r="I166" s="20"/>
      <c r="J166" s="32" t="s">
        <v>3668</v>
      </c>
      <c r="K166" s="14"/>
      <c r="L166" s="12" t="s">
        <v>3613</v>
      </c>
      <c r="M166" s="160" t="s">
        <v>112</v>
      </c>
      <c r="N166" s="948">
        <v>1900</v>
      </c>
      <c r="O166" s="680" t="b">
        <f t="shared" si="31"/>
        <v>1</v>
      </c>
      <c r="P166" s="680" t="b">
        <f t="shared" si="32"/>
        <v>1</v>
      </c>
      <c r="Q166">
        <f>VLOOKUP(B166,'25년09월 학교가'!$A$2:$C$1818,3,0)</f>
        <v>1900</v>
      </c>
      <c r="S166" s="680" t="b">
        <f t="shared" si="26"/>
        <v>1</v>
      </c>
    </row>
    <row r="167" spans="1:19" ht="57.6">
      <c r="A167" s="13"/>
      <c r="B167" s="132">
        <v>143763</v>
      </c>
      <c r="C167" s="29" t="s">
        <v>3669</v>
      </c>
      <c r="D167" s="13" t="s">
        <v>131</v>
      </c>
      <c r="E167" s="12"/>
      <c r="F167" s="12" t="s">
        <v>233</v>
      </c>
      <c r="G167" s="34">
        <f>H167+5000</f>
        <v>29500</v>
      </c>
      <c r="H167" s="319">
        <f t="shared" si="29"/>
        <v>24500</v>
      </c>
      <c r="I167" s="20"/>
      <c r="J167" s="32" t="s">
        <v>3670</v>
      </c>
      <c r="K167" s="14"/>
      <c r="L167" s="12" t="s">
        <v>666</v>
      </c>
      <c r="M167" s="160"/>
      <c r="N167" s="948">
        <v>24500</v>
      </c>
      <c r="O167" s="680" t="b">
        <f t="shared" si="31"/>
        <v>1</v>
      </c>
      <c r="P167" s="680" t="b">
        <f t="shared" si="32"/>
        <v>1</v>
      </c>
      <c r="Q167">
        <f>VLOOKUP(B167,'25년09월 학교가'!$A$2:$C$1818,3,0)</f>
        <v>24500</v>
      </c>
      <c r="S167" s="680" t="b">
        <f t="shared" si="26"/>
        <v>1</v>
      </c>
    </row>
    <row r="168" spans="1:19">
      <c r="A168" s="13"/>
      <c r="B168" s="132">
        <v>143764</v>
      </c>
      <c r="C168" s="29" t="s">
        <v>771</v>
      </c>
      <c r="D168" s="13" t="s">
        <v>131</v>
      </c>
      <c r="E168" s="12"/>
      <c r="F168" s="12" t="s">
        <v>233</v>
      </c>
      <c r="G168" s="34">
        <v>23000</v>
      </c>
      <c r="H168" s="319">
        <f t="shared" si="29"/>
        <v>17500</v>
      </c>
      <c r="I168" s="20"/>
      <c r="J168" s="32" t="s">
        <v>3671</v>
      </c>
      <c r="K168" s="14"/>
      <c r="L168" s="12" t="s">
        <v>666</v>
      </c>
      <c r="M168" s="160"/>
      <c r="N168" s="948">
        <v>17500</v>
      </c>
      <c r="O168" s="680" t="b">
        <f t="shared" si="31"/>
        <v>1</v>
      </c>
      <c r="P168" s="680" t="b">
        <f t="shared" si="32"/>
        <v>1</v>
      </c>
      <c r="Q168">
        <f>VLOOKUP(B168,'25년09월 학교가'!$A$2:$C$1818,3,0)</f>
        <v>17500</v>
      </c>
      <c r="S168" s="680" t="b">
        <f t="shared" si="26"/>
        <v>1</v>
      </c>
    </row>
    <row r="169" spans="1:19">
      <c r="A169" s="13"/>
      <c r="B169" s="132">
        <v>143766</v>
      </c>
      <c r="C169" s="29" t="s">
        <v>3672</v>
      </c>
      <c r="D169" s="13" t="s">
        <v>131</v>
      </c>
      <c r="E169" s="12"/>
      <c r="F169" s="12" t="s">
        <v>233</v>
      </c>
      <c r="G169" s="34">
        <v>18000</v>
      </c>
      <c r="H169" s="319">
        <f t="shared" si="29"/>
        <v>17500</v>
      </c>
      <c r="I169" s="20"/>
      <c r="J169" s="32" t="s">
        <v>3673</v>
      </c>
      <c r="K169" s="14"/>
      <c r="L169" s="12" t="s">
        <v>666</v>
      </c>
      <c r="M169" s="160"/>
      <c r="N169" s="948">
        <v>17500</v>
      </c>
      <c r="O169" s="680" t="b">
        <f t="shared" si="31"/>
        <v>1</v>
      </c>
      <c r="P169" s="680" t="b">
        <f t="shared" si="32"/>
        <v>1</v>
      </c>
      <c r="Q169">
        <f>VLOOKUP(B169,'25년09월 학교가'!$A$2:$C$1818,3,0)</f>
        <v>17500</v>
      </c>
      <c r="S169" s="680" t="b">
        <f t="shared" si="26"/>
        <v>1</v>
      </c>
    </row>
    <row r="170" spans="1:19" ht="38.4">
      <c r="A170" s="13"/>
      <c r="B170" s="132">
        <v>139121</v>
      </c>
      <c r="C170" s="29" t="s">
        <v>3674</v>
      </c>
      <c r="D170" s="13" t="s">
        <v>358</v>
      </c>
      <c r="E170" s="12"/>
      <c r="F170" s="12" t="s">
        <v>233</v>
      </c>
      <c r="G170" s="34">
        <v>12000</v>
      </c>
      <c r="H170" s="319">
        <f t="shared" si="29"/>
        <v>10690</v>
      </c>
      <c r="I170" s="20"/>
      <c r="J170" s="32" t="s">
        <v>3675</v>
      </c>
      <c r="K170" s="14"/>
      <c r="L170" s="12" t="s">
        <v>1868</v>
      </c>
      <c r="M170" s="160" t="s">
        <v>112</v>
      </c>
      <c r="N170" s="948">
        <v>10690</v>
      </c>
      <c r="O170" s="680" t="b">
        <f t="shared" si="31"/>
        <v>1</v>
      </c>
      <c r="P170" s="680" t="b">
        <f t="shared" si="32"/>
        <v>1</v>
      </c>
      <c r="Q170">
        <f>VLOOKUP(B170,'25년09월 학교가'!$A$2:$C$1818,3,0)</f>
        <v>10690</v>
      </c>
      <c r="S170" s="680" t="b">
        <f t="shared" si="26"/>
        <v>1</v>
      </c>
    </row>
    <row r="171" spans="1:19">
      <c r="A171" s="46"/>
      <c r="B171" s="62"/>
      <c r="C171" s="47"/>
      <c r="D171" s="48"/>
      <c r="E171" s="49"/>
      <c r="F171" s="49"/>
      <c r="G171" s="50"/>
      <c r="H171" s="51"/>
      <c r="I171" s="102"/>
      <c r="J171" s="4"/>
      <c r="K171" s="2"/>
      <c r="L171" s="3"/>
      <c r="M171" s="1"/>
      <c r="N171" s="948"/>
    </row>
    <row r="172" spans="1:19">
      <c r="A172" s="46"/>
      <c r="B172" s="62"/>
      <c r="C172" s="47"/>
      <c r="D172" s="48"/>
      <c r="E172" s="49"/>
      <c r="F172" s="49"/>
      <c r="G172" s="50"/>
      <c r="H172" s="51"/>
      <c r="I172" s="102"/>
      <c r="J172" s="4"/>
      <c r="K172" s="2"/>
      <c r="L172" s="3"/>
      <c r="M172" s="1"/>
      <c r="N172" s="948"/>
    </row>
    <row r="173" spans="1:19" ht="39.6">
      <c r="A173" s="292"/>
      <c r="B173" s="988" t="s">
        <v>3942</v>
      </c>
      <c r="C173" s="988"/>
      <c r="D173" s="988"/>
      <c r="E173" s="988"/>
      <c r="F173" s="988"/>
      <c r="G173" s="988"/>
      <c r="H173" s="988"/>
      <c r="I173" s="988"/>
      <c r="J173" s="988"/>
      <c r="K173" s="988"/>
      <c r="L173" s="988"/>
      <c r="M173" s="988"/>
      <c r="N173" s="948"/>
    </row>
    <row r="174" spans="1:19" ht="38.4">
      <c r="A174" s="13"/>
      <c r="B174" s="132">
        <v>362479</v>
      </c>
      <c r="C174" s="29" t="s">
        <v>3676</v>
      </c>
      <c r="D174" s="13" t="s">
        <v>341</v>
      </c>
      <c r="E174" s="12"/>
      <c r="F174" s="12" t="s">
        <v>129</v>
      </c>
      <c r="G174" s="34">
        <v>20000</v>
      </c>
      <c r="H174" s="319">
        <f>N174</f>
        <v>16000</v>
      </c>
      <c r="I174" s="20"/>
      <c r="J174" s="32" t="s">
        <v>3677</v>
      </c>
      <c r="K174" s="14"/>
      <c r="L174" s="12" t="s">
        <v>314</v>
      </c>
      <c r="M174" s="160" t="s">
        <v>11</v>
      </c>
      <c r="N174" s="948">
        <v>16000</v>
      </c>
      <c r="O174" s="680" t="b">
        <f t="shared" ref="O174:O179" si="33">H174=N174</f>
        <v>1</v>
      </c>
      <c r="P174" s="680" t="b">
        <f t="shared" ref="P174:P179" si="34">H174&lt;G174</f>
        <v>1</v>
      </c>
      <c r="Q174">
        <f>VLOOKUP(B174,'25년09월 학교가'!$A$2:$C$1818,3,0)</f>
        <v>16000</v>
      </c>
      <c r="S174" s="680" t="b">
        <f t="shared" si="26"/>
        <v>1</v>
      </c>
    </row>
    <row r="175" spans="1:19" ht="38.4">
      <c r="A175" s="13"/>
      <c r="B175" s="132">
        <v>362463</v>
      </c>
      <c r="C175" s="29" t="s">
        <v>3678</v>
      </c>
      <c r="D175" s="13" t="s">
        <v>358</v>
      </c>
      <c r="E175" s="12"/>
      <c r="F175" s="12" t="s">
        <v>129</v>
      </c>
      <c r="G175" s="34">
        <v>9500</v>
      </c>
      <c r="H175" s="319">
        <f t="shared" ref="H175:H179" si="35">N175</f>
        <v>6000</v>
      </c>
      <c r="I175" s="20"/>
      <c r="J175" s="32" t="s">
        <v>3677</v>
      </c>
      <c r="K175" s="14"/>
      <c r="L175" s="12" t="s">
        <v>386</v>
      </c>
      <c r="M175" s="160" t="s">
        <v>11</v>
      </c>
      <c r="N175" s="948">
        <v>6000</v>
      </c>
      <c r="O175" s="680" t="b">
        <f t="shared" si="33"/>
        <v>1</v>
      </c>
      <c r="P175" s="680" t="b">
        <f t="shared" si="34"/>
        <v>1</v>
      </c>
      <c r="Q175">
        <f>VLOOKUP(B175,'25년09월 학교가'!$A$2:$C$1818,3,0)</f>
        <v>6000</v>
      </c>
      <c r="S175" s="680" t="b">
        <f t="shared" si="26"/>
        <v>1</v>
      </c>
    </row>
    <row r="176" spans="1:19" ht="38.4">
      <c r="A176" s="13"/>
      <c r="B176" s="132">
        <v>362471</v>
      </c>
      <c r="C176" s="29" t="s">
        <v>3679</v>
      </c>
      <c r="D176" s="13" t="s">
        <v>781</v>
      </c>
      <c r="E176" s="12"/>
      <c r="F176" s="12" t="s">
        <v>129</v>
      </c>
      <c r="G176" s="34">
        <v>32000</v>
      </c>
      <c r="H176" s="319">
        <f t="shared" si="35"/>
        <v>23000</v>
      </c>
      <c r="I176" s="20"/>
      <c r="J176" s="32" t="s">
        <v>3680</v>
      </c>
      <c r="K176" s="14"/>
      <c r="L176" s="12" t="s">
        <v>2115</v>
      </c>
      <c r="M176" s="160" t="s">
        <v>11</v>
      </c>
      <c r="N176" s="948">
        <v>23000</v>
      </c>
      <c r="O176" s="680" t="b">
        <f t="shared" si="33"/>
        <v>1</v>
      </c>
      <c r="P176" s="680" t="b">
        <f t="shared" si="34"/>
        <v>1</v>
      </c>
      <c r="Q176">
        <f>VLOOKUP(B176,'25년09월 학교가'!$A$2:$C$1818,3,0)</f>
        <v>23000</v>
      </c>
      <c r="S176" s="680" t="b">
        <f t="shared" si="26"/>
        <v>1</v>
      </c>
    </row>
    <row r="177" spans="1:19" ht="57.6">
      <c r="A177" s="13"/>
      <c r="B177" s="132">
        <v>363043</v>
      </c>
      <c r="C177" s="29" t="s">
        <v>3681</v>
      </c>
      <c r="D177" s="13" t="s">
        <v>358</v>
      </c>
      <c r="E177" s="12"/>
      <c r="F177" s="12" t="s">
        <v>129</v>
      </c>
      <c r="G177" s="34">
        <v>7910</v>
      </c>
      <c r="H177" s="319">
        <f t="shared" si="35"/>
        <v>6500</v>
      </c>
      <c r="I177" s="20"/>
      <c r="J177" s="32" t="s">
        <v>3682</v>
      </c>
      <c r="K177" s="14"/>
      <c r="L177" s="12" t="s">
        <v>386</v>
      </c>
      <c r="M177" s="160" t="s">
        <v>11</v>
      </c>
      <c r="N177" s="948">
        <v>6500</v>
      </c>
      <c r="O177" s="680" t="b">
        <f t="shared" si="33"/>
        <v>1</v>
      </c>
      <c r="P177" s="680" t="b">
        <f t="shared" si="34"/>
        <v>1</v>
      </c>
      <c r="Q177">
        <f>VLOOKUP(B177,'25년09월 학교가'!$A$2:$C$1818,3,0)</f>
        <v>6500</v>
      </c>
      <c r="S177" s="680" t="b">
        <f t="shared" si="26"/>
        <v>1</v>
      </c>
    </row>
    <row r="178" spans="1:19">
      <c r="A178" s="13"/>
      <c r="B178" s="132">
        <v>362470</v>
      </c>
      <c r="C178" s="29" t="s">
        <v>3683</v>
      </c>
      <c r="D178" s="13" t="s">
        <v>781</v>
      </c>
      <c r="E178" s="12"/>
      <c r="F178" s="12" t="s">
        <v>129</v>
      </c>
      <c r="G178" s="34">
        <v>26000</v>
      </c>
      <c r="H178" s="319">
        <f t="shared" si="35"/>
        <v>23000</v>
      </c>
      <c r="I178" s="20"/>
      <c r="J178" s="32" t="s">
        <v>3684</v>
      </c>
      <c r="K178" s="14"/>
      <c r="L178" s="12" t="s">
        <v>2115</v>
      </c>
      <c r="M178" s="160" t="s">
        <v>11</v>
      </c>
      <c r="N178" s="948">
        <v>23000</v>
      </c>
      <c r="O178" s="680" t="b">
        <f t="shared" si="33"/>
        <v>1</v>
      </c>
      <c r="P178" s="680" t="b">
        <f t="shared" si="34"/>
        <v>1</v>
      </c>
      <c r="Q178">
        <f>VLOOKUP(B178,'25년09월 학교가'!$A$2:$C$1818,3,0)</f>
        <v>23000</v>
      </c>
      <c r="S178" s="680" t="b">
        <f t="shared" si="26"/>
        <v>1</v>
      </c>
    </row>
    <row r="179" spans="1:19" ht="42">
      <c r="A179" s="13"/>
      <c r="B179" s="132">
        <v>363046</v>
      </c>
      <c r="C179" s="29" t="s">
        <v>3685</v>
      </c>
      <c r="D179" s="13" t="s">
        <v>341</v>
      </c>
      <c r="E179" s="12"/>
      <c r="F179" s="12" t="s">
        <v>129</v>
      </c>
      <c r="G179" s="34">
        <v>19060</v>
      </c>
      <c r="H179" s="319">
        <f t="shared" si="35"/>
        <v>15000</v>
      </c>
      <c r="I179" s="20"/>
      <c r="J179" s="32" t="s">
        <v>3686</v>
      </c>
      <c r="K179" s="14"/>
      <c r="L179" s="12" t="s">
        <v>323</v>
      </c>
      <c r="M179" s="160" t="s">
        <v>11</v>
      </c>
      <c r="N179" s="948">
        <v>15000</v>
      </c>
      <c r="O179" s="680" t="b">
        <f t="shared" si="33"/>
        <v>1</v>
      </c>
      <c r="P179" s="680" t="b">
        <f t="shared" si="34"/>
        <v>1</v>
      </c>
      <c r="Q179">
        <f>VLOOKUP(B179,'25년09월 학교가'!$A$2:$C$1818,3,0)</f>
        <v>15000</v>
      </c>
      <c r="S179" s="680" t="b">
        <f t="shared" si="26"/>
        <v>1</v>
      </c>
    </row>
    <row r="180" spans="1:19">
      <c r="A180" s="46"/>
      <c r="B180" s="62"/>
      <c r="C180" s="47"/>
      <c r="D180" s="48"/>
      <c r="E180" s="49"/>
      <c r="F180" s="49"/>
      <c r="G180" s="50"/>
      <c r="H180" s="51"/>
      <c r="I180" s="102"/>
      <c r="J180" s="4"/>
      <c r="K180" s="2"/>
      <c r="L180" s="3"/>
      <c r="M180" s="1"/>
      <c r="N180" s="948"/>
    </row>
    <row r="181" spans="1:19" ht="39.6">
      <c r="A181" s="292"/>
      <c r="B181" s="988" t="s">
        <v>5487</v>
      </c>
      <c r="C181" s="988"/>
      <c r="D181" s="988"/>
      <c r="E181" s="988"/>
      <c r="F181" s="988"/>
      <c r="G181" s="988"/>
      <c r="H181" s="988"/>
      <c r="I181" s="988"/>
      <c r="J181" s="988"/>
      <c r="K181" s="988"/>
      <c r="L181" s="988"/>
      <c r="M181" s="988"/>
      <c r="N181" s="948"/>
    </row>
    <row r="182" spans="1:19">
      <c r="A182" s="172"/>
      <c r="B182" s="132">
        <v>298782</v>
      </c>
      <c r="C182" s="29" t="s">
        <v>5488</v>
      </c>
      <c r="D182" s="13" t="s">
        <v>5410</v>
      </c>
      <c r="E182" s="12"/>
      <c r="F182" s="12" t="s">
        <v>233</v>
      </c>
      <c r="G182" s="34">
        <v>29000</v>
      </c>
      <c r="H182" s="319">
        <f>N182</f>
        <v>23900</v>
      </c>
      <c r="I182" s="20"/>
      <c r="J182" s="32" t="s">
        <v>5490</v>
      </c>
      <c r="K182" s="14"/>
      <c r="L182" s="12" t="s">
        <v>1868</v>
      </c>
      <c r="M182" s="160" t="s">
        <v>11</v>
      </c>
      <c r="N182" s="948">
        <v>23900</v>
      </c>
      <c r="O182" s="680" t="b">
        <f>H182=N182</f>
        <v>1</v>
      </c>
      <c r="P182" s="680" t="b">
        <f>H182&lt;G182</f>
        <v>1</v>
      </c>
      <c r="Q182">
        <f>VLOOKUP(B182,'25년09월 학교가'!$A$2:$C$1818,3,0)</f>
        <v>23900</v>
      </c>
      <c r="S182" s="680" t="b">
        <f t="shared" si="26"/>
        <v>1</v>
      </c>
    </row>
    <row r="183" spans="1:19">
      <c r="A183" s="172"/>
      <c r="B183" s="13">
        <v>298784</v>
      </c>
      <c r="C183" s="29" t="s">
        <v>5489</v>
      </c>
      <c r="D183" s="13" t="s">
        <v>2832</v>
      </c>
      <c r="E183" s="12"/>
      <c r="F183" s="12" t="s">
        <v>233</v>
      </c>
      <c r="G183" s="34">
        <v>19000</v>
      </c>
      <c r="H183" s="319">
        <f>N183</f>
        <v>13500</v>
      </c>
      <c r="I183" s="20"/>
      <c r="J183" s="32" t="s">
        <v>5490</v>
      </c>
      <c r="K183" s="14"/>
      <c r="L183" s="12" t="s">
        <v>1868</v>
      </c>
      <c r="M183" s="160" t="s">
        <v>11</v>
      </c>
      <c r="N183" s="948">
        <v>13500</v>
      </c>
      <c r="O183" s="680" t="b">
        <f>H183=N183</f>
        <v>1</v>
      </c>
      <c r="P183" s="680" t="b">
        <f>H183&lt;G183</f>
        <v>1</v>
      </c>
      <c r="Q183">
        <f>VLOOKUP(B183,'25년09월 학교가'!$A$2:$C$1818,3,0)</f>
        <v>13500</v>
      </c>
      <c r="S183" s="680" t="b">
        <f t="shared" si="26"/>
        <v>1</v>
      </c>
    </row>
    <row r="184" spans="1:19" ht="57.6">
      <c r="A184" s="13"/>
      <c r="B184" s="132">
        <v>329096</v>
      </c>
      <c r="C184" s="29" t="s">
        <v>4174</v>
      </c>
      <c r="D184" s="13" t="s">
        <v>781</v>
      </c>
      <c r="E184" s="12"/>
      <c r="F184" s="12" t="s">
        <v>233</v>
      </c>
      <c r="G184" s="34">
        <v>26500</v>
      </c>
      <c r="H184" s="319">
        <f>N184</f>
        <v>16500</v>
      </c>
      <c r="I184" s="20"/>
      <c r="J184" s="32" t="s">
        <v>4173</v>
      </c>
      <c r="K184" s="14"/>
      <c r="L184" s="12" t="s">
        <v>1868</v>
      </c>
      <c r="M184" s="160" t="s">
        <v>11</v>
      </c>
      <c r="N184" s="948">
        <v>16500</v>
      </c>
      <c r="O184" s="680" t="b">
        <f t="shared" ref="O184:O195" si="36">H184=N184</f>
        <v>1</v>
      </c>
      <c r="P184" s="680" t="b">
        <f t="shared" ref="P184:P195" si="37">H184&lt;G184</f>
        <v>1</v>
      </c>
      <c r="Q184">
        <f>VLOOKUP(B184,'25년09월 학교가'!$A$2:$C$1818,3,0)</f>
        <v>16500</v>
      </c>
      <c r="S184" s="680" t="b">
        <f t="shared" si="26"/>
        <v>1</v>
      </c>
    </row>
    <row r="185" spans="1:19" ht="57.6">
      <c r="A185" s="13"/>
      <c r="B185" s="132">
        <v>329097</v>
      </c>
      <c r="C185" s="29" t="s">
        <v>4174</v>
      </c>
      <c r="D185" s="13" t="s">
        <v>3467</v>
      </c>
      <c r="E185" s="12"/>
      <c r="F185" s="12" t="s">
        <v>233</v>
      </c>
      <c r="G185" s="34">
        <v>36000</v>
      </c>
      <c r="H185" s="319">
        <f t="shared" ref="H185:H195" si="38">N185</f>
        <v>26000</v>
      </c>
      <c r="I185" s="20"/>
      <c r="J185" s="32" t="s">
        <v>4173</v>
      </c>
      <c r="K185" s="14"/>
      <c r="L185" s="12" t="s">
        <v>1868</v>
      </c>
      <c r="M185" s="160" t="s">
        <v>11</v>
      </c>
      <c r="N185" s="948">
        <v>26000</v>
      </c>
      <c r="O185" s="680" t="b">
        <f t="shared" si="36"/>
        <v>1</v>
      </c>
      <c r="P185" s="680" t="b">
        <f t="shared" si="37"/>
        <v>1</v>
      </c>
      <c r="Q185">
        <f>VLOOKUP(B185,'25년09월 학교가'!$A$2:$C$1818,3,0)</f>
        <v>26000</v>
      </c>
      <c r="S185" s="680" t="b">
        <f t="shared" si="26"/>
        <v>1</v>
      </c>
    </row>
    <row r="186" spans="1:19" ht="38.4">
      <c r="A186" s="13"/>
      <c r="B186" s="132">
        <v>138324</v>
      </c>
      <c r="C186" s="29" t="s">
        <v>3687</v>
      </c>
      <c r="D186" s="13" t="s">
        <v>781</v>
      </c>
      <c r="E186" s="12"/>
      <c r="F186" s="12" t="s">
        <v>233</v>
      </c>
      <c r="G186" s="34">
        <v>26000</v>
      </c>
      <c r="H186" s="319">
        <f t="shared" si="38"/>
        <v>16000</v>
      </c>
      <c r="I186" s="20"/>
      <c r="J186" s="32" t="s">
        <v>3688</v>
      </c>
      <c r="K186" s="14"/>
      <c r="L186" s="12" t="s">
        <v>1868</v>
      </c>
      <c r="M186" s="160" t="s">
        <v>11</v>
      </c>
      <c r="N186" s="948">
        <v>16000</v>
      </c>
      <c r="O186" s="680" t="b">
        <f t="shared" si="36"/>
        <v>1</v>
      </c>
      <c r="P186" s="680" t="b">
        <f t="shared" si="37"/>
        <v>1</v>
      </c>
      <c r="Q186">
        <f>VLOOKUP(B186,'25년09월 학교가'!$A$2:$C$1818,3,0)</f>
        <v>16000</v>
      </c>
      <c r="S186" s="680" t="b">
        <f t="shared" si="26"/>
        <v>1</v>
      </c>
    </row>
    <row r="187" spans="1:19" ht="38.4">
      <c r="A187" s="13"/>
      <c r="B187" s="132">
        <v>138326</v>
      </c>
      <c r="C187" s="29" t="s">
        <v>3687</v>
      </c>
      <c r="D187" s="13" t="s">
        <v>3689</v>
      </c>
      <c r="E187" s="12"/>
      <c r="F187" s="12" t="s">
        <v>233</v>
      </c>
      <c r="G187" s="34">
        <v>36000</v>
      </c>
      <c r="H187" s="319">
        <f t="shared" si="38"/>
        <v>26000</v>
      </c>
      <c r="I187" s="20"/>
      <c r="J187" s="32" t="s">
        <v>3690</v>
      </c>
      <c r="K187" s="14"/>
      <c r="L187" s="12" t="s">
        <v>1868</v>
      </c>
      <c r="M187" s="160" t="s">
        <v>11</v>
      </c>
      <c r="N187" s="948">
        <v>26000</v>
      </c>
      <c r="O187" s="680" t="b">
        <f t="shared" si="36"/>
        <v>1</v>
      </c>
      <c r="P187" s="680" t="b">
        <f t="shared" si="37"/>
        <v>1</v>
      </c>
      <c r="Q187">
        <f>VLOOKUP(B187,'25년09월 학교가'!$A$2:$C$1818,3,0)</f>
        <v>26000</v>
      </c>
      <c r="S187" s="680" t="b">
        <f t="shared" si="26"/>
        <v>1</v>
      </c>
    </row>
    <row r="188" spans="1:19" ht="38.4">
      <c r="A188" s="13"/>
      <c r="B188" s="132">
        <v>140439</v>
      </c>
      <c r="C188" s="29" t="s">
        <v>3687</v>
      </c>
      <c r="D188" s="13" t="s">
        <v>3467</v>
      </c>
      <c r="E188" s="12"/>
      <c r="F188" s="12" t="s">
        <v>233</v>
      </c>
      <c r="G188" s="34">
        <v>38000</v>
      </c>
      <c r="H188" s="319">
        <f t="shared" si="38"/>
        <v>28000</v>
      </c>
      <c r="I188" s="20"/>
      <c r="J188" s="32" t="s">
        <v>3688</v>
      </c>
      <c r="K188" s="14"/>
      <c r="L188" s="12" t="s">
        <v>3439</v>
      </c>
      <c r="M188" s="160" t="s">
        <v>11</v>
      </c>
      <c r="N188" s="948">
        <v>28000</v>
      </c>
      <c r="O188" s="680" t="b">
        <f t="shared" si="36"/>
        <v>1</v>
      </c>
      <c r="P188" s="680" t="b">
        <f t="shared" si="37"/>
        <v>1</v>
      </c>
      <c r="Q188">
        <f>VLOOKUP(B188,'25년09월 학교가'!$A$2:$C$1818,3,0)</f>
        <v>28000</v>
      </c>
      <c r="S188" s="680" t="b">
        <f t="shared" si="26"/>
        <v>1</v>
      </c>
    </row>
    <row r="189" spans="1:19" ht="38.4">
      <c r="A189" s="13"/>
      <c r="B189" s="132">
        <v>138325</v>
      </c>
      <c r="C189" s="29" t="s">
        <v>3687</v>
      </c>
      <c r="D189" s="13" t="s">
        <v>3001</v>
      </c>
      <c r="E189" s="12"/>
      <c r="F189" s="12" t="s">
        <v>233</v>
      </c>
      <c r="G189" s="34">
        <v>54000</v>
      </c>
      <c r="H189" s="319">
        <f t="shared" si="38"/>
        <v>44000</v>
      </c>
      <c r="I189" s="20"/>
      <c r="J189" s="32" t="s">
        <v>3688</v>
      </c>
      <c r="K189" s="14"/>
      <c r="L189" s="12" t="s">
        <v>3439</v>
      </c>
      <c r="M189" s="160" t="s">
        <v>11</v>
      </c>
      <c r="N189" s="948">
        <v>44000</v>
      </c>
      <c r="O189" s="680" t="b">
        <f t="shared" si="36"/>
        <v>1</v>
      </c>
      <c r="P189" s="680" t="b">
        <f t="shared" si="37"/>
        <v>1</v>
      </c>
      <c r="Q189">
        <f>VLOOKUP(B189,'25년09월 학교가'!$A$2:$C$1818,3,0)</f>
        <v>44000</v>
      </c>
      <c r="S189" s="680" t="b">
        <f t="shared" si="26"/>
        <v>1</v>
      </c>
    </row>
    <row r="190" spans="1:19" ht="38.4">
      <c r="A190" s="13"/>
      <c r="B190" s="132">
        <v>138260</v>
      </c>
      <c r="C190" s="29" t="s">
        <v>3691</v>
      </c>
      <c r="D190" s="13" t="s">
        <v>781</v>
      </c>
      <c r="E190" s="12"/>
      <c r="F190" s="12" t="s">
        <v>233</v>
      </c>
      <c r="G190" s="34">
        <v>25000</v>
      </c>
      <c r="H190" s="319">
        <f t="shared" si="38"/>
        <v>15000</v>
      </c>
      <c r="I190" s="20"/>
      <c r="J190" s="32" t="s">
        <v>3692</v>
      </c>
      <c r="K190" s="14"/>
      <c r="L190" s="12" t="s">
        <v>3439</v>
      </c>
      <c r="M190" s="160" t="s">
        <v>11</v>
      </c>
      <c r="N190" s="948">
        <v>15000</v>
      </c>
      <c r="O190" s="680" t="b">
        <f t="shared" si="36"/>
        <v>1</v>
      </c>
      <c r="P190" s="680" t="b">
        <f t="shared" si="37"/>
        <v>1</v>
      </c>
      <c r="Q190">
        <f>VLOOKUP(B190,'25년09월 학교가'!$A$2:$C$1818,3,0)</f>
        <v>15000</v>
      </c>
      <c r="S190" s="680" t="b">
        <f t="shared" si="26"/>
        <v>1</v>
      </c>
    </row>
    <row r="191" spans="1:19" ht="38.4">
      <c r="A191" s="13"/>
      <c r="B191" s="132">
        <v>138322</v>
      </c>
      <c r="C191" s="29" t="s">
        <v>3691</v>
      </c>
      <c r="D191" s="13" t="s">
        <v>3689</v>
      </c>
      <c r="E191" s="12"/>
      <c r="F191" s="12" t="s">
        <v>233</v>
      </c>
      <c r="G191" s="34">
        <v>35000</v>
      </c>
      <c r="H191" s="319">
        <f t="shared" si="38"/>
        <v>25000</v>
      </c>
      <c r="I191" s="20"/>
      <c r="J191" s="32" t="s">
        <v>3692</v>
      </c>
      <c r="K191" s="14"/>
      <c r="L191" s="12" t="s">
        <v>1868</v>
      </c>
      <c r="M191" s="160" t="s">
        <v>11</v>
      </c>
      <c r="N191" s="948">
        <v>25000</v>
      </c>
      <c r="O191" s="680" t="b">
        <f t="shared" si="36"/>
        <v>1</v>
      </c>
      <c r="P191" s="680" t="b">
        <f t="shared" si="37"/>
        <v>1</v>
      </c>
      <c r="Q191">
        <f>VLOOKUP(B191,'25년09월 학교가'!$A$2:$C$1818,3,0)</f>
        <v>25000</v>
      </c>
      <c r="S191" s="680" t="b">
        <f t="shared" si="26"/>
        <v>1</v>
      </c>
    </row>
    <row r="192" spans="1:19" ht="38.4">
      <c r="A192" s="13"/>
      <c r="B192" s="132">
        <v>140438</v>
      </c>
      <c r="C192" s="29" t="s">
        <v>3691</v>
      </c>
      <c r="D192" s="13" t="s">
        <v>3467</v>
      </c>
      <c r="E192" s="12"/>
      <c r="F192" s="12" t="s">
        <v>233</v>
      </c>
      <c r="G192" s="98">
        <v>35000</v>
      </c>
      <c r="H192" s="319">
        <f t="shared" si="38"/>
        <v>25000</v>
      </c>
      <c r="I192" s="20"/>
      <c r="J192" s="32" t="s">
        <v>3692</v>
      </c>
      <c r="K192" s="14"/>
      <c r="L192" s="12" t="s">
        <v>3439</v>
      </c>
      <c r="M192" s="160" t="s">
        <v>11</v>
      </c>
      <c r="N192" s="948">
        <v>25000</v>
      </c>
      <c r="O192" s="680" t="b">
        <f t="shared" si="36"/>
        <v>1</v>
      </c>
      <c r="P192" s="680" t="b">
        <f t="shared" si="37"/>
        <v>1</v>
      </c>
      <c r="Q192">
        <f>VLOOKUP(B192,'25년09월 학교가'!$A$2:$C$1818,3,0)</f>
        <v>25000</v>
      </c>
      <c r="S192" s="680" t="b">
        <f t="shared" si="26"/>
        <v>1</v>
      </c>
    </row>
    <row r="193" spans="1:19">
      <c r="A193" s="13"/>
      <c r="B193" s="132">
        <v>145266</v>
      </c>
      <c r="C193" s="29" t="s">
        <v>3693</v>
      </c>
      <c r="D193" s="13" t="s">
        <v>772</v>
      </c>
      <c r="E193" s="12"/>
      <c r="F193" s="12" t="s">
        <v>233</v>
      </c>
      <c r="G193" s="34">
        <v>11200</v>
      </c>
      <c r="H193" s="319">
        <f t="shared" si="38"/>
        <v>6500</v>
      </c>
      <c r="I193" s="20"/>
      <c r="J193" s="32" t="s">
        <v>3694</v>
      </c>
      <c r="K193" s="14"/>
      <c r="L193" s="12" t="s">
        <v>1868</v>
      </c>
      <c r="M193" s="160" t="s">
        <v>11</v>
      </c>
      <c r="N193" s="948">
        <v>6500</v>
      </c>
      <c r="O193" s="680" t="b">
        <f t="shared" si="36"/>
        <v>1</v>
      </c>
      <c r="P193" s="680" t="b">
        <f t="shared" si="37"/>
        <v>1</v>
      </c>
      <c r="Q193">
        <f>VLOOKUP(B193,'25년09월 학교가'!$A$2:$C$1818,3,0)</f>
        <v>6500</v>
      </c>
      <c r="S193" s="680" t="b">
        <f t="shared" si="26"/>
        <v>1</v>
      </c>
    </row>
    <row r="194" spans="1:19">
      <c r="A194" s="13"/>
      <c r="B194" s="132">
        <v>130698</v>
      </c>
      <c r="C194" s="29" t="s">
        <v>3695</v>
      </c>
      <c r="D194" s="13" t="s">
        <v>772</v>
      </c>
      <c r="E194" s="14"/>
      <c r="F194" s="12" t="s">
        <v>233</v>
      </c>
      <c r="G194" s="34">
        <v>12500</v>
      </c>
      <c r="H194" s="319">
        <f t="shared" si="38"/>
        <v>8000</v>
      </c>
      <c r="I194" s="20"/>
      <c r="J194" s="32" t="s">
        <v>3696</v>
      </c>
      <c r="K194" s="14"/>
      <c r="L194" s="14" t="s">
        <v>1868</v>
      </c>
      <c r="M194" s="160" t="s">
        <v>11</v>
      </c>
      <c r="N194" s="948">
        <v>8000</v>
      </c>
      <c r="O194" s="680" t="b">
        <f t="shared" si="36"/>
        <v>1</v>
      </c>
      <c r="P194" s="680" t="b">
        <f t="shared" si="37"/>
        <v>1</v>
      </c>
      <c r="Q194">
        <f>VLOOKUP(B194,'25년09월 학교가'!$A$2:$C$1818,3,0)</f>
        <v>8000</v>
      </c>
      <c r="S194" s="680" t="b">
        <f t="shared" si="26"/>
        <v>1</v>
      </c>
    </row>
    <row r="195" spans="1:19">
      <c r="A195" s="13"/>
      <c r="B195" s="132">
        <v>106394</v>
      </c>
      <c r="C195" s="29" t="s">
        <v>3697</v>
      </c>
      <c r="D195" s="13" t="s">
        <v>3698</v>
      </c>
      <c r="E195" s="12"/>
      <c r="F195" s="12" t="s">
        <v>233</v>
      </c>
      <c r="G195" s="34">
        <v>12500</v>
      </c>
      <c r="H195" s="319">
        <f t="shared" si="38"/>
        <v>8000</v>
      </c>
      <c r="I195" s="20"/>
      <c r="J195" s="32" t="s">
        <v>3699</v>
      </c>
      <c r="K195" s="14"/>
      <c r="L195" s="12" t="s">
        <v>1868</v>
      </c>
      <c r="M195" s="160" t="s">
        <v>11</v>
      </c>
      <c r="N195" s="948">
        <v>8000</v>
      </c>
      <c r="O195" s="680" t="b">
        <f t="shared" si="36"/>
        <v>1</v>
      </c>
      <c r="P195" s="680" t="b">
        <f t="shared" si="37"/>
        <v>1</v>
      </c>
      <c r="Q195">
        <f>VLOOKUP(B195,'25년09월 학교가'!$A$2:$C$1818,3,0)</f>
        <v>8000</v>
      </c>
      <c r="S195" s="680" t="b">
        <f t="shared" si="26"/>
        <v>1</v>
      </c>
    </row>
    <row r="196" spans="1:19">
      <c r="N196" s="948"/>
    </row>
    <row r="197" spans="1:19">
      <c r="N197" s="948"/>
    </row>
    <row r="198" spans="1:19" ht="39.6">
      <c r="A198" s="292"/>
      <c r="B198" s="988" t="s">
        <v>3943</v>
      </c>
      <c r="C198" s="988"/>
      <c r="D198" s="988"/>
      <c r="E198" s="988"/>
      <c r="F198" s="988"/>
      <c r="G198" s="988"/>
      <c r="H198" s="988"/>
      <c r="I198" s="988"/>
      <c r="J198" s="988"/>
      <c r="K198" s="988"/>
      <c r="L198" s="988"/>
      <c r="M198" s="988"/>
      <c r="N198" s="948"/>
    </row>
    <row r="199" spans="1:19" ht="42">
      <c r="A199" s="13"/>
      <c r="B199" s="13">
        <v>332507</v>
      </c>
      <c r="C199" s="29" t="s">
        <v>3821</v>
      </c>
      <c r="D199" s="13" t="s">
        <v>58</v>
      </c>
      <c r="E199" s="12"/>
      <c r="F199" s="12" t="s">
        <v>129</v>
      </c>
      <c r="G199" s="59">
        <v>33000</v>
      </c>
      <c r="H199" s="319">
        <f>N199</f>
        <v>28000</v>
      </c>
      <c r="I199" s="153"/>
      <c r="J199" s="32" t="s">
        <v>1155</v>
      </c>
      <c r="K199" s="14"/>
      <c r="L199" s="12" t="s">
        <v>666</v>
      </c>
      <c r="M199" s="160" t="s">
        <v>11</v>
      </c>
      <c r="N199" s="948">
        <v>28000</v>
      </c>
      <c r="O199" s="680" t="b">
        <f>H199=N199</f>
        <v>1</v>
      </c>
      <c r="P199" s="680" t="b">
        <f t="shared" ref="P199:P200" si="39">H199&lt;G199</f>
        <v>1</v>
      </c>
      <c r="Q199">
        <f>VLOOKUP(B199,'25년09월 학교가'!$A$2:$C$1818,3,0)</f>
        <v>28000</v>
      </c>
      <c r="S199" s="680" t="b">
        <f t="shared" ref="S199:S203" si="40">Q199=H199</f>
        <v>1</v>
      </c>
    </row>
    <row r="200" spans="1:19" ht="42">
      <c r="A200" s="13"/>
      <c r="B200" s="13">
        <v>332508</v>
      </c>
      <c r="C200" s="29" t="s">
        <v>3822</v>
      </c>
      <c r="D200" s="13" t="s">
        <v>58</v>
      </c>
      <c r="E200" s="12"/>
      <c r="F200" s="12" t="s">
        <v>129</v>
      </c>
      <c r="G200" s="59">
        <v>33000</v>
      </c>
      <c r="H200" s="319">
        <f>N200</f>
        <v>28000</v>
      </c>
      <c r="I200" s="153"/>
      <c r="J200" s="32" t="s">
        <v>1155</v>
      </c>
      <c r="K200" s="14"/>
      <c r="L200" s="12" t="s">
        <v>666</v>
      </c>
      <c r="M200" s="160" t="s">
        <v>11</v>
      </c>
      <c r="N200" s="948">
        <v>28000</v>
      </c>
      <c r="O200" s="680" t="b">
        <f>H200=N200</f>
        <v>1</v>
      </c>
      <c r="P200" s="680" t="b">
        <f t="shared" si="39"/>
        <v>1</v>
      </c>
      <c r="Q200">
        <f>VLOOKUP(B200,'25년09월 학교가'!$A$2:$C$1818,3,0)</f>
        <v>28000</v>
      </c>
      <c r="S200" s="680" t="b">
        <f t="shared" si="40"/>
        <v>1</v>
      </c>
    </row>
    <row r="201" spans="1:19">
      <c r="A201" s="585"/>
      <c r="B201" s="132">
        <v>411676</v>
      </c>
      <c r="C201" s="192" t="s">
        <v>5990</v>
      </c>
      <c r="D201" s="13" t="s">
        <v>58</v>
      </c>
      <c r="E201" s="12"/>
      <c r="F201" s="12" t="s">
        <v>129</v>
      </c>
      <c r="G201" s="59">
        <v>33000</v>
      </c>
      <c r="H201" s="358">
        <f t="shared" ref="H201:H203" si="41">N201</f>
        <v>28000</v>
      </c>
      <c r="I201" s="585"/>
      <c r="J201" s="32" t="s">
        <v>1155</v>
      </c>
      <c r="K201" s="586"/>
      <c r="L201" s="12" t="s">
        <v>666</v>
      </c>
      <c r="M201" s="160" t="s">
        <v>11</v>
      </c>
      <c r="N201" s="949">
        <v>28000</v>
      </c>
      <c r="O201" s="680" t="b">
        <f>H201=N201</f>
        <v>1</v>
      </c>
      <c r="P201" s="680" t="b">
        <f t="shared" ref="P201" si="42">H201&lt;G201</f>
        <v>1</v>
      </c>
      <c r="Q201" t="e">
        <f>VLOOKUP(B201,'25년09월 학교가'!$A$2:$C$1818,3,0)</f>
        <v>#N/A</v>
      </c>
      <c r="S201" s="680" t="e">
        <f t="shared" si="40"/>
        <v>#N/A</v>
      </c>
    </row>
    <row r="202" spans="1:19">
      <c r="A202" s="585"/>
      <c r="B202" s="132">
        <v>411802</v>
      </c>
      <c r="C202" s="192" t="s">
        <v>5991</v>
      </c>
      <c r="D202" s="13" t="s">
        <v>58</v>
      </c>
      <c r="E202" s="12"/>
      <c r="F202" s="12" t="s">
        <v>129</v>
      </c>
      <c r="G202" s="59">
        <v>33000</v>
      </c>
      <c r="H202" s="358">
        <f t="shared" si="41"/>
        <v>28000</v>
      </c>
      <c r="I202" s="585"/>
      <c r="J202" s="32" t="s">
        <v>1155</v>
      </c>
      <c r="K202" s="586"/>
      <c r="L202" s="12" t="s">
        <v>666</v>
      </c>
      <c r="M202" s="160" t="s">
        <v>11</v>
      </c>
      <c r="N202" s="949">
        <v>28000</v>
      </c>
      <c r="O202" s="680" t="b">
        <f>H202=N202</f>
        <v>1</v>
      </c>
      <c r="P202" s="680" t="b">
        <f>H202&lt;G202</f>
        <v>1</v>
      </c>
      <c r="Q202" t="e">
        <f>VLOOKUP(B202,'25년09월 학교가'!$A$2:$C$1818,3,0)</f>
        <v>#N/A</v>
      </c>
      <c r="S202" s="680" t="e">
        <f t="shared" si="40"/>
        <v>#N/A</v>
      </c>
    </row>
    <row r="203" spans="1:19">
      <c r="A203" s="585"/>
      <c r="B203" s="132">
        <v>411803</v>
      </c>
      <c r="C203" s="192" t="s">
        <v>5992</v>
      </c>
      <c r="D203" s="13" t="s">
        <v>58</v>
      </c>
      <c r="E203" s="12"/>
      <c r="F203" s="12" t="s">
        <v>129</v>
      </c>
      <c r="G203" s="59">
        <v>33000</v>
      </c>
      <c r="H203" s="358">
        <f t="shared" si="41"/>
        <v>28000</v>
      </c>
      <c r="I203" s="585"/>
      <c r="J203" s="32" t="s">
        <v>1155</v>
      </c>
      <c r="K203" s="586"/>
      <c r="L203" s="12" t="s">
        <v>666</v>
      </c>
      <c r="M203" s="160" t="s">
        <v>6079</v>
      </c>
      <c r="N203" s="949">
        <v>28000</v>
      </c>
      <c r="O203" s="680" t="b">
        <f>H203=N203</f>
        <v>1</v>
      </c>
      <c r="P203" s="680" t="b">
        <f>H203&lt;G203</f>
        <v>1</v>
      </c>
      <c r="Q203" t="e">
        <f>VLOOKUP(B203,'25년09월 학교가'!$A$2:$C$1818,3,0)</f>
        <v>#N/A</v>
      </c>
      <c r="S203" s="680" t="e">
        <f t="shared" si="40"/>
        <v>#N/A</v>
      </c>
    </row>
  </sheetData>
  <autoFilter ref="A4:P203" xr:uid="{DD75CC68-4488-45A1-B9CC-64BB33E19FFE}"/>
  <mergeCells count="14">
    <mergeCell ref="B181:M181"/>
    <mergeCell ref="B198:M198"/>
    <mergeCell ref="B5:M5"/>
    <mergeCell ref="B19:M19"/>
    <mergeCell ref="B76:M76"/>
    <mergeCell ref="B101:M101"/>
    <mergeCell ref="B107:M107"/>
    <mergeCell ref="A3:M3"/>
    <mergeCell ref="B113:M113"/>
    <mergeCell ref="B146:M146"/>
    <mergeCell ref="B173:M173"/>
    <mergeCell ref="C1:K1"/>
    <mergeCell ref="A116:A117"/>
    <mergeCell ref="A114:A115"/>
  </mergeCells>
  <phoneticPr fontId="2" type="noConversion"/>
  <conditionalFormatting sqref="B1:B16 B18:B1048576">
    <cfRule type="duplicateValues" dxfId="115" priority="6"/>
  </conditionalFormatting>
  <conditionalFormatting sqref="B17">
    <cfRule type="duplicateValues" dxfId="114" priority="1"/>
    <cfRule type="duplicateValues" dxfId="113" priority="2"/>
    <cfRule type="duplicateValues" dxfId="112" priority="3"/>
    <cfRule type="duplicateValues" dxfId="111" priority="4"/>
    <cfRule type="containsText" dxfId="110" priority="5" operator="containsText" text="코드미발번">
      <formula>NOT(ISERROR(SEARCH("코드미발번",B17)))</formula>
    </cfRule>
  </conditionalFormatting>
  <conditionalFormatting sqref="B143">
    <cfRule type="duplicateValues" dxfId="109" priority="11"/>
    <cfRule type="duplicateValues" dxfId="108" priority="12"/>
    <cfRule type="containsText" dxfId="107" priority="13" operator="containsText" text="코드미발번">
      <formula>NOT(ISERROR(SEARCH("코드미발번",B143)))</formula>
    </cfRule>
  </conditionalFormatting>
  <conditionalFormatting sqref="B199:B200">
    <cfRule type="duplicateValues" dxfId="106" priority="442"/>
    <cfRule type="cellIs" dxfId="105" priority="443" operator="equal">
      <formula>408304</formula>
    </cfRule>
  </conditionalFormatting>
  <conditionalFormatting sqref="B78:C78">
    <cfRule type="duplicateValues" dxfId="104" priority="14"/>
    <cfRule type="duplicateValues" dxfId="103" priority="15"/>
    <cfRule type="containsText" dxfId="102" priority="16" operator="containsText" text="코드미발번">
      <formula>NOT(ISERROR(SEARCH("코드미발번",B78)))</formula>
    </cfRule>
  </conditionalFormatting>
  <pageMargins left="0.7" right="0.7" top="0.75" bottom="0.75" header="0.3" footer="0.3"/>
  <pageSetup paperSize="9" scale="25" orientation="portrait" r:id="rId1"/>
  <rowBreaks count="1" manualBreakCount="1">
    <brk id="74" max="15" man="1"/>
  </rowBreaks>
  <customProperties>
    <customPr name="_pios_id" r:id="rId2"/>
  </customPropertie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94D7-E95D-48F9-AF44-A73385C37DE4}">
  <dimension ref="A1:F1818"/>
  <sheetViews>
    <sheetView zoomScaleNormal="100" workbookViewId="0">
      <pane ySplit="1" topLeftCell="A816" activePane="bottomLeft" state="frozen"/>
      <selection pane="bottomLeft" activeCell="A828" sqref="A828:C828"/>
    </sheetView>
  </sheetViews>
  <sheetFormatPr defaultRowHeight="13.2"/>
  <cols>
    <col min="1" max="1" width="8.796875" style="344"/>
    <col min="2" max="2" width="54.59765625" style="344" customWidth="1"/>
    <col min="3" max="3" width="9.09765625" style="344" bestFit="1" customWidth="1"/>
    <col min="4" max="16384" width="8.796875" style="344"/>
  </cols>
  <sheetData>
    <row r="1" spans="1:6" ht="24">
      <c r="A1" s="696" t="s">
        <v>6333</v>
      </c>
      <c r="B1" s="696" t="s">
        <v>6334</v>
      </c>
      <c r="C1" s="695" t="s">
        <v>6426</v>
      </c>
    </row>
    <row r="2" spans="1:6" s="842" customFormat="1" ht="13.8">
      <c r="A2" s="893" t="s">
        <v>6642</v>
      </c>
      <c r="B2" s="894" t="s">
        <v>6643</v>
      </c>
      <c r="C2" s="841">
        <v>14000</v>
      </c>
    </row>
    <row r="3" spans="1:6" s="842" customFormat="1" ht="13.8">
      <c r="A3" s="893" t="s">
        <v>6642</v>
      </c>
      <c r="B3" s="894" t="s">
        <v>6644</v>
      </c>
      <c r="C3" s="841">
        <v>13000</v>
      </c>
      <c r="F3" s="843"/>
    </row>
    <row r="4" spans="1:6" s="842" customFormat="1" ht="13.8">
      <c r="A4" s="893">
        <v>431707</v>
      </c>
      <c r="B4" s="894" t="s">
        <v>6603</v>
      </c>
      <c r="C4" s="841">
        <v>9200</v>
      </c>
      <c r="F4" s="843"/>
    </row>
    <row r="5" spans="1:6" s="842" customFormat="1" ht="13.8">
      <c r="A5" s="893">
        <v>431709</v>
      </c>
      <c r="B5" s="894" t="s">
        <v>6604</v>
      </c>
      <c r="C5" s="841">
        <v>9200</v>
      </c>
      <c r="F5" s="843"/>
    </row>
    <row r="6" spans="1:6" s="842" customFormat="1" ht="13.8">
      <c r="A6" s="893">
        <v>431704</v>
      </c>
      <c r="B6" s="894" t="s">
        <v>6608</v>
      </c>
      <c r="C6" s="841">
        <v>10000</v>
      </c>
      <c r="F6" s="843"/>
    </row>
    <row r="7" spans="1:6" s="842" customFormat="1" ht="13.8">
      <c r="A7" s="893">
        <v>431700</v>
      </c>
      <c r="B7" s="894" t="s">
        <v>6645</v>
      </c>
      <c r="C7" s="841">
        <v>15600</v>
      </c>
    </row>
    <row r="8" spans="1:6" s="842" customFormat="1" ht="13.8">
      <c r="A8" s="893">
        <v>431701</v>
      </c>
      <c r="B8" s="894" t="s">
        <v>6646</v>
      </c>
      <c r="C8" s="844">
        <v>15600</v>
      </c>
    </row>
    <row r="9" spans="1:6" s="842" customFormat="1" ht="13.8">
      <c r="A9" s="893">
        <v>431702</v>
      </c>
      <c r="B9" s="894" t="s">
        <v>6647</v>
      </c>
      <c r="C9" s="844">
        <v>15600</v>
      </c>
    </row>
    <row r="10" spans="1:6" s="842" customFormat="1" ht="13.8">
      <c r="A10" s="893">
        <v>431703</v>
      </c>
      <c r="B10" s="894" t="s">
        <v>6648</v>
      </c>
      <c r="C10" s="841">
        <v>15600</v>
      </c>
    </row>
    <row r="11" spans="1:6" s="842" customFormat="1" ht="13.8">
      <c r="A11" s="893">
        <v>431710</v>
      </c>
      <c r="B11" s="894" t="s">
        <v>6649</v>
      </c>
      <c r="C11" s="841">
        <v>10100</v>
      </c>
    </row>
    <row r="12" spans="1:6" s="842" customFormat="1" ht="13.8">
      <c r="A12" s="893">
        <v>431698</v>
      </c>
      <c r="B12" s="894" t="s">
        <v>6650</v>
      </c>
      <c r="C12" s="841">
        <v>10100</v>
      </c>
    </row>
    <row r="13" spans="1:6" s="842" customFormat="1" ht="13.8">
      <c r="A13" s="893">
        <v>274250</v>
      </c>
      <c r="B13" s="894" t="s">
        <v>6651</v>
      </c>
      <c r="C13" s="841">
        <v>30000</v>
      </c>
    </row>
    <row r="14" spans="1:6" s="842" customFormat="1" ht="13.8">
      <c r="A14" s="893">
        <v>401954</v>
      </c>
      <c r="B14" s="894" t="s">
        <v>6652</v>
      </c>
      <c r="C14" s="841">
        <v>6800</v>
      </c>
    </row>
    <row r="15" spans="1:6" s="842" customFormat="1" ht="13.8">
      <c r="A15" s="893">
        <v>260633</v>
      </c>
      <c r="B15" s="894" t="s">
        <v>6653</v>
      </c>
      <c r="C15" s="841">
        <v>42000</v>
      </c>
    </row>
    <row r="16" spans="1:6" s="842" customFormat="1" ht="13.8">
      <c r="A16" s="893">
        <v>325694</v>
      </c>
      <c r="B16" s="894" t="s">
        <v>6654</v>
      </c>
      <c r="C16" s="841">
        <v>42000</v>
      </c>
    </row>
    <row r="17" spans="1:3" s="842" customFormat="1" ht="13.8">
      <c r="A17" s="893">
        <v>298376</v>
      </c>
      <c r="B17" s="894" t="s">
        <v>6655</v>
      </c>
      <c r="C17" s="841">
        <v>11000</v>
      </c>
    </row>
    <row r="18" spans="1:3" s="842" customFormat="1" ht="13.8">
      <c r="A18" s="893">
        <v>426962</v>
      </c>
      <c r="B18" s="894" t="s">
        <v>6656</v>
      </c>
      <c r="C18" s="841">
        <v>15500</v>
      </c>
    </row>
    <row r="19" spans="1:3" s="842" customFormat="1" ht="13.8">
      <c r="A19" s="893">
        <v>282108</v>
      </c>
      <c r="B19" s="894" t="s">
        <v>6657</v>
      </c>
      <c r="C19" s="841">
        <v>8300</v>
      </c>
    </row>
    <row r="20" spans="1:3" s="842" customFormat="1" ht="13.8">
      <c r="A20" s="893">
        <v>282373</v>
      </c>
      <c r="B20" s="894" t="s">
        <v>6658</v>
      </c>
      <c r="C20" s="841">
        <v>4300</v>
      </c>
    </row>
    <row r="21" spans="1:3" s="842" customFormat="1" ht="13.8">
      <c r="A21" s="893">
        <v>282379</v>
      </c>
      <c r="B21" s="894" t="s">
        <v>6659</v>
      </c>
      <c r="C21" s="841">
        <v>5500</v>
      </c>
    </row>
    <row r="22" spans="1:3" s="842" customFormat="1" ht="13.8">
      <c r="A22" s="893">
        <v>282381</v>
      </c>
      <c r="B22" s="894" t="s">
        <v>6660</v>
      </c>
      <c r="C22" s="841">
        <v>8800</v>
      </c>
    </row>
    <row r="23" spans="1:3" s="842" customFormat="1" ht="13.8">
      <c r="A23" s="893">
        <v>282870</v>
      </c>
      <c r="B23" s="894" t="s">
        <v>6661</v>
      </c>
      <c r="C23" s="841">
        <v>41000</v>
      </c>
    </row>
    <row r="24" spans="1:3" s="842" customFormat="1" ht="13.8">
      <c r="A24" s="893">
        <v>428413</v>
      </c>
      <c r="B24" s="894" t="s">
        <v>6662</v>
      </c>
      <c r="C24" s="841">
        <v>15500</v>
      </c>
    </row>
    <row r="25" spans="1:3" s="842" customFormat="1" ht="13.8">
      <c r="A25" s="893">
        <v>430839</v>
      </c>
      <c r="B25" s="894" t="s">
        <v>6663</v>
      </c>
      <c r="C25" s="841">
        <v>17000</v>
      </c>
    </row>
    <row r="26" spans="1:3" s="842" customFormat="1" ht="13.8">
      <c r="A26" s="893">
        <v>453833</v>
      </c>
      <c r="B26" s="894" t="s">
        <v>6664</v>
      </c>
      <c r="C26" s="841">
        <v>11500</v>
      </c>
    </row>
    <row r="27" spans="1:3" s="842" customFormat="1" ht="14.4" thickBot="1">
      <c r="A27" s="893">
        <v>455244</v>
      </c>
      <c r="B27" s="894" t="s">
        <v>6665</v>
      </c>
      <c r="C27" s="844">
        <v>12500</v>
      </c>
    </row>
    <row r="28" spans="1:3" s="842" customFormat="1" ht="14.4" thickBot="1">
      <c r="A28" s="893">
        <v>464642</v>
      </c>
      <c r="B28" s="896" t="s">
        <v>6666</v>
      </c>
      <c r="C28" s="844">
        <v>17000</v>
      </c>
    </row>
    <row r="29" spans="1:3" s="842" customFormat="1" ht="13.8">
      <c r="A29" s="893">
        <v>464636</v>
      </c>
      <c r="B29" s="894" t="s">
        <v>6667</v>
      </c>
      <c r="C29" s="844">
        <v>20500</v>
      </c>
    </row>
    <row r="30" spans="1:3" s="842" customFormat="1" ht="13.8">
      <c r="A30" s="893">
        <v>464657</v>
      </c>
      <c r="B30" s="894" t="s">
        <v>6668</v>
      </c>
      <c r="C30" s="841">
        <v>16000</v>
      </c>
    </row>
    <row r="31" spans="1:3" s="842" customFormat="1" ht="13.8">
      <c r="A31" s="893">
        <v>464664</v>
      </c>
      <c r="B31" s="894" t="s">
        <v>6669</v>
      </c>
      <c r="C31" s="841">
        <v>9900</v>
      </c>
    </row>
    <row r="32" spans="1:3" s="842" customFormat="1" ht="13.8">
      <c r="A32" s="893">
        <v>460434</v>
      </c>
      <c r="B32" s="894" t="s">
        <v>6670</v>
      </c>
      <c r="C32" s="841">
        <v>18000</v>
      </c>
    </row>
    <row r="33" spans="1:4" s="842" customFormat="1" ht="13.8">
      <c r="A33" s="893">
        <v>463116</v>
      </c>
      <c r="B33" s="894" t="s">
        <v>6671</v>
      </c>
      <c r="C33" s="841">
        <v>620</v>
      </c>
    </row>
    <row r="34" spans="1:4" s="842" customFormat="1" ht="13.8">
      <c r="A34" s="893">
        <v>463117</v>
      </c>
      <c r="B34" s="894" t="s">
        <v>6672</v>
      </c>
      <c r="C34" s="841">
        <v>620</v>
      </c>
    </row>
    <row r="35" spans="1:4" s="842" customFormat="1" ht="13.8">
      <c r="A35" s="893"/>
      <c r="B35" s="894" t="s">
        <v>6673</v>
      </c>
      <c r="C35" s="841">
        <v>1350</v>
      </c>
    </row>
    <row r="36" spans="1:4" s="842" customFormat="1" ht="13.8">
      <c r="A36" s="893"/>
      <c r="B36" s="894" t="s">
        <v>6674</v>
      </c>
      <c r="C36" s="841">
        <v>1350</v>
      </c>
    </row>
    <row r="37" spans="1:4" s="842" customFormat="1" ht="13.8">
      <c r="A37" s="893"/>
      <c r="B37" s="894" t="s">
        <v>6675</v>
      </c>
      <c r="C37" s="841">
        <v>27500</v>
      </c>
    </row>
    <row r="38" spans="1:4" s="842" customFormat="1" ht="13.8">
      <c r="A38" s="893"/>
      <c r="B38" s="894" t="s">
        <v>6676</v>
      </c>
      <c r="C38" s="841"/>
    </row>
    <row r="39" spans="1:4" s="842" customFormat="1" ht="13.8">
      <c r="A39" s="893"/>
      <c r="B39" s="894" t="s">
        <v>6677</v>
      </c>
      <c r="C39" s="841"/>
    </row>
    <row r="40" spans="1:4" s="842" customFormat="1" ht="13.8">
      <c r="A40" s="893"/>
      <c r="B40" s="894" t="s">
        <v>6678</v>
      </c>
      <c r="C40" s="841"/>
    </row>
    <row r="41" spans="1:4" s="842" customFormat="1" ht="13.8">
      <c r="A41" s="893">
        <v>460143</v>
      </c>
      <c r="B41" s="894" t="s">
        <v>6679</v>
      </c>
      <c r="C41" s="841">
        <v>16500</v>
      </c>
    </row>
    <row r="42" spans="1:4" s="842" customFormat="1" ht="13.8">
      <c r="A42" s="893">
        <v>463094</v>
      </c>
      <c r="B42" s="894" t="s">
        <v>6680</v>
      </c>
      <c r="C42" s="841">
        <v>1000</v>
      </c>
    </row>
    <row r="43" spans="1:4" s="842" customFormat="1" ht="13.8">
      <c r="A43" s="893">
        <v>462449</v>
      </c>
      <c r="B43" s="894" t="s">
        <v>6476</v>
      </c>
      <c r="C43" s="841">
        <v>650</v>
      </c>
    </row>
    <row r="44" spans="1:4" s="842" customFormat="1" ht="13.8">
      <c r="A44" s="893">
        <v>463296</v>
      </c>
      <c r="B44" s="894" t="s">
        <v>6681</v>
      </c>
      <c r="C44" s="841">
        <v>49000</v>
      </c>
    </row>
    <row r="45" spans="1:4" s="842" customFormat="1" ht="13.8">
      <c r="A45" s="893">
        <v>463297</v>
      </c>
      <c r="B45" s="894" t="s">
        <v>6682</v>
      </c>
      <c r="C45" s="841">
        <v>52600</v>
      </c>
    </row>
    <row r="46" spans="1:4" s="842" customFormat="1" ht="14.4" thickBot="1">
      <c r="A46" s="893" t="s">
        <v>6642</v>
      </c>
      <c r="B46" s="894" t="s">
        <v>6683</v>
      </c>
      <c r="C46" s="841">
        <v>360</v>
      </c>
    </row>
    <row r="47" spans="1:4" s="842" customFormat="1" ht="14.4" thickBot="1">
      <c r="A47" s="895">
        <v>464098</v>
      </c>
      <c r="B47" s="896" t="s">
        <v>6684</v>
      </c>
      <c r="C47" s="841">
        <v>34440</v>
      </c>
      <c r="D47" s="842">
        <v>464098</v>
      </c>
    </row>
    <row r="48" spans="1:4" s="842" customFormat="1" ht="13.8">
      <c r="A48" s="893" t="s">
        <v>6642</v>
      </c>
      <c r="B48" s="894" t="s">
        <v>6685</v>
      </c>
      <c r="C48" s="841">
        <v>14500</v>
      </c>
    </row>
    <row r="49" spans="1:3" s="842" customFormat="1" ht="13.8">
      <c r="A49" s="893" t="s">
        <v>6642</v>
      </c>
      <c r="B49" s="894" t="s">
        <v>6686</v>
      </c>
      <c r="C49" s="841">
        <v>15450</v>
      </c>
    </row>
    <row r="50" spans="1:3" s="842" customFormat="1" ht="13.8">
      <c r="A50" s="893" t="s">
        <v>6642</v>
      </c>
      <c r="B50" s="894" t="s">
        <v>6687</v>
      </c>
      <c r="C50" s="841">
        <v>13000</v>
      </c>
    </row>
    <row r="51" spans="1:3" s="842" customFormat="1" ht="13.8">
      <c r="A51" s="893" t="s">
        <v>6642</v>
      </c>
      <c r="B51" s="894" t="s">
        <v>6688</v>
      </c>
      <c r="C51" s="844">
        <v>19500</v>
      </c>
    </row>
    <row r="52" spans="1:3" s="842" customFormat="1" ht="13.8">
      <c r="A52" s="893" t="s">
        <v>6642</v>
      </c>
      <c r="B52" s="894" t="s">
        <v>6689</v>
      </c>
      <c r="C52" s="841">
        <v>19500</v>
      </c>
    </row>
    <row r="53" spans="1:3" s="842" customFormat="1" ht="13.8">
      <c r="A53" s="893" t="s">
        <v>6642</v>
      </c>
      <c r="B53" s="894" t="s">
        <v>6690</v>
      </c>
      <c r="C53" s="841">
        <v>32000</v>
      </c>
    </row>
    <row r="54" spans="1:3" s="842" customFormat="1" ht="13.8">
      <c r="A54" s="893">
        <v>459757</v>
      </c>
      <c r="B54" s="894" t="s">
        <v>6691</v>
      </c>
      <c r="C54" s="841">
        <v>980</v>
      </c>
    </row>
    <row r="55" spans="1:3" s="842" customFormat="1" ht="13.8">
      <c r="A55" s="893">
        <v>450997</v>
      </c>
      <c r="B55" s="894" t="s">
        <v>6692</v>
      </c>
      <c r="C55" s="841">
        <v>18000</v>
      </c>
    </row>
    <row r="56" spans="1:3" s="842" customFormat="1" ht="13.8">
      <c r="A56" s="893">
        <v>454042</v>
      </c>
      <c r="B56" s="894" t="s">
        <v>6693</v>
      </c>
      <c r="C56" s="844">
        <v>390</v>
      </c>
    </row>
    <row r="57" spans="1:3" s="842" customFormat="1" ht="13.8">
      <c r="A57" s="893">
        <v>454040</v>
      </c>
      <c r="B57" s="894" t="s">
        <v>6694</v>
      </c>
      <c r="C57" s="844">
        <v>390</v>
      </c>
    </row>
    <row r="58" spans="1:3" s="842" customFormat="1" ht="13.8">
      <c r="A58" s="897">
        <v>454039</v>
      </c>
      <c r="B58" s="898" t="s">
        <v>6695</v>
      </c>
      <c r="C58" s="841">
        <v>390</v>
      </c>
    </row>
    <row r="59" spans="1:3" s="842" customFormat="1" ht="13.8">
      <c r="A59" s="893">
        <v>460968</v>
      </c>
      <c r="B59" s="894" t="s">
        <v>6348</v>
      </c>
      <c r="C59" s="841">
        <v>26000</v>
      </c>
    </row>
    <row r="60" spans="1:3" s="842" customFormat="1" ht="13.8">
      <c r="A60" s="893">
        <v>460560</v>
      </c>
      <c r="B60" s="894" t="s">
        <v>6696</v>
      </c>
      <c r="C60" s="841">
        <v>14000</v>
      </c>
    </row>
    <row r="61" spans="1:3" s="842" customFormat="1" ht="13.8">
      <c r="A61" s="893">
        <v>459777</v>
      </c>
      <c r="B61" s="894" t="s">
        <v>6697</v>
      </c>
      <c r="C61" s="841">
        <v>2000</v>
      </c>
    </row>
    <row r="62" spans="1:3" s="842" customFormat="1" ht="13.8">
      <c r="A62" s="893">
        <v>459779</v>
      </c>
      <c r="B62" s="894" t="s">
        <v>6698</v>
      </c>
      <c r="C62" s="841">
        <v>2000</v>
      </c>
    </row>
    <row r="63" spans="1:3" s="842" customFormat="1" ht="13.8">
      <c r="A63" s="893">
        <v>455977</v>
      </c>
      <c r="B63" s="894" t="s">
        <v>6699</v>
      </c>
      <c r="C63" s="841">
        <v>29000</v>
      </c>
    </row>
    <row r="64" spans="1:3" s="842" customFormat="1" ht="13.8">
      <c r="A64" s="893">
        <v>460975</v>
      </c>
      <c r="B64" s="894" t="s">
        <v>6700</v>
      </c>
      <c r="C64" s="841">
        <v>1750</v>
      </c>
    </row>
    <row r="65" spans="1:3" s="842" customFormat="1" ht="13.8">
      <c r="A65" s="893" t="s">
        <v>6642</v>
      </c>
      <c r="B65" s="894" t="s">
        <v>6701</v>
      </c>
      <c r="C65" s="841">
        <v>1750</v>
      </c>
    </row>
    <row r="66" spans="1:3" s="842" customFormat="1" ht="13.8">
      <c r="A66" s="893">
        <v>122197</v>
      </c>
      <c r="B66" s="894" t="s">
        <v>6702</v>
      </c>
      <c r="C66" s="841">
        <v>4400</v>
      </c>
    </row>
    <row r="67" spans="1:3" s="842" customFormat="1" ht="13.8">
      <c r="A67" s="893">
        <v>430536</v>
      </c>
      <c r="B67" s="894" t="s">
        <v>6703</v>
      </c>
      <c r="C67" s="841">
        <v>21000</v>
      </c>
    </row>
    <row r="68" spans="1:3" s="842" customFormat="1" ht="13.8">
      <c r="A68" s="893">
        <v>147680</v>
      </c>
      <c r="B68" s="894" t="s">
        <v>6704</v>
      </c>
      <c r="C68" s="841">
        <v>5000</v>
      </c>
    </row>
    <row r="69" spans="1:3" s="842" customFormat="1" ht="13.8">
      <c r="A69" s="893">
        <v>460721</v>
      </c>
      <c r="B69" s="894" t="s">
        <v>6705</v>
      </c>
      <c r="C69" s="841">
        <v>22000</v>
      </c>
    </row>
    <row r="70" spans="1:3" s="842" customFormat="1" ht="13.8">
      <c r="A70" s="893">
        <v>460726</v>
      </c>
      <c r="B70" s="894" t="s">
        <v>6706</v>
      </c>
      <c r="C70" s="841">
        <v>13000</v>
      </c>
    </row>
    <row r="71" spans="1:3" s="842" customFormat="1" ht="13.8">
      <c r="A71" s="893">
        <v>460734</v>
      </c>
      <c r="B71" s="894" t="s">
        <v>6707</v>
      </c>
      <c r="C71" s="841">
        <v>21500</v>
      </c>
    </row>
    <row r="72" spans="1:3" s="842" customFormat="1" ht="13.8">
      <c r="A72" s="893">
        <v>460737</v>
      </c>
      <c r="B72" s="894" t="s">
        <v>6708</v>
      </c>
      <c r="C72" s="841">
        <v>19600</v>
      </c>
    </row>
    <row r="73" spans="1:3" s="842" customFormat="1" ht="13.8">
      <c r="A73" s="893">
        <v>456759</v>
      </c>
      <c r="B73" s="894" t="s">
        <v>6709</v>
      </c>
      <c r="C73" s="841">
        <v>130000</v>
      </c>
    </row>
    <row r="74" spans="1:3" s="842" customFormat="1" ht="13.8">
      <c r="A74" s="893">
        <v>455785</v>
      </c>
      <c r="B74" s="894" t="s">
        <v>6297</v>
      </c>
      <c r="C74" s="841">
        <v>72000</v>
      </c>
    </row>
    <row r="75" spans="1:3" s="842" customFormat="1" ht="13.8">
      <c r="A75" s="893">
        <v>460572</v>
      </c>
      <c r="B75" s="894" t="s">
        <v>6710</v>
      </c>
      <c r="C75" s="841">
        <v>770</v>
      </c>
    </row>
    <row r="76" spans="1:3" s="842" customFormat="1" ht="13.8">
      <c r="A76" s="893">
        <v>460573</v>
      </c>
      <c r="B76" s="894" t="s">
        <v>6711</v>
      </c>
      <c r="C76" s="841">
        <v>770</v>
      </c>
    </row>
    <row r="77" spans="1:3" s="842" customFormat="1" ht="13.8">
      <c r="A77" s="893">
        <v>458377</v>
      </c>
      <c r="B77" s="894" t="s">
        <v>6712</v>
      </c>
      <c r="C77" s="841">
        <v>11500</v>
      </c>
    </row>
    <row r="78" spans="1:3" s="842" customFormat="1" ht="13.8">
      <c r="A78" s="897">
        <v>458378</v>
      </c>
      <c r="B78" s="898" t="s">
        <v>6713</v>
      </c>
      <c r="C78" s="841">
        <v>13000</v>
      </c>
    </row>
    <row r="79" spans="1:3" s="842" customFormat="1" ht="13.8">
      <c r="A79" s="897">
        <v>458379</v>
      </c>
      <c r="B79" s="898" t="s">
        <v>6714</v>
      </c>
      <c r="C79" s="841">
        <v>6200</v>
      </c>
    </row>
    <row r="80" spans="1:3" s="842" customFormat="1" ht="13.8">
      <c r="A80" s="897">
        <v>458380</v>
      </c>
      <c r="B80" s="898" t="s">
        <v>6715</v>
      </c>
      <c r="C80" s="841">
        <v>4900</v>
      </c>
    </row>
    <row r="81" spans="1:3" s="842" customFormat="1" ht="13.8">
      <c r="A81" s="893">
        <v>459519</v>
      </c>
      <c r="B81" s="894" t="s">
        <v>6716</v>
      </c>
      <c r="C81" s="841">
        <v>1270</v>
      </c>
    </row>
    <row r="82" spans="1:3" s="842" customFormat="1" ht="13.8">
      <c r="A82" s="893">
        <v>459520</v>
      </c>
      <c r="B82" s="894" t="s">
        <v>6717</v>
      </c>
      <c r="C82" s="841">
        <v>1270</v>
      </c>
    </row>
    <row r="83" spans="1:3" s="842" customFormat="1" ht="13.8">
      <c r="A83" s="893">
        <v>459522</v>
      </c>
      <c r="B83" s="894" t="s">
        <v>6718</v>
      </c>
      <c r="C83" s="841">
        <v>1270</v>
      </c>
    </row>
    <row r="84" spans="1:3" s="842" customFormat="1" ht="13.8">
      <c r="A84" s="899">
        <v>460758</v>
      </c>
      <c r="B84" s="894" t="s">
        <v>6719</v>
      </c>
      <c r="C84" s="841">
        <v>10000</v>
      </c>
    </row>
    <row r="85" spans="1:3" s="842" customFormat="1" ht="13.8">
      <c r="A85" s="893">
        <v>390593</v>
      </c>
      <c r="B85" s="894" t="s">
        <v>6720</v>
      </c>
      <c r="C85" s="841">
        <v>34000</v>
      </c>
    </row>
    <row r="86" spans="1:3" s="842" customFormat="1" ht="13.8">
      <c r="A86" s="893">
        <v>433999</v>
      </c>
      <c r="B86" s="894" t="s">
        <v>6205</v>
      </c>
      <c r="C86" s="841">
        <v>13000</v>
      </c>
    </row>
    <row r="87" spans="1:3" s="842" customFormat="1" ht="13.8">
      <c r="A87" s="893">
        <v>433252</v>
      </c>
      <c r="B87" s="894" t="s">
        <v>6207</v>
      </c>
      <c r="C87" s="841">
        <v>16500</v>
      </c>
    </row>
    <row r="88" spans="1:3" s="842" customFormat="1" ht="13.8">
      <c r="A88" s="893">
        <v>462029</v>
      </c>
      <c r="B88" s="894" t="s">
        <v>6721</v>
      </c>
      <c r="C88" s="841">
        <v>11520</v>
      </c>
    </row>
    <row r="89" spans="1:3" s="842" customFormat="1" ht="13.8">
      <c r="A89" s="893">
        <v>462895</v>
      </c>
      <c r="B89" s="894" t="s">
        <v>6722</v>
      </c>
      <c r="C89" s="841">
        <v>19000</v>
      </c>
    </row>
    <row r="90" spans="1:3" s="842" customFormat="1" ht="13.8">
      <c r="A90" s="893">
        <v>461166</v>
      </c>
      <c r="B90" s="894" t="s">
        <v>6305</v>
      </c>
      <c r="C90" s="841">
        <v>16500</v>
      </c>
    </row>
    <row r="91" spans="1:3" s="842" customFormat="1" ht="13.8">
      <c r="A91" s="893">
        <v>454294</v>
      </c>
      <c r="B91" s="894" t="s">
        <v>6723</v>
      </c>
      <c r="C91" s="841">
        <v>18500</v>
      </c>
    </row>
    <row r="92" spans="1:3" s="842" customFormat="1" ht="13.8">
      <c r="A92" s="893">
        <v>458258</v>
      </c>
      <c r="B92" s="894" t="s">
        <v>6153</v>
      </c>
      <c r="C92" s="841">
        <v>640</v>
      </c>
    </row>
    <row r="93" spans="1:3" s="842" customFormat="1" ht="13.8">
      <c r="A93" s="893">
        <v>132465</v>
      </c>
      <c r="B93" s="894" t="s">
        <v>6724</v>
      </c>
      <c r="C93" s="841">
        <v>1900</v>
      </c>
    </row>
    <row r="94" spans="1:3" s="842" customFormat="1" ht="13.8">
      <c r="A94" s="893">
        <v>459365</v>
      </c>
      <c r="B94" s="894" t="s">
        <v>6307</v>
      </c>
      <c r="C94" s="841">
        <v>26500</v>
      </c>
    </row>
    <row r="95" spans="1:3" s="842" customFormat="1" ht="13.8">
      <c r="A95" s="893">
        <v>459363</v>
      </c>
      <c r="B95" s="894" t="s">
        <v>6308</v>
      </c>
      <c r="C95" s="841">
        <v>14500</v>
      </c>
    </row>
    <row r="96" spans="1:3" s="842" customFormat="1" ht="13.8">
      <c r="A96" s="893">
        <v>459364</v>
      </c>
      <c r="B96" s="894" t="s">
        <v>6309</v>
      </c>
      <c r="C96" s="841">
        <v>22500</v>
      </c>
    </row>
    <row r="97" spans="1:3" s="842" customFormat="1" ht="13.8">
      <c r="A97" s="900">
        <v>451595</v>
      </c>
      <c r="B97" s="894" t="s">
        <v>6192</v>
      </c>
      <c r="C97" s="841">
        <v>21400</v>
      </c>
    </row>
    <row r="98" spans="1:3" s="842" customFormat="1" ht="13.8">
      <c r="A98" s="900">
        <v>451592</v>
      </c>
      <c r="B98" s="894" t="s">
        <v>6194</v>
      </c>
      <c r="C98" s="841">
        <v>6300</v>
      </c>
    </row>
    <row r="99" spans="1:3" s="842" customFormat="1" ht="13.8">
      <c r="A99" s="900">
        <v>455705</v>
      </c>
      <c r="B99" s="894" t="s">
        <v>6725</v>
      </c>
      <c r="C99" s="841">
        <v>8400</v>
      </c>
    </row>
    <row r="100" spans="1:3" s="842" customFormat="1" ht="13.8">
      <c r="A100" s="900">
        <v>455708</v>
      </c>
      <c r="B100" s="894" t="s">
        <v>6726</v>
      </c>
      <c r="C100" s="841">
        <v>6000</v>
      </c>
    </row>
    <row r="101" spans="1:3" s="842" customFormat="1" ht="13.8">
      <c r="A101" s="900">
        <v>455709</v>
      </c>
      <c r="B101" s="894" t="s">
        <v>6198</v>
      </c>
      <c r="C101" s="841">
        <v>18500</v>
      </c>
    </row>
    <row r="102" spans="1:3" s="842" customFormat="1" ht="13.8">
      <c r="A102" s="900">
        <v>456075</v>
      </c>
      <c r="B102" s="894" t="s">
        <v>6727</v>
      </c>
      <c r="C102" s="841">
        <v>20000</v>
      </c>
    </row>
    <row r="103" spans="1:3" s="842" customFormat="1" ht="13.8">
      <c r="A103" s="900">
        <v>449507</v>
      </c>
      <c r="B103" s="894" t="s">
        <v>6728</v>
      </c>
      <c r="C103" s="841">
        <v>3300</v>
      </c>
    </row>
    <row r="104" spans="1:3" s="842" customFormat="1" ht="13.8">
      <c r="A104" s="900">
        <v>353422</v>
      </c>
      <c r="B104" s="894" t="s">
        <v>6179</v>
      </c>
      <c r="C104" s="841">
        <v>28000</v>
      </c>
    </row>
    <row r="105" spans="1:3" s="842" customFormat="1" ht="13.8">
      <c r="A105" s="900">
        <v>459224</v>
      </c>
      <c r="B105" s="894" t="s">
        <v>6209</v>
      </c>
      <c r="C105" s="841">
        <v>28000</v>
      </c>
    </row>
    <row r="106" spans="1:3" s="842" customFormat="1" ht="13.8">
      <c r="A106" s="893">
        <v>459510</v>
      </c>
      <c r="B106" s="894" t="s">
        <v>6729</v>
      </c>
      <c r="C106" s="841">
        <v>15500</v>
      </c>
    </row>
    <row r="107" spans="1:3" s="842" customFormat="1" ht="13.8">
      <c r="A107" s="901">
        <v>461493</v>
      </c>
      <c r="B107" s="894" t="s">
        <v>6730</v>
      </c>
      <c r="C107" s="841">
        <v>1700</v>
      </c>
    </row>
    <row r="108" spans="1:3" s="842" customFormat="1" ht="13.8">
      <c r="A108" s="900">
        <v>387198</v>
      </c>
      <c r="B108" s="894" t="s">
        <v>6731</v>
      </c>
      <c r="C108" s="841">
        <v>15500</v>
      </c>
    </row>
    <row r="109" spans="1:3" s="842" customFormat="1" ht="13.8">
      <c r="A109" s="900">
        <v>453586</v>
      </c>
      <c r="B109" s="902" t="s">
        <v>6732</v>
      </c>
      <c r="C109" s="841">
        <v>26000</v>
      </c>
    </row>
    <row r="110" spans="1:3" s="842" customFormat="1" ht="13.8">
      <c r="A110" s="900">
        <v>453583</v>
      </c>
      <c r="B110" s="902" t="s">
        <v>6733</v>
      </c>
      <c r="C110" s="841">
        <v>32000</v>
      </c>
    </row>
    <row r="111" spans="1:3" s="842" customFormat="1" ht="13.8">
      <c r="A111" s="900">
        <v>453581</v>
      </c>
      <c r="B111" s="894" t="s">
        <v>6734</v>
      </c>
      <c r="C111" s="841">
        <v>40000</v>
      </c>
    </row>
    <row r="112" spans="1:3" s="842" customFormat="1" ht="13.8">
      <c r="A112" s="900">
        <v>453579</v>
      </c>
      <c r="B112" s="902" t="s">
        <v>6735</v>
      </c>
      <c r="C112" s="841">
        <v>46000</v>
      </c>
    </row>
    <row r="113" spans="1:3" s="842" customFormat="1" ht="13.8">
      <c r="A113" s="900">
        <v>453591</v>
      </c>
      <c r="B113" s="902" t="s">
        <v>6736</v>
      </c>
      <c r="C113" s="841">
        <v>26000</v>
      </c>
    </row>
    <row r="114" spans="1:3" s="842" customFormat="1" ht="13.8">
      <c r="A114" s="900">
        <v>453590</v>
      </c>
      <c r="B114" s="902" t="s">
        <v>6737</v>
      </c>
      <c r="C114" s="841">
        <v>32000</v>
      </c>
    </row>
    <row r="115" spans="1:3" s="842" customFormat="1" ht="13.8">
      <c r="A115" s="900">
        <v>453589</v>
      </c>
      <c r="B115" s="894" t="s">
        <v>6738</v>
      </c>
      <c r="C115" s="844">
        <v>38000</v>
      </c>
    </row>
    <row r="116" spans="1:3" s="842" customFormat="1" ht="13.8">
      <c r="A116" s="900">
        <v>453587</v>
      </c>
      <c r="B116" s="902" t="s">
        <v>6739</v>
      </c>
      <c r="C116" s="841">
        <v>45000</v>
      </c>
    </row>
    <row r="117" spans="1:3" s="842" customFormat="1" ht="13.8">
      <c r="A117" s="900">
        <v>452996</v>
      </c>
      <c r="B117" s="894" t="s">
        <v>6740</v>
      </c>
      <c r="C117" s="841">
        <v>31000</v>
      </c>
    </row>
    <row r="118" spans="1:3" s="842" customFormat="1" ht="13.8">
      <c r="A118" s="893">
        <v>453660</v>
      </c>
      <c r="B118" s="894" t="s">
        <v>6741</v>
      </c>
      <c r="C118" s="841">
        <v>10200</v>
      </c>
    </row>
    <row r="119" spans="1:3" s="842" customFormat="1" ht="13.8">
      <c r="A119" s="893">
        <v>453661</v>
      </c>
      <c r="B119" s="894" t="s">
        <v>6742</v>
      </c>
      <c r="C119" s="841">
        <v>10800</v>
      </c>
    </row>
    <row r="120" spans="1:3" s="842" customFormat="1" ht="13.8">
      <c r="A120" s="893">
        <v>453662</v>
      </c>
      <c r="B120" s="894" t="s">
        <v>6743</v>
      </c>
      <c r="C120" s="841">
        <v>17000</v>
      </c>
    </row>
    <row r="121" spans="1:3" s="842" customFormat="1" ht="13.8">
      <c r="A121" s="893">
        <v>453663</v>
      </c>
      <c r="B121" s="894" t="s">
        <v>6744</v>
      </c>
      <c r="C121" s="841">
        <v>17500</v>
      </c>
    </row>
    <row r="122" spans="1:3" s="842" customFormat="1" ht="13.8">
      <c r="A122" s="903">
        <v>453665</v>
      </c>
      <c r="B122" s="904" t="s">
        <v>6745</v>
      </c>
      <c r="C122" s="841">
        <v>31500</v>
      </c>
    </row>
    <row r="123" spans="1:3" s="842" customFormat="1" ht="13.8">
      <c r="A123" s="903">
        <v>453666</v>
      </c>
      <c r="B123" s="904" t="s">
        <v>6746</v>
      </c>
      <c r="C123" s="841">
        <v>37000</v>
      </c>
    </row>
    <row r="124" spans="1:3" s="842" customFormat="1" ht="13.8">
      <c r="A124" s="903">
        <v>453667</v>
      </c>
      <c r="B124" s="904" t="s">
        <v>6747</v>
      </c>
      <c r="C124" s="841">
        <v>44500</v>
      </c>
    </row>
    <row r="125" spans="1:3" s="842" customFormat="1" ht="13.8">
      <c r="A125" s="903">
        <v>453668</v>
      </c>
      <c r="B125" s="904" t="s">
        <v>6748</v>
      </c>
      <c r="C125" s="841">
        <v>37000</v>
      </c>
    </row>
    <row r="126" spans="1:3" s="842" customFormat="1" ht="13.8">
      <c r="A126" s="903">
        <v>453669</v>
      </c>
      <c r="B126" s="904" t="s">
        <v>6749</v>
      </c>
      <c r="C126" s="841">
        <v>52000</v>
      </c>
    </row>
    <row r="127" spans="1:3" s="842" customFormat="1" ht="13.8">
      <c r="A127" s="903">
        <v>391024</v>
      </c>
      <c r="B127" s="904" t="s">
        <v>6750</v>
      </c>
      <c r="C127" s="841">
        <v>16800</v>
      </c>
    </row>
    <row r="128" spans="1:3" s="842" customFormat="1" ht="13.8">
      <c r="A128" s="900">
        <v>401744</v>
      </c>
      <c r="B128" s="894" t="s">
        <v>6751</v>
      </c>
      <c r="C128" s="841">
        <v>13000</v>
      </c>
    </row>
    <row r="129" spans="1:3" s="842" customFormat="1" ht="13.8">
      <c r="A129" s="900">
        <v>353212</v>
      </c>
      <c r="B129" s="894" t="s">
        <v>6752</v>
      </c>
      <c r="C129" s="841">
        <v>15500</v>
      </c>
    </row>
    <row r="130" spans="1:3" s="842" customFormat="1" ht="13.8">
      <c r="A130" s="900">
        <v>353213</v>
      </c>
      <c r="B130" s="894" t="s">
        <v>6753</v>
      </c>
      <c r="C130" s="841">
        <v>15500</v>
      </c>
    </row>
    <row r="131" spans="1:3" s="842" customFormat="1" ht="13.8">
      <c r="A131" s="901">
        <v>237766</v>
      </c>
      <c r="B131" s="894" t="s">
        <v>6754</v>
      </c>
      <c r="C131" s="841">
        <v>14220</v>
      </c>
    </row>
    <row r="132" spans="1:3" s="842" customFormat="1" ht="13.8">
      <c r="A132" s="901">
        <v>285068</v>
      </c>
      <c r="B132" s="894" t="s">
        <v>6755</v>
      </c>
      <c r="C132" s="841">
        <v>5500</v>
      </c>
    </row>
    <row r="133" spans="1:3" s="842" customFormat="1" ht="13.8">
      <c r="A133" s="900">
        <v>321313</v>
      </c>
      <c r="B133" s="894" t="s">
        <v>6756</v>
      </c>
      <c r="C133" s="841">
        <v>24000</v>
      </c>
    </row>
    <row r="134" spans="1:3" s="842" customFormat="1" ht="13.8">
      <c r="A134" s="900">
        <v>281335</v>
      </c>
      <c r="B134" s="894" t="s">
        <v>6757</v>
      </c>
      <c r="C134" s="841">
        <v>15040</v>
      </c>
    </row>
    <row r="135" spans="1:3" s="842" customFormat="1" ht="13.8">
      <c r="A135" s="900">
        <v>388679</v>
      </c>
      <c r="B135" s="894" t="s">
        <v>6758</v>
      </c>
      <c r="C135" s="841">
        <v>65000</v>
      </c>
    </row>
    <row r="136" spans="1:3" s="842" customFormat="1" ht="13.8">
      <c r="A136" s="905">
        <v>451132</v>
      </c>
      <c r="B136" s="904" t="s">
        <v>6759</v>
      </c>
      <c r="C136" s="841">
        <v>43500</v>
      </c>
    </row>
    <row r="137" spans="1:3" s="842" customFormat="1" ht="13.8">
      <c r="A137" s="905">
        <v>451134</v>
      </c>
      <c r="B137" s="904" t="s">
        <v>6760</v>
      </c>
      <c r="C137" s="841">
        <v>43500</v>
      </c>
    </row>
    <row r="138" spans="1:3" s="842" customFormat="1" ht="13.8">
      <c r="A138" s="905">
        <v>451136</v>
      </c>
      <c r="B138" s="904" t="s">
        <v>6761</v>
      </c>
      <c r="C138" s="841">
        <v>43500</v>
      </c>
    </row>
    <row r="139" spans="1:3" s="842" customFormat="1" ht="13.8">
      <c r="A139" s="900">
        <v>123913</v>
      </c>
      <c r="B139" s="894" t="s">
        <v>6762</v>
      </c>
      <c r="C139" s="841">
        <v>10000</v>
      </c>
    </row>
    <row r="140" spans="1:3" s="842" customFormat="1" ht="13.8">
      <c r="A140" s="906">
        <v>382323</v>
      </c>
      <c r="B140" s="904" t="s">
        <v>6763</v>
      </c>
      <c r="C140" s="841">
        <v>24120</v>
      </c>
    </row>
    <row r="141" spans="1:3" s="842" customFormat="1" ht="13.8">
      <c r="A141" s="900">
        <v>454279</v>
      </c>
      <c r="B141" s="894" t="s">
        <v>6764</v>
      </c>
      <c r="C141" s="841">
        <v>18500</v>
      </c>
    </row>
    <row r="142" spans="1:3" s="842" customFormat="1" ht="13.8">
      <c r="A142" s="906">
        <v>451007</v>
      </c>
      <c r="B142" s="904" t="s">
        <v>6765</v>
      </c>
      <c r="C142" s="841">
        <v>19500</v>
      </c>
    </row>
    <row r="143" spans="1:3" s="842" customFormat="1" ht="14.4" thickBot="1">
      <c r="A143" s="906">
        <v>396711</v>
      </c>
      <c r="B143" s="904" t="s">
        <v>6766</v>
      </c>
      <c r="C143" s="841">
        <v>360</v>
      </c>
    </row>
    <row r="144" spans="1:3" s="842" customFormat="1" ht="14.4" thickBot="1">
      <c r="A144" s="907">
        <v>450994</v>
      </c>
      <c r="B144" s="896" t="s">
        <v>6767</v>
      </c>
      <c r="C144" s="841">
        <v>15400</v>
      </c>
    </row>
    <row r="145" spans="1:3" s="842" customFormat="1" ht="13.8">
      <c r="A145" s="900">
        <v>450118</v>
      </c>
      <c r="B145" s="894" t="s">
        <v>6768</v>
      </c>
      <c r="C145" s="841">
        <v>12500</v>
      </c>
    </row>
    <row r="146" spans="1:3" s="842" customFormat="1" ht="13.8">
      <c r="A146" s="900">
        <v>455070</v>
      </c>
      <c r="B146" s="894" t="s">
        <v>6769</v>
      </c>
      <c r="C146" s="841">
        <v>36000</v>
      </c>
    </row>
    <row r="147" spans="1:3" s="842" customFormat="1" ht="13.8">
      <c r="A147" s="900">
        <v>455074</v>
      </c>
      <c r="B147" s="894" t="s">
        <v>6770</v>
      </c>
      <c r="C147" s="841">
        <v>36000</v>
      </c>
    </row>
    <row r="148" spans="1:3" s="842" customFormat="1" ht="13.8">
      <c r="A148" s="893">
        <v>455242</v>
      </c>
      <c r="B148" s="894" t="s">
        <v>6771</v>
      </c>
      <c r="C148" s="841">
        <v>14000</v>
      </c>
    </row>
    <row r="149" spans="1:3" s="842" customFormat="1" ht="13.8">
      <c r="A149" s="893">
        <v>455874</v>
      </c>
      <c r="B149" s="894" t="s">
        <v>6772</v>
      </c>
      <c r="C149" s="841">
        <v>24000</v>
      </c>
    </row>
    <row r="150" spans="1:3" s="842" customFormat="1" ht="13.8">
      <c r="A150" s="900">
        <v>448528</v>
      </c>
      <c r="B150" s="894" t="s">
        <v>6773</v>
      </c>
      <c r="C150" s="841">
        <v>9500</v>
      </c>
    </row>
    <row r="151" spans="1:3" s="842" customFormat="1" ht="13.8">
      <c r="A151" s="893">
        <v>454439</v>
      </c>
      <c r="B151" s="894" t="s">
        <v>6774</v>
      </c>
      <c r="C151" s="841">
        <v>17500</v>
      </c>
    </row>
    <row r="152" spans="1:3" s="842" customFormat="1" ht="13.8">
      <c r="A152" s="900">
        <v>433705</v>
      </c>
      <c r="B152" s="894" t="s">
        <v>6775</v>
      </c>
      <c r="C152" s="844">
        <v>24000</v>
      </c>
    </row>
    <row r="153" spans="1:3" s="842" customFormat="1" ht="13.8">
      <c r="A153" s="906">
        <v>373346</v>
      </c>
      <c r="B153" s="904" t="s">
        <v>6776</v>
      </c>
      <c r="C153" s="844">
        <v>7000</v>
      </c>
    </row>
    <row r="154" spans="1:3" s="842" customFormat="1" ht="13.8">
      <c r="A154" s="900">
        <v>441251</v>
      </c>
      <c r="B154" s="894" t="s">
        <v>6777</v>
      </c>
      <c r="C154" s="844">
        <v>21600</v>
      </c>
    </row>
    <row r="155" spans="1:3" s="842" customFormat="1" ht="13.8">
      <c r="A155" s="900">
        <v>701553</v>
      </c>
      <c r="B155" s="894" t="s">
        <v>6778</v>
      </c>
      <c r="C155" s="844">
        <v>13800</v>
      </c>
    </row>
    <row r="156" spans="1:3" s="842" customFormat="1" ht="13.8">
      <c r="A156" s="900">
        <v>701554</v>
      </c>
      <c r="B156" s="894" t="s">
        <v>6779</v>
      </c>
      <c r="C156" s="841">
        <v>67000</v>
      </c>
    </row>
    <row r="157" spans="1:3" s="842" customFormat="1" ht="13.8">
      <c r="A157" s="900">
        <v>434980</v>
      </c>
      <c r="B157" s="894" t="s">
        <v>6780</v>
      </c>
      <c r="C157" s="841">
        <v>13000</v>
      </c>
    </row>
    <row r="158" spans="1:3" s="842" customFormat="1" ht="13.8">
      <c r="A158" s="900">
        <v>372305</v>
      </c>
      <c r="B158" s="894" t="s">
        <v>6781</v>
      </c>
      <c r="C158" s="841">
        <v>16000</v>
      </c>
    </row>
    <row r="159" spans="1:3" s="842" customFormat="1" ht="13.8">
      <c r="A159" s="900">
        <v>384565</v>
      </c>
      <c r="B159" s="894" t="s">
        <v>6782</v>
      </c>
      <c r="C159" s="844">
        <v>73000</v>
      </c>
    </row>
    <row r="160" spans="1:3" s="842" customFormat="1" ht="13.8">
      <c r="A160" s="893">
        <v>399255</v>
      </c>
      <c r="B160" s="894" t="s">
        <v>6783</v>
      </c>
      <c r="C160" s="844">
        <v>1100</v>
      </c>
    </row>
    <row r="161" spans="1:3" s="842" customFormat="1" ht="13.8">
      <c r="A161" s="900">
        <v>321330</v>
      </c>
      <c r="B161" s="894" t="s">
        <v>6784</v>
      </c>
      <c r="C161" s="841">
        <v>16000</v>
      </c>
    </row>
    <row r="162" spans="1:3" s="842" customFormat="1" ht="13.8">
      <c r="A162" s="900">
        <v>321332</v>
      </c>
      <c r="B162" s="894" t="s">
        <v>6785</v>
      </c>
      <c r="C162" s="844">
        <v>19000</v>
      </c>
    </row>
    <row r="163" spans="1:3" s="842" customFormat="1" ht="13.8">
      <c r="A163" s="900">
        <v>321334</v>
      </c>
      <c r="B163" s="894" t="s">
        <v>6786</v>
      </c>
      <c r="C163" s="841">
        <v>23500</v>
      </c>
    </row>
    <row r="164" spans="1:3" s="842" customFormat="1" ht="13.8">
      <c r="A164" s="900">
        <v>386822</v>
      </c>
      <c r="B164" s="894" t="s">
        <v>6787</v>
      </c>
      <c r="C164" s="841">
        <v>4000</v>
      </c>
    </row>
    <row r="165" spans="1:3" s="842" customFormat="1" ht="13.8">
      <c r="A165" s="900">
        <v>173174</v>
      </c>
      <c r="B165" s="908" t="s">
        <v>6788</v>
      </c>
      <c r="C165" s="841">
        <v>9700</v>
      </c>
    </row>
    <row r="166" spans="1:3" s="842" customFormat="1" ht="13.8">
      <c r="A166" s="900">
        <v>173175</v>
      </c>
      <c r="B166" s="908" t="s">
        <v>6789</v>
      </c>
      <c r="C166" s="841">
        <v>13000</v>
      </c>
    </row>
    <row r="167" spans="1:3" s="842" customFormat="1" ht="13.8">
      <c r="A167" s="906">
        <v>205051</v>
      </c>
      <c r="B167" s="904" t="s">
        <v>6790</v>
      </c>
      <c r="C167" s="841">
        <v>19950</v>
      </c>
    </row>
    <row r="168" spans="1:3" s="842" customFormat="1" ht="13.8">
      <c r="A168" s="900">
        <v>227411</v>
      </c>
      <c r="B168" s="894" t="s">
        <v>6791</v>
      </c>
      <c r="C168" s="841">
        <v>11500</v>
      </c>
    </row>
    <row r="169" spans="1:3" s="842" customFormat="1" ht="13.8">
      <c r="A169" s="900">
        <v>138365</v>
      </c>
      <c r="B169" s="894" t="s">
        <v>6792</v>
      </c>
      <c r="C169" s="841">
        <v>5100</v>
      </c>
    </row>
    <row r="170" spans="1:3" s="842" customFormat="1" ht="13.8">
      <c r="A170" s="900">
        <v>265957</v>
      </c>
      <c r="B170" s="894" t="s">
        <v>6793</v>
      </c>
      <c r="C170" s="841">
        <v>17500</v>
      </c>
    </row>
    <row r="171" spans="1:3" s="842" customFormat="1" ht="13.8">
      <c r="A171" s="900">
        <v>372109</v>
      </c>
      <c r="B171" s="894" t="s">
        <v>6794</v>
      </c>
      <c r="C171" s="844">
        <v>109050</v>
      </c>
    </row>
    <row r="172" spans="1:3" s="842" customFormat="1" ht="13.8">
      <c r="A172" s="900">
        <v>385089</v>
      </c>
      <c r="B172" s="894" t="s">
        <v>6795</v>
      </c>
      <c r="C172" s="841">
        <v>65000</v>
      </c>
    </row>
    <row r="173" spans="1:3" s="842" customFormat="1" ht="13.8">
      <c r="A173" s="900">
        <v>701180</v>
      </c>
      <c r="B173" s="894" t="s">
        <v>6796</v>
      </c>
      <c r="C173" s="841">
        <v>13500</v>
      </c>
    </row>
    <row r="174" spans="1:3" s="842" customFormat="1" ht="13.8">
      <c r="A174" s="900">
        <v>138271</v>
      </c>
      <c r="B174" s="894" t="s">
        <v>6797</v>
      </c>
      <c r="C174" s="841">
        <v>4750</v>
      </c>
    </row>
    <row r="175" spans="1:3" s="842" customFormat="1" ht="13.8">
      <c r="A175" s="900">
        <v>244043</v>
      </c>
      <c r="B175" s="894" t="s">
        <v>6798</v>
      </c>
      <c r="C175" s="841">
        <v>37000</v>
      </c>
    </row>
    <row r="176" spans="1:3" s="842" customFormat="1" ht="13.8">
      <c r="A176" s="900">
        <v>247634</v>
      </c>
      <c r="B176" s="894" t="s">
        <v>6799</v>
      </c>
      <c r="C176" s="841">
        <v>21000</v>
      </c>
    </row>
    <row r="177" spans="1:3" s="842" customFormat="1" ht="13.8">
      <c r="A177" s="900">
        <v>126661</v>
      </c>
      <c r="B177" s="894" t="s">
        <v>6800</v>
      </c>
      <c r="C177" s="841">
        <v>23500</v>
      </c>
    </row>
    <row r="178" spans="1:3" s="842" customFormat="1" ht="13.8">
      <c r="A178" s="900">
        <v>126792</v>
      </c>
      <c r="B178" s="894" t="s">
        <v>6801</v>
      </c>
      <c r="C178" s="841">
        <v>26000</v>
      </c>
    </row>
    <row r="179" spans="1:3" s="842" customFormat="1" ht="13.8">
      <c r="A179" s="900">
        <v>126793</v>
      </c>
      <c r="B179" s="894" t="s">
        <v>6802</v>
      </c>
      <c r="C179" s="841">
        <v>28500</v>
      </c>
    </row>
    <row r="180" spans="1:3" s="842" customFormat="1" ht="13.8">
      <c r="A180" s="900">
        <v>126794</v>
      </c>
      <c r="B180" s="894" t="s">
        <v>6803</v>
      </c>
      <c r="C180" s="841">
        <v>21000</v>
      </c>
    </row>
    <row r="181" spans="1:3" s="842" customFormat="1" ht="13.8">
      <c r="A181" s="900">
        <v>138428</v>
      </c>
      <c r="B181" s="894" t="s">
        <v>6804</v>
      </c>
      <c r="C181" s="841">
        <v>30000</v>
      </c>
    </row>
    <row r="182" spans="1:3" s="842" customFormat="1" ht="13.8">
      <c r="A182" s="900">
        <v>138272</v>
      </c>
      <c r="B182" s="894" t="s">
        <v>6805</v>
      </c>
      <c r="C182" s="841">
        <v>4550</v>
      </c>
    </row>
    <row r="183" spans="1:3" s="842" customFormat="1" ht="13.8">
      <c r="A183" s="900">
        <v>145368</v>
      </c>
      <c r="B183" s="894" t="s">
        <v>6806</v>
      </c>
      <c r="C183" s="841">
        <v>15000</v>
      </c>
    </row>
    <row r="184" spans="1:3" s="842" customFormat="1" ht="13.8">
      <c r="A184" s="900">
        <v>145629</v>
      </c>
      <c r="B184" s="894" t="s">
        <v>6807</v>
      </c>
      <c r="C184" s="841">
        <v>17500</v>
      </c>
    </row>
    <row r="185" spans="1:3" s="842" customFormat="1" ht="13.8">
      <c r="A185" s="900">
        <v>281216</v>
      </c>
      <c r="B185" s="894" t="s">
        <v>6808</v>
      </c>
      <c r="C185" s="841">
        <v>13500</v>
      </c>
    </row>
    <row r="186" spans="1:3" s="842" customFormat="1" ht="13.8">
      <c r="A186" s="900">
        <v>178643</v>
      </c>
      <c r="B186" s="894" t="s">
        <v>6809</v>
      </c>
      <c r="C186" s="841">
        <v>25500</v>
      </c>
    </row>
    <row r="187" spans="1:3" s="842" customFormat="1" ht="13.8">
      <c r="A187" s="900">
        <v>225365</v>
      </c>
      <c r="B187" s="894" t="s">
        <v>6810</v>
      </c>
      <c r="C187" s="841">
        <v>11000</v>
      </c>
    </row>
    <row r="188" spans="1:3" s="842" customFormat="1" ht="13.8">
      <c r="A188" s="900">
        <v>234037</v>
      </c>
      <c r="B188" s="894" t="s">
        <v>6811</v>
      </c>
      <c r="C188" s="841">
        <v>30360</v>
      </c>
    </row>
    <row r="189" spans="1:3" s="842" customFormat="1" ht="13.8">
      <c r="A189" s="900">
        <v>272754</v>
      </c>
      <c r="B189" s="894" t="s">
        <v>6812</v>
      </c>
      <c r="C189" s="841">
        <v>18800</v>
      </c>
    </row>
    <row r="190" spans="1:3" s="842" customFormat="1" ht="13.8">
      <c r="A190" s="900">
        <v>272771</v>
      </c>
      <c r="B190" s="894" t="s">
        <v>6813</v>
      </c>
      <c r="C190" s="841">
        <v>24250</v>
      </c>
    </row>
    <row r="191" spans="1:3" s="842" customFormat="1" ht="13.8">
      <c r="A191" s="900">
        <v>276208</v>
      </c>
      <c r="B191" s="894" t="s">
        <v>6814</v>
      </c>
      <c r="C191" s="841">
        <v>19500</v>
      </c>
    </row>
    <row r="192" spans="1:3" s="842" customFormat="1" ht="13.8">
      <c r="A192" s="900">
        <v>276274</v>
      </c>
      <c r="B192" s="894" t="s">
        <v>6815</v>
      </c>
      <c r="C192" s="841">
        <v>12970</v>
      </c>
    </row>
    <row r="193" spans="1:3" s="842" customFormat="1" ht="13.8">
      <c r="A193" s="900">
        <v>292472</v>
      </c>
      <c r="B193" s="894" t="s">
        <v>6816</v>
      </c>
      <c r="C193" s="841">
        <v>21000</v>
      </c>
    </row>
    <row r="194" spans="1:3" s="842" customFormat="1" ht="13.8">
      <c r="A194" s="900">
        <v>321757</v>
      </c>
      <c r="B194" s="894" t="s">
        <v>6817</v>
      </c>
      <c r="C194" s="841">
        <v>11600</v>
      </c>
    </row>
    <row r="195" spans="1:3" s="842" customFormat="1" ht="13.8">
      <c r="A195" s="900">
        <v>327427</v>
      </c>
      <c r="B195" s="894" t="s">
        <v>6818</v>
      </c>
      <c r="C195" s="844">
        <v>36320</v>
      </c>
    </row>
    <row r="196" spans="1:3" s="842" customFormat="1" ht="13.8">
      <c r="A196" s="900">
        <v>329495</v>
      </c>
      <c r="B196" s="894" t="s">
        <v>6819</v>
      </c>
      <c r="C196" s="841">
        <v>21000</v>
      </c>
    </row>
    <row r="197" spans="1:3" s="842" customFormat="1" ht="13.8">
      <c r="A197" s="900">
        <v>332014</v>
      </c>
      <c r="B197" s="894" t="s">
        <v>6820</v>
      </c>
      <c r="C197" s="844">
        <v>18500</v>
      </c>
    </row>
    <row r="198" spans="1:3" s="842" customFormat="1" ht="13.8">
      <c r="A198" s="900">
        <v>343797</v>
      </c>
      <c r="B198" s="894" t="s">
        <v>6821</v>
      </c>
      <c r="C198" s="844">
        <v>18000</v>
      </c>
    </row>
    <row r="199" spans="1:3" s="842" customFormat="1" ht="13.8">
      <c r="A199" s="900">
        <v>359688</v>
      </c>
      <c r="B199" s="894" t="s">
        <v>6822</v>
      </c>
      <c r="C199" s="844">
        <v>18000</v>
      </c>
    </row>
    <row r="200" spans="1:3" s="842" customFormat="1" ht="13.8">
      <c r="A200" s="893">
        <v>435482</v>
      </c>
      <c r="B200" s="894" t="s">
        <v>6823</v>
      </c>
      <c r="C200" s="844">
        <v>17500</v>
      </c>
    </row>
    <row r="201" spans="1:3" s="842" customFormat="1" ht="13.8">
      <c r="A201" s="900">
        <v>379830</v>
      </c>
      <c r="B201" s="894" t="s">
        <v>6824</v>
      </c>
      <c r="C201" s="844">
        <v>15500</v>
      </c>
    </row>
    <row r="202" spans="1:3" s="842" customFormat="1" ht="13.8">
      <c r="A202" s="900">
        <v>379831</v>
      </c>
      <c r="B202" s="894" t="s">
        <v>6825</v>
      </c>
      <c r="C202" s="844">
        <v>8600</v>
      </c>
    </row>
    <row r="203" spans="1:3" s="842" customFormat="1" ht="13.8">
      <c r="A203" s="900">
        <v>391657</v>
      </c>
      <c r="B203" s="894" t="s">
        <v>6826</v>
      </c>
      <c r="C203" s="844">
        <v>13000</v>
      </c>
    </row>
    <row r="204" spans="1:3" s="842" customFormat="1" ht="13.8">
      <c r="A204" s="906">
        <v>372549</v>
      </c>
      <c r="B204" s="904" t="s">
        <v>6827</v>
      </c>
      <c r="C204" s="841">
        <v>14500</v>
      </c>
    </row>
    <row r="205" spans="1:3" s="842" customFormat="1" ht="13.8">
      <c r="A205" s="900">
        <v>372550</v>
      </c>
      <c r="B205" s="894" t="s">
        <v>6828</v>
      </c>
      <c r="C205" s="841">
        <v>18500</v>
      </c>
    </row>
    <row r="206" spans="1:3" s="842" customFormat="1" ht="13.8">
      <c r="A206" s="900">
        <v>295013</v>
      </c>
      <c r="B206" s="894" t="s">
        <v>6829</v>
      </c>
      <c r="C206" s="841">
        <v>1250</v>
      </c>
    </row>
    <row r="207" spans="1:3" s="842" customFormat="1" ht="13.8">
      <c r="A207" s="900">
        <v>399741</v>
      </c>
      <c r="B207" s="894" t="s">
        <v>6830</v>
      </c>
      <c r="C207" s="841">
        <v>15500</v>
      </c>
    </row>
    <row r="208" spans="1:3" s="842" customFormat="1" ht="13.8">
      <c r="A208" s="900">
        <v>399718</v>
      </c>
      <c r="B208" s="894" t="s">
        <v>6831</v>
      </c>
      <c r="C208" s="841">
        <v>24500</v>
      </c>
    </row>
    <row r="209" spans="1:3" s="842" customFormat="1" ht="13.8">
      <c r="A209" s="900">
        <v>387197</v>
      </c>
      <c r="B209" s="894" t="s">
        <v>6832</v>
      </c>
      <c r="C209" s="841">
        <v>14960</v>
      </c>
    </row>
    <row r="210" spans="1:3" s="842" customFormat="1" ht="13.8">
      <c r="A210" s="900">
        <v>356698</v>
      </c>
      <c r="B210" s="894" t="s">
        <v>6833</v>
      </c>
      <c r="C210" s="841">
        <v>15000</v>
      </c>
    </row>
    <row r="211" spans="1:3" s="842" customFormat="1" ht="13.8">
      <c r="A211" s="900">
        <v>287522</v>
      </c>
      <c r="B211" s="894" t="s">
        <v>6834</v>
      </c>
      <c r="C211" s="841">
        <v>12500</v>
      </c>
    </row>
    <row r="212" spans="1:3" s="842" customFormat="1" ht="13.8">
      <c r="A212" s="900">
        <v>362609</v>
      </c>
      <c r="B212" s="894" t="s">
        <v>6835</v>
      </c>
      <c r="C212" s="841">
        <v>10500</v>
      </c>
    </row>
    <row r="213" spans="1:3" s="842" customFormat="1" ht="13.8">
      <c r="A213" s="900">
        <v>246934</v>
      </c>
      <c r="B213" s="894" t="s">
        <v>6836</v>
      </c>
      <c r="C213" s="841">
        <v>15000</v>
      </c>
    </row>
    <row r="214" spans="1:3" s="842" customFormat="1" ht="13.8">
      <c r="A214" s="900">
        <v>255492</v>
      </c>
      <c r="B214" s="894" t="s">
        <v>6837</v>
      </c>
      <c r="C214" s="841">
        <v>3300</v>
      </c>
    </row>
    <row r="215" spans="1:3" s="842" customFormat="1" ht="13.8">
      <c r="A215" s="900">
        <v>270092</v>
      </c>
      <c r="B215" s="894" t="s">
        <v>6838</v>
      </c>
      <c r="C215" s="844">
        <v>38000</v>
      </c>
    </row>
    <row r="216" spans="1:3" s="842" customFormat="1" ht="13.8">
      <c r="A216" s="900">
        <v>295373</v>
      </c>
      <c r="B216" s="894" t="s">
        <v>6839</v>
      </c>
      <c r="C216" s="841">
        <v>63000</v>
      </c>
    </row>
    <row r="217" spans="1:3" s="842" customFormat="1" ht="13.8">
      <c r="A217" s="900">
        <v>343655</v>
      </c>
      <c r="B217" s="894" t="s">
        <v>6840</v>
      </c>
      <c r="C217" s="841">
        <v>22000</v>
      </c>
    </row>
    <row r="218" spans="1:3" s="842" customFormat="1" ht="13.8">
      <c r="A218" s="900">
        <v>326112</v>
      </c>
      <c r="B218" s="894" t="s">
        <v>6841</v>
      </c>
      <c r="C218" s="841">
        <v>14480</v>
      </c>
    </row>
    <row r="219" spans="1:3" s="842" customFormat="1" ht="13.8">
      <c r="A219" s="900">
        <v>355673</v>
      </c>
      <c r="B219" s="894" t="s">
        <v>6842</v>
      </c>
      <c r="C219" s="841">
        <v>18050</v>
      </c>
    </row>
    <row r="220" spans="1:3" s="842" customFormat="1" ht="13.8">
      <c r="A220" s="900">
        <v>377849</v>
      </c>
      <c r="B220" s="894" t="s">
        <v>6843</v>
      </c>
      <c r="C220" s="841">
        <v>3570</v>
      </c>
    </row>
    <row r="221" spans="1:3" s="842" customFormat="1" ht="13.8">
      <c r="A221" s="900">
        <v>377852</v>
      </c>
      <c r="B221" s="894" t="s">
        <v>6844</v>
      </c>
      <c r="C221" s="841">
        <v>3940</v>
      </c>
    </row>
    <row r="222" spans="1:3" s="842" customFormat="1" ht="13.8">
      <c r="A222" s="900">
        <v>390169</v>
      </c>
      <c r="B222" s="894" t="s">
        <v>6845</v>
      </c>
      <c r="C222" s="841">
        <v>35100</v>
      </c>
    </row>
    <row r="223" spans="1:3" s="842" customFormat="1" ht="13.8">
      <c r="A223" s="900">
        <v>396577</v>
      </c>
      <c r="B223" s="894" t="s">
        <v>6846</v>
      </c>
      <c r="C223" s="841">
        <v>11500</v>
      </c>
    </row>
    <row r="224" spans="1:3" s="842" customFormat="1" ht="13.8">
      <c r="A224" s="900">
        <v>396579</v>
      </c>
      <c r="B224" s="894" t="s">
        <v>6847</v>
      </c>
      <c r="C224" s="841">
        <v>10000</v>
      </c>
    </row>
    <row r="225" spans="1:3" s="842" customFormat="1" ht="13.8">
      <c r="A225" s="900">
        <v>396562</v>
      </c>
      <c r="B225" s="894" t="s">
        <v>6848</v>
      </c>
      <c r="C225" s="841">
        <v>19500</v>
      </c>
    </row>
    <row r="226" spans="1:3" s="842" customFormat="1" ht="13.8">
      <c r="A226" s="900">
        <v>404354</v>
      </c>
      <c r="B226" s="894" t="s">
        <v>6849</v>
      </c>
      <c r="C226" s="841">
        <v>13350</v>
      </c>
    </row>
    <row r="227" spans="1:3" s="842" customFormat="1" ht="13.8">
      <c r="A227" s="900">
        <v>404355</v>
      </c>
      <c r="B227" s="894" t="s">
        <v>6850</v>
      </c>
      <c r="C227" s="841">
        <v>14000</v>
      </c>
    </row>
    <row r="228" spans="1:3" s="842" customFormat="1" ht="13.8">
      <c r="A228" s="893">
        <v>404360</v>
      </c>
      <c r="B228" s="894" t="s">
        <v>6851</v>
      </c>
      <c r="C228" s="841">
        <v>15000</v>
      </c>
    </row>
    <row r="229" spans="1:3" s="842" customFormat="1" ht="13.8">
      <c r="A229" s="893">
        <v>404358</v>
      </c>
      <c r="B229" s="894" t="s">
        <v>6852</v>
      </c>
      <c r="C229" s="841">
        <v>15000</v>
      </c>
    </row>
    <row r="230" spans="1:3" s="842" customFormat="1" ht="13.8">
      <c r="A230" s="900">
        <v>427262</v>
      </c>
      <c r="B230" s="894" t="s">
        <v>6853</v>
      </c>
      <c r="C230" s="841">
        <v>19800</v>
      </c>
    </row>
    <row r="231" spans="1:3" s="842" customFormat="1" ht="13.8">
      <c r="A231" s="900">
        <v>427263</v>
      </c>
      <c r="B231" s="894" t="s">
        <v>6854</v>
      </c>
      <c r="C231" s="841">
        <v>19800</v>
      </c>
    </row>
    <row r="232" spans="1:3" s="842" customFormat="1" ht="13.8">
      <c r="A232" s="900">
        <v>427264</v>
      </c>
      <c r="B232" s="894" t="s">
        <v>6855</v>
      </c>
      <c r="C232" s="841">
        <v>19800</v>
      </c>
    </row>
    <row r="233" spans="1:3" s="842" customFormat="1" ht="13.8">
      <c r="A233" s="900">
        <v>331571</v>
      </c>
      <c r="B233" s="894" t="s">
        <v>6856</v>
      </c>
      <c r="C233" s="841">
        <v>1550</v>
      </c>
    </row>
    <row r="234" spans="1:3" s="842" customFormat="1" ht="13.8">
      <c r="A234" s="900">
        <v>331574</v>
      </c>
      <c r="B234" s="894" t="s">
        <v>6857</v>
      </c>
      <c r="C234" s="841">
        <v>1550</v>
      </c>
    </row>
    <row r="235" spans="1:3" s="842" customFormat="1" ht="13.8">
      <c r="A235" s="900">
        <v>331578</v>
      </c>
      <c r="B235" s="894" t="s">
        <v>6858</v>
      </c>
      <c r="C235" s="841">
        <v>1550</v>
      </c>
    </row>
    <row r="236" spans="1:3" s="842" customFormat="1" ht="13.8">
      <c r="A236" s="900">
        <v>331579</v>
      </c>
      <c r="B236" s="894" t="s">
        <v>6859</v>
      </c>
      <c r="C236" s="841">
        <v>1550</v>
      </c>
    </row>
    <row r="237" spans="1:3" s="842" customFormat="1" ht="13.8">
      <c r="A237" s="900">
        <v>331580</v>
      </c>
      <c r="B237" s="894" t="s">
        <v>6860</v>
      </c>
      <c r="C237" s="841">
        <v>1550</v>
      </c>
    </row>
    <row r="238" spans="1:3" s="842" customFormat="1" ht="13.8">
      <c r="A238" s="900">
        <v>427008</v>
      </c>
      <c r="B238" s="894" t="s">
        <v>6861</v>
      </c>
      <c r="C238" s="841">
        <v>15500</v>
      </c>
    </row>
    <row r="239" spans="1:3" s="842" customFormat="1" ht="13.8">
      <c r="A239" s="900">
        <v>427007</v>
      </c>
      <c r="B239" s="894" t="s">
        <v>6862</v>
      </c>
      <c r="C239" s="841">
        <v>15500</v>
      </c>
    </row>
    <row r="240" spans="1:3" s="842" customFormat="1" ht="13.8">
      <c r="A240" s="900">
        <v>397975</v>
      </c>
      <c r="B240" s="894" t="s">
        <v>6863</v>
      </c>
      <c r="C240" s="841">
        <v>31500</v>
      </c>
    </row>
    <row r="241" spans="1:3" s="842" customFormat="1" ht="13.8">
      <c r="A241" s="900">
        <v>427009</v>
      </c>
      <c r="B241" s="894" t="s">
        <v>6864</v>
      </c>
      <c r="C241" s="841">
        <v>15500</v>
      </c>
    </row>
    <row r="242" spans="1:3" s="842" customFormat="1" ht="13.8">
      <c r="A242" s="900">
        <v>291893</v>
      </c>
      <c r="B242" s="894" t="s">
        <v>6865</v>
      </c>
      <c r="C242" s="841">
        <v>1050</v>
      </c>
    </row>
    <row r="243" spans="1:3" s="842" customFormat="1" ht="13.8">
      <c r="A243" s="900">
        <v>291895</v>
      </c>
      <c r="B243" s="894" t="s">
        <v>6866</v>
      </c>
      <c r="C243" s="841">
        <v>1050</v>
      </c>
    </row>
    <row r="244" spans="1:3" s="842" customFormat="1" ht="13.8">
      <c r="A244" s="900">
        <v>397977</v>
      </c>
      <c r="B244" s="909" t="s">
        <v>6867</v>
      </c>
      <c r="C244" s="841">
        <v>31500</v>
      </c>
    </row>
    <row r="245" spans="1:3" s="842" customFormat="1" ht="13.8">
      <c r="A245" s="900">
        <v>397976</v>
      </c>
      <c r="B245" s="894" t="s">
        <v>6868</v>
      </c>
      <c r="C245" s="841">
        <v>31500</v>
      </c>
    </row>
    <row r="246" spans="1:3" s="842" customFormat="1" ht="13.8">
      <c r="A246" s="900">
        <v>291906</v>
      </c>
      <c r="B246" s="894" t="s">
        <v>6869</v>
      </c>
      <c r="C246" s="841">
        <v>1050</v>
      </c>
    </row>
    <row r="247" spans="1:3" s="842" customFormat="1" ht="13.8">
      <c r="A247" s="900">
        <v>321899</v>
      </c>
      <c r="B247" s="894" t="s">
        <v>6870</v>
      </c>
      <c r="C247" s="841">
        <v>1750</v>
      </c>
    </row>
    <row r="248" spans="1:3" s="842" customFormat="1" ht="13.8">
      <c r="A248" s="900">
        <v>386071</v>
      </c>
      <c r="B248" s="894" t="s">
        <v>6871</v>
      </c>
      <c r="C248" s="841">
        <v>17000</v>
      </c>
    </row>
    <row r="249" spans="1:3" s="842" customFormat="1" ht="13.8">
      <c r="A249" s="900">
        <v>166811</v>
      </c>
      <c r="B249" s="894" t="s">
        <v>6872</v>
      </c>
      <c r="C249" s="841">
        <v>10500</v>
      </c>
    </row>
    <row r="250" spans="1:3" s="842" customFormat="1" ht="13.8">
      <c r="A250" s="893">
        <v>173246</v>
      </c>
      <c r="B250" s="894" t="s">
        <v>6873</v>
      </c>
      <c r="C250" s="841">
        <v>11500</v>
      </c>
    </row>
    <row r="251" spans="1:3" s="842" customFormat="1" ht="13.8">
      <c r="A251" s="900">
        <v>165266</v>
      </c>
      <c r="B251" s="894" t="s">
        <v>6874</v>
      </c>
      <c r="C251" s="841">
        <v>800</v>
      </c>
    </row>
    <row r="252" spans="1:3" s="842" customFormat="1" ht="13.8">
      <c r="A252" s="900">
        <v>325396</v>
      </c>
      <c r="B252" s="894" t="s">
        <v>6875</v>
      </c>
      <c r="C252" s="841">
        <v>14500</v>
      </c>
    </row>
    <row r="253" spans="1:3" s="842" customFormat="1" ht="13.8">
      <c r="A253" s="900">
        <v>257040</v>
      </c>
      <c r="B253" s="894" t="s">
        <v>6876</v>
      </c>
      <c r="C253" s="841">
        <v>14700</v>
      </c>
    </row>
    <row r="254" spans="1:3" s="842" customFormat="1" ht="13.8">
      <c r="A254" s="900">
        <v>322650</v>
      </c>
      <c r="B254" s="894" t="s">
        <v>6877</v>
      </c>
      <c r="C254" s="841">
        <v>16100</v>
      </c>
    </row>
    <row r="255" spans="1:3" s="842" customFormat="1" ht="13.8">
      <c r="A255" s="900">
        <v>295012</v>
      </c>
      <c r="B255" s="894" t="s">
        <v>6878</v>
      </c>
      <c r="C255" s="841">
        <v>10200</v>
      </c>
    </row>
    <row r="256" spans="1:3" s="842" customFormat="1" ht="13.8">
      <c r="A256" s="900">
        <v>295015</v>
      </c>
      <c r="B256" s="894" t="s">
        <v>6879</v>
      </c>
      <c r="C256" s="841">
        <v>10200</v>
      </c>
    </row>
    <row r="257" spans="1:3" s="842" customFormat="1" ht="13.8">
      <c r="A257" s="900">
        <v>253339</v>
      </c>
      <c r="B257" s="898" t="s">
        <v>6880</v>
      </c>
      <c r="C257" s="841">
        <v>10700</v>
      </c>
    </row>
    <row r="258" spans="1:3" s="842" customFormat="1" ht="13.8">
      <c r="A258" s="900">
        <v>391090</v>
      </c>
      <c r="B258" s="894" t="s">
        <v>6881</v>
      </c>
      <c r="C258" s="841">
        <v>15800</v>
      </c>
    </row>
    <row r="259" spans="1:3" s="842" customFormat="1" ht="13.8">
      <c r="A259" s="900">
        <v>389923</v>
      </c>
      <c r="B259" s="894" t="s">
        <v>6882</v>
      </c>
      <c r="C259" s="841">
        <v>13500</v>
      </c>
    </row>
    <row r="260" spans="1:3" s="842" customFormat="1" ht="13.8">
      <c r="A260" s="900">
        <v>381027</v>
      </c>
      <c r="B260" s="894" t="s">
        <v>6883</v>
      </c>
      <c r="C260" s="841">
        <v>12500</v>
      </c>
    </row>
    <row r="261" spans="1:3" s="842" customFormat="1" ht="13.8">
      <c r="A261" s="900">
        <v>394436</v>
      </c>
      <c r="B261" s="894" t="s">
        <v>6884</v>
      </c>
      <c r="C261" s="841">
        <v>5800</v>
      </c>
    </row>
    <row r="262" spans="1:3" s="842" customFormat="1" ht="13.8">
      <c r="A262" s="900">
        <v>396671</v>
      </c>
      <c r="B262" s="894" t="s">
        <v>6885</v>
      </c>
      <c r="C262" s="841">
        <v>9500</v>
      </c>
    </row>
    <row r="263" spans="1:3" s="842" customFormat="1" ht="13.8">
      <c r="A263" s="900">
        <v>396672</v>
      </c>
      <c r="B263" s="894" t="s">
        <v>6886</v>
      </c>
      <c r="C263" s="841">
        <v>9500</v>
      </c>
    </row>
    <row r="264" spans="1:3" s="842" customFormat="1" ht="13.8">
      <c r="A264" s="900">
        <v>396673</v>
      </c>
      <c r="B264" s="894" t="s">
        <v>6887</v>
      </c>
      <c r="C264" s="841">
        <v>9500</v>
      </c>
    </row>
    <row r="265" spans="1:3" s="842" customFormat="1" ht="13.8">
      <c r="A265" s="900">
        <v>198341</v>
      </c>
      <c r="B265" s="894" t="s">
        <v>6888</v>
      </c>
      <c r="C265" s="841">
        <v>9000</v>
      </c>
    </row>
    <row r="266" spans="1:3" s="842" customFormat="1" ht="13.8">
      <c r="A266" s="900">
        <v>330459</v>
      </c>
      <c r="B266" s="894" t="s">
        <v>6889</v>
      </c>
      <c r="C266" s="841">
        <v>30000</v>
      </c>
    </row>
    <row r="267" spans="1:3" s="842" customFormat="1" ht="13.8">
      <c r="A267" s="900">
        <v>369853</v>
      </c>
      <c r="B267" s="894" t="s">
        <v>6890</v>
      </c>
      <c r="C267" s="841">
        <v>30000</v>
      </c>
    </row>
    <row r="268" spans="1:3" s="842" customFormat="1" ht="13.8">
      <c r="A268" s="900">
        <v>342474</v>
      </c>
      <c r="B268" s="894" t="s">
        <v>6891</v>
      </c>
      <c r="C268" s="841">
        <v>11000</v>
      </c>
    </row>
    <row r="269" spans="1:3" s="842" customFormat="1" ht="13.8">
      <c r="A269" s="900">
        <v>452688</v>
      </c>
      <c r="B269" s="894" t="s">
        <v>6892</v>
      </c>
      <c r="C269" s="841">
        <v>4100</v>
      </c>
    </row>
    <row r="270" spans="1:3" s="842" customFormat="1" ht="13.8">
      <c r="A270" s="900">
        <v>452722</v>
      </c>
      <c r="B270" s="894" t="s">
        <v>6893</v>
      </c>
      <c r="C270" s="841">
        <v>63000</v>
      </c>
    </row>
    <row r="271" spans="1:3" s="842" customFormat="1" ht="13.8">
      <c r="A271" s="900">
        <v>452713</v>
      </c>
      <c r="B271" s="894" t="s">
        <v>6894</v>
      </c>
      <c r="C271" s="841">
        <v>26800</v>
      </c>
    </row>
    <row r="272" spans="1:3" s="842" customFormat="1" ht="13.8">
      <c r="A272" s="900">
        <v>452694</v>
      </c>
      <c r="B272" s="894" t="s">
        <v>6895</v>
      </c>
      <c r="C272" s="841">
        <v>12500</v>
      </c>
    </row>
    <row r="273" spans="1:3" s="842" customFormat="1" ht="13.8">
      <c r="A273" s="900">
        <v>452765</v>
      </c>
      <c r="B273" s="894" t="s">
        <v>6896</v>
      </c>
      <c r="C273" s="841">
        <v>8000</v>
      </c>
    </row>
    <row r="274" spans="1:3" s="842" customFormat="1" ht="13.8">
      <c r="A274" s="900">
        <v>452701</v>
      </c>
      <c r="B274" s="894" t="s">
        <v>6897</v>
      </c>
      <c r="C274" s="841">
        <v>7800</v>
      </c>
    </row>
    <row r="275" spans="1:3" s="842" customFormat="1" ht="13.8">
      <c r="A275" s="893">
        <v>426642</v>
      </c>
      <c r="B275" s="908" t="s">
        <v>6898</v>
      </c>
      <c r="C275" s="841">
        <v>2230</v>
      </c>
    </row>
    <row r="276" spans="1:3" s="842" customFormat="1" ht="13.8">
      <c r="A276" s="900">
        <v>452693</v>
      </c>
      <c r="B276" s="894" t="s">
        <v>6899</v>
      </c>
      <c r="C276" s="841">
        <v>7050</v>
      </c>
    </row>
    <row r="277" spans="1:3" s="842" customFormat="1" ht="13.8">
      <c r="A277" s="900">
        <v>454221</v>
      </c>
      <c r="B277" s="894" t="s">
        <v>6900</v>
      </c>
      <c r="C277" s="841">
        <v>8900</v>
      </c>
    </row>
    <row r="278" spans="1:3" s="842" customFormat="1" ht="13.8">
      <c r="A278" s="900">
        <v>452692</v>
      </c>
      <c r="B278" s="894" t="s">
        <v>6901</v>
      </c>
      <c r="C278" s="841">
        <v>6150</v>
      </c>
    </row>
    <row r="279" spans="1:3" s="842" customFormat="1" ht="13.8">
      <c r="A279" s="900">
        <v>452702</v>
      </c>
      <c r="B279" s="894" t="s">
        <v>6902</v>
      </c>
      <c r="C279" s="841">
        <v>20000</v>
      </c>
    </row>
    <row r="280" spans="1:3" s="842" customFormat="1" ht="13.8">
      <c r="A280" s="900">
        <v>452689</v>
      </c>
      <c r="B280" s="894" t="s">
        <v>6903</v>
      </c>
      <c r="C280" s="841">
        <v>5950</v>
      </c>
    </row>
    <row r="281" spans="1:3" s="842" customFormat="1" ht="13.8">
      <c r="A281" s="900">
        <v>391347</v>
      </c>
      <c r="B281" s="894" t="s">
        <v>6904</v>
      </c>
      <c r="C281" s="841">
        <v>11090</v>
      </c>
    </row>
    <row r="282" spans="1:3" s="842" customFormat="1" ht="13.8">
      <c r="A282" s="900">
        <v>295550</v>
      </c>
      <c r="B282" s="894" t="s">
        <v>6905</v>
      </c>
      <c r="C282" s="841">
        <v>124000</v>
      </c>
    </row>
    <row r="283" spans="1:3" s="842" customFormat="1" ht="13.8">
      <c r="A283" s="900">
        <v>295551</v>
      </c>
      <c r="B283" s="894" t="s">
        <v>6906</v>
      </c>
      <c r="C283" s="841">
        <v>124000</v>
      </c>
    </row>
    <row r="284" spans="1:3" s="842" customFormat="1" ht="13.8">
      <c r="A284" s="900">
        <v>344753</v>
      </c>
      <c r="B284" s="894" t="s">
        <v>6907</v>
      </c>
      <c r="C284" s="841">
        <v>130260</v>
      </c>
    </row>
    <row r="285" spans="1:3" s="842" customFormat="1" ht="13.8">
      <c r="A285" s="900">
        <v>344754</v>
      </c>
      <c r="B285" s="894" t="s">
        <v>6908</v>
      </c>
      <c r="C285" s="841">
        <v>130260</v>
      </c>
    </row>
    <row r="286" spans="1:3" s="842" customFormat="1" ht="13.8">
      <c r="A286" s="900">
        <v>344757</v>
      </c>
      <c r="B286" s="894" t="s">
        <v>6909</v>
      </c>
      <c r="C286" s="844">
        <v>131300</v>
      </c>
    </row>
    <row r="287" spans="1:3" s="842" customFormat="1" ht="13.8">
      <c r="A287" s="900">
        <v>344758</v>
      </c>
      <c r="B287" s="894" t="s">
        <v>6910</v>
      </c>
      <c r="C287" s="841">
        <v>131300</v>
      </c>
    </row>
    <row r="288" spans="1:3" s="842" customFormat="1" ht="13.8">
      <c r="A288" s="900">
        <v>344759</v>
      </c>
      <c r="B288" s="894" t="s">
        <v>6911</v>
      </c>
      <c r="C288" s="841">
        <v>123780</v>
      </c>
    </row>
    <row r="289" spans="1:3" s="842" customFormat="1" ht="13.8">
      <c r="A289" s="900">
        <v>344760</v>
      </c>
      <c r="B289" s="894" t="s">
        <v>6912</v>
      </c>
      <c r="C289" s="841">
        <v>123780</v>
      </c>
    </row>
    <row r="290" spans="1:3" s="842" customFormat="1" ht="13.8">
      <c r="A290" s="900">
        <v>295546</v>
      </c>
      <c r="B290" s="894" t="s">
        <v>6913</v>
      </c>
      <c r="C290" s="841">
        <v>128800</v>
      </c>
    </row>
    <row r="291" spans="1:3" s="842" customFormat="1" ht="13.8">
      <c r="A291" s="900">
        <v>295548</v>
      </c>
      <c r="B291" s="894" t="s">
        <v>6914</v>
      </c>
      <c r="C291" s="841">
        <v>128000</v>
      </c>
    </row>
    <row r="292" spans="1:3" s="842" customFormat="1" ht="13.8">
      <c r="A292" s="900">
        <v>359936</v>
      </c>
      <c r="B292" s="894" t="s">
        <v>6915</v>
      </c>
      <c r="C292" s="841">
        <v>63930</v>
      </c>
    </row>
    <row r="293" spans="1:3" s="842" customFormat="1" ht="13.8">
      <c r="A293" s="900">
        <v>372050</v>
      </c>
      <c r="B293" s="894" t="s">
        <v>6916</v>
      </c>
      <c r="C293" s="841">
        <v>84610</v>
      </c>
    </row>
    <row r="294" spans="1:3" s="842" customFormat="1" ht="13.8">
      <c r="A294" s="900">
        <v>372501</v>
      </c>
      <c r="B294" s="894" t="s">
        <v>6917</v>
      </c>
      <c r="C294" s="841">
        <v>10900</v>
      </c>
    </row>
    <row r="295" spans="1:3" s="842" customFormat="1" ht="13.8">
      <c r="A295" s="900">
        <v>372900</v>
      </c>
      <c r="B295" s="894" t="s">
        <v>6918</v>
      </c>
      <c r="C295" s="841">
        <v>16920</v>
      </c>
    </row>
    <row r="296" spans="1:3" s="842" customFormat="1" ht="13.8">
      <c r="A296" s="900">
        <v>376331</v>
      </c>
      <c r="B296" s="894" t="s">
        <v>6919</v>
      </c>
      <c r="C296" s="841">
        <v>41360</v>
      </c>
    </row>
    <row r="297" spans="1:3" s="842" customFormat="1" ht="13.8">
      <c r="A297" s="900">
        <v>459056</v>
      </c>
      <c r="B297" s="894" t="s">
        <v>6920</v>
      </c>
      <c r="C297" s="844">
        <v>88000</v>
      </c>
    </row>
    <row r="298" spans="1:3" s="842" customFormat="1" ht="13.8">
      <c r="A298" s="900">
        <v>377652</v>
      </c>
      <c r="B298" s="894" t="s">
        <v>6921</v>
      </c>
      <c r="C298" s="841">
        <v>45120</v>
      </c>
    </row>
    <row r="299" spans="1:3" s="842" customFormat="1" ht="13.8">
      <c r="A299" s="900">
        <v>377899</v>
      </c>
      <c r="B299" s="894" t="s">
        <v>6922</v>
      </c>
      <c r="C299" s="841">
        <v>62100</v>
      </c>
    </row>
    <row r="300" spans="1:3" s="842" customFormat="1" ht="13.8">
      <c r="A300" s="900">
        <v>391044</v>
      </c>
      <c r="B300" s="894" t="s">
        <v>6923</v>
      </c>
      <c r="C300" s="841">
        <v>79000</v>
      </c>
    </row>
    <row r="301" spans="1:3" s="842" customFormat="1" ht="13.8">
      <c r="A301" s="900">
        <v>392543</v>
      </c>
      <c r="B301" s="894" t="s">
        <v>6924</v>
      </c>
      <c r="C301" s="841">
        <v>92130</v>
      </c>
    </row>
    <row r="302" spans="1:3" s="842" customFormat="1" ht="13.8">
      <c r="A302" s="900">
        <v>393661</v>
      </c>
      <c r="B302" s="894" t="s">
        <v>6925</v>
      </c>
      <c r="C302" s="841">
        <v>60170</v>
      </c>
    </row>
    <row r="303" spans="1:3" s="842" customFormat="1" ht="13.8">
      <c r="A303" s="906">
        <v>395491</v>
      </c>
      <c r="B303" s="904" t="s">
        <v>6926</v>
      </c>
      <c r="C303" s="841">
        <v>87810</v>
      </c>
    </row>
    <row r="304" spans="1:3" s="842" customFormat="1" ht="13.8">
      <c r="A304" s="900">
        <v>398089</v>
      </c>
      <c r="B304" s="894" t="s">
        <v>6927</v>
      </c>
      <c r="C304" s="841">
        <v>86490</v>
      </c>
    </row>
    <row r="305" spans="1:3" s="842" customFormat="1" ht="13.8">
      <c r="A305" s="900">
        <v>336388</v>
      </c>
      <c r="B305" s="894" t="s">
        <v>6928</v>
      </c>
      <c r="C305" s="841">
        <v>122500</v>
      </c>
    </row>
    <row r="306" spans="1:3" s="842" customFormat="1" ht="13.8">
      <c r="A306" s="900">
        <v>372664</v>
      </c>
      <c r="B306" s="894" t="s">
        <v>6929</v>
      </c>
      <c r="C306" s="841">
        <v>99280</v>
      </c>
    </row>
    <row r="307" spans="1:3" s="842" customFormat="1" ht="13.8">
      <c r="A307" s="900">
        <v>393108</v>
      </c>
      <c r="B307" s="894" t="s">
        <v>6930</v>
      </c>
      <c r="C307" s="841">
        <v>95000</v>
      </c>
    </row>
    <row r="308" spans="1:3" s="842" customFormat="1" ht="13.8">
      <c r="A308" s="900">
        <v>336590</v>
      </c>
      <c r="B308" s="894" t="s">
        <v>6931</v>
      </c>
      <c r="C308" s="841">
        <v>10530</v>
      </c>
    </row>
    <row r="309" spans="1:3" s="842" customFormat="1" ht="13.8">
      <c r="A309" s="900">
        <v>353249</v>
      </c>
      <c r="B309" s="894" t="s">
        <v>6932</v>
      </c>
      <c r="C309" s="841">
        <v>52990</v>
      </c>
    </row>
    <row r="310" spans="1:3" s="842" customFormat="1" ht="13.8">
      <c r="A310" s="906">
        <v>371715</v>
      </c>
      <c r="B310" s="904" t="s">
        <v>6933</v>
      </c>
      <c r="C310" s="841">
        <v>141020</v>
      </c>
    </row>
    <row r="311" spans="1:3" s="842" customFormat="1" ht="13.8">
      <c r="A311" s="906">
        <v>371716</v>
      </c>
      <c r="B311" s="904" t="s">
        <v>6934</v>
      </c>
      <c r="C311" s="841">
        <v>28200</v>
      </c>
    </row>
    <row r="312" spans="1:3" s="842" customFormat="1" ht="13.8">
      <c r="A312" s="900">
        <v>371717</v>
      </c>
      <c r="B312" s="894" t="s">
        <v>6935</v>
      </c>
      <c r="C312" s="841">
        <v>43240</v>
      </c>
    </row>
    <row r="313" spans="1:3" s="842" customFormat="1" ht="13.8">
      <c r="A313" s="900">
        <v>371719</v>
      </c>
      <c r="B313" s="894" t="s">
        <v>6936</v>
      </c>
      <c r="C313" s="841">
        <v>37600</v>
      </c>
    </row>
    <row r="314" spans="1:3" s="842" customFormat="1" ht="13.8">
      <c r="A314" s="900">
        <v>372503</v>
      </c>
      <c r="B314" s="894" t="s">
        <v>6937</v>
      </c>
      <c r="C314" s="841">
        <v>31020</v>
      </c>
    </row>
    <row r="315" spans="1:3" s="842" customFormat="1" ht="13.8">
      <c r="A315" s="900">
        <v>373322</v>
      </c>
      <c r="B315" s="894" t="s">
        <v>6938</v>
      </c>
      <c r="C315" s="841">
        <v>9400</v>
      </c>
    </row>
    <row r="316" spans="1:3" s="842" customFormat="1" ht="13.8">
      <c r="A316" s="900">
        <v>341579</v>
      </c>
      <c r="B316" s="894" t="s">
        <v>6939</v>
      </c>
      <c r="C316" s="841">
        <v>26040</v>
      </c>
    </row>
    <row r="317" spans="1:3" s="842" customFormat="1" ht="13.8">
      <c r="A317" s="900">
        <v>356702</v>
      </c>
      <c r="B317" s="894" t="s">
        <v>6940</v>
      </c>
      <c r="C317" s="841">
        <v>13030</v>
      </c>
    </row>
    <row r="318" spans="1:3" s="842" customFormat="1" ht="13.8">
      <c r="A318" s="900">
        <v>142585</v>
      </c>
      <c r="B318" s="894" t="s">
        <v>6941</v>
      </c>
      <c r="C318" s="841">
        <v>17200</v>
      </c>
    </row>
    <row r="319" spans="1:3" s="842" customFormat="1" ht="13.8">
      <c r="A319" s="900">
        <v>142587</v>
      </c>
      <c r="B319" s="894" t="s">
        <v>6942</v>
      </c>
      <c r="C319" s="841">
        <v>9500</v>
      </c>
    </row>
    <row r="320" spans="1:3" s="842" customFormat="1" ht="13.8">
      <c r="A320" s="900">
        <v>142605</v>
      </c>
      <c r="B320" s="894" t="s">
        <v>6943</v>
      </c>
      <c r="C320" s="841">
        <v>15500</v>
      </c>
    </row>
    <row r="321" spans="1:3" s="842" customFormat="1" ht="13.8">
      <c r="A321" s="900">
        <v>145345</v>
      </c>
      <c r="B321" s="894" t="s">
        <v>6944</v>
      </c>
      <c r="C321" s="841">
        <v>18000</v>
      </c>
    </row>
    <row r="322" spans="1:3" s="842" customFormat="1" ht="13.8">
      <c r="A322" s="900">
        <v>161287</v>
      </c>
      <c r="B322" s="894" t="s">
        <v>6945</v>
      </c>
      <c r="C322" s="841">
        <v>15000</v>
      </c>
    </row>
    <row r="323" spans="1:3" s="842" customFormat="1" ht="13.8">
      <c r="A323" s="900">
        <v>164809</v>
      </c>
      <c r="B323" s="894" t="s">
        <v>6946</v>
      </c>
      <c r="C323" s="841">
        <v>40700</v>
      </c>
    </row>
    <row r="324" spans="1:3" s="842" customFormat="1" ht="13.8">
      <c r="A324" s="900">
        <v>167160</v>
      </c>
      <c r="B324" s="894" t="s">
        <v>6947</v>
      </c>
      <c r="C324" s="841">
        <v>20000</v>
      </c>
    </row>
    <row r="325" spans="1:3" s="842" customFormat="1" ht="13.8">
      <c r="A325" s="900">
        <v>176598</v>
      </c>
      <c r="B325" s="894" t="s">
        <v>6948</v>
      </c>
      <c r="C325" s="841">
        <v>18000</v>
      </c>
    </row>
    <row r="326" spans="1:3" s="842" customFormat="1" ht="13.8">
      <c r="A326" s="900">
        <v>255734</v>
      </c>
      <c r="B326" s="894" t="s">
        <v>6949</v>
      </c>
      <c r="C326" s="841">
        <v>19500</v>
      </c>
    </row>
    <row r="327" spans="1:3" s="842" customFormat="1" ht="13.8">
      <c r="A327" s="900">
        <v>273713</v>
      </c>
      <c r="B327" s="894" t="s">
        <v>6950</v>
      </c>
      <c r="C327" s="844">
        <v>1750</v>
      </c>
    </row>
    <row r="328" spans="1:3" s="842" customFormat="1" ht="13.8">
      <c r="A328" s="900">
        <v>273715</v>
      </c>
      <c r="B328" s="894" t="s">
        <v>6951</v>
      </c>
      <c r="C328" s="841">
        <v>74000</v>
      </c>
    </row>
    <row r="329" spans="1:3" s="842" customFormat="1" ht="13.8">
      <c r="A329" s="900">
        <v>274956</v>
      </c>
      <c r="B329" s="894" t="s">
        <v>6952</v>
      </c>
      <c r="C329" s="841">
        <v>7800</v>
      </c>
    </row>
    <row r="330" spans="1:3" s="842" customFormat="1" ht="13.8">
      <c r="A330" s="900">
        <v>274958</v>
      </c>
      <c r="B330" s="894" t="s">
        <v>6953</v>
      </c>
      <c r="C330" s="841">
        <v>9200</v>
      </c>
    </row>
    <row r="331" spans="1:3" s="842" customFormat="1" ht="13.8">
      <c r="A331" s="900">
        <v>274978</v>
      </c>
      <c r="B331" s="894" t="s">
        <v>6954</v>
      </c>
      <c r="C331" s="841">
        <v>24000</v>
      </c>
    </row>
    <row r="332" spans="1:3" s="842" customFormat="1" ht="13.8">
      <c r="A332" s="900">
        <v>274984</v>
      </c>
      <c r="B332" s="894" t="s">
        <v>6955</v>
      </c>
      <c r="C332" s="841">
        <v>46000</v>
      </c>
    </row>
    <row r="333" spans="1:3" s="842" customFormat="1" ht="13.8">
      <c r="A333" s="900">
        <v>274986</v>
      </c>
      <c r="B333" s="894" t="s">
        <v>6956</v>
      </c>
      <c r="C333" s="841">
        <v>46000</v>
      </c>
    </row>
    <row r="334" spans="1:3" s="842" customFormat="1" ht="13.8">
      <c r="A334" s="900">
        <v>274991</v>
      </c>
      <c r="B334" s="894" t="s">
        <v>6957</v>
      </c>
      <c r="C334" s="841">
        <v>12500</v>
      </c>
    </row>
    <row r="335" spans="1:3" s="842" customFormat="1" ht="13.8">
      <c r="A335" s="900">
        <v>279076</v>
      </c>
      <c r="B335" s="894" t="s">
        <v>6958</v>
      </c>
      <c r="C335" s="841">
        <v>1600</v>
      </c>
    </row>
    <row r="336" spans="1:3" s="842" customFormat="1" ht="13.8">
      <c r="A336" s="900">
        <v>285948</v>
      </c>
      <c r="B336" s="894" t="s">
        <v>6959</v>
      </c>
      <c r="C336" s="841">
        <v>1600</v>
      </c>
    </row>
    <row r="337" spans="1:3" s="842" customFormat="1" ht="13.8">
      <c r="A337" s="900">
        <v>285950</v>
      </c>
      <c r="B337" s="894" t="s">
        <v>6960</v>
      </c>
      <c r="C337" s="841">
        <v>1600</v>
      </c>
    </row>
    <row r="338" spans="1:3" s="842" customFormat="1" ht="13.8">
      <c r="A338" s="900">
        <v>286266</v>
      </c>
      <c r="B338" s="894" t="s">
        <v>6961</v>
      </c>
      <c r="C338" s="841">
        <v>16800</v>
      </c>
    </row>
    <row r="339" spans="1:3" s="842" customFormat="1" ht="13.8">
      <c r="A339" s="900">
        <v>287953</v>
      </c>
      <c r="B339" s="894" t="s">
        <v>6962</v>
      </c>
      <c r="C339" s="841">
        <v>8800</v>
      </c>
    </row>
    <row r="340" spans="1:3" s="842" customFormat="1" ht="13.8">
      <c r="A340" s="900">
        <v>297611</v>
      </c>
      <c r="B340" s="894" t="s">
        <v>6963</v>
      </c>
      <c r="C340" s="841">
        <v>1620</v>
      </c>
    </row>
    <row r="341" spans="1:3" s="842" customFormat="1" ht="13.8">
      <c r="A341" s="900">
        <v>329472</v>
      </c>
      <c r="B341" s="894" t="s">
        <v>6964</v>
      </c>
      <c r="C341" s="841">
        <v>24060</v>
      </c>
    </row>
    <row r="342" spans="1:3" s="842" customFormat="1" ht="13.8">
      <c r="A342" s="900">
        <v>336411</v>
      </c>
      <c r="B342" s="894" t="s">
        <v>6965</v>
      </c>
      <c r="C342" s="841">
        <v>18000</v>
      </c>
    </row>
    <row r="343" spans="1:3" s="842" customFormat="1" ht="13.8">
      <c r="A343" s="900">
        <v>336412</v>
      </c>
      <c r="B343" s="894" t="s">
        <v>6966</v>
      </c>
      <c r="C343" s="841">
        <v>18000</v>
      </c>
    </row>
    <row r="344" spans="1:3" s="842" customFormat="1" ht="13.8">
      <c r="A344" s="900">
        <v>338947</v>
      </c>
      <c r="B344" s="894" t="s">
        <v>6967</v>
      </c>
      <c r="C344" s="841">
        <v>21000</v>
      </c>
    </row>
    <row r="345" spans="1:3" s="842" customFormat="1" ht="13.8">
      <c r="A345" s="900">
        <v>346110</v>
      </c>
      <c r="B345" s="894" t="s">
        <v>6968</v>
      </c>
      <c r="C345" s="844">
        <v>860</v>
      </c>
    </row>
    <row r="346" spans="1:3" s="842" customFormat="1" ht="13.8">
      <c r="A346" s="900">
        <v>346111</v>
      </c>
      <c r="B346" s="894" t="s">
        <v>6969</v>
      </c>
      <c r="C346" s="841">
        <v>860</v>
      </c>
    </row>
    <row r="347" spans="1:3" s="842" customFormat="1" ht="13.8">
      <c r="A347" s="900">
        <v>346112</v>
      </c>
      <c r="B347" s="894" t="s">
        <v>6970</v>
      </c>
      <c r="C347" s="841">
        <v>860</v>
      </c>
    </row>
    <row r="348" spans="1:3" s="842" customFormat="1" ht="13.8">
      <c r="A348" s="900">
        <v>356857</v>
      </c>
      <c r="B348" s="894" t="s">
        <v>6971</v>
      </c>
      <c r="C348" s="841">
        <v>970</v>
      </c>
    </row>
    <row r="349" spans="1:3" s="842" customFormat="1" ht="13.8">
      <c r="A349" s="900">
        <v>362903</v>
      </c>
      <c r="B349" s="894" t="s">
        <v>6972</v>
      </c>
      <c r="C349" s="841">
        <v>21050</v>
      </c>
    </row>
    <row r="350" spans="1:3" s="842" customFormat="1" ht="13.8">
      <c r="A350" s="900">
        <v>369518</v>
      </c>
      <c r="B350" s="894" t="s">
        <v>6973</v>
      </c>
      <c r="C350" s="841">
        <v>33500</v>
      </c>
    </row>
    <row r="351" spans="1:3" s="842" customFormat="1" ht="13.8">
      <c r="A351" s="900">
        <v>370729</v>
      </c>
      <c r="B351" s="894" t="s">
        <v>6974</v>
      </c>
      <c r="C351" s="841">
        <v>8500</v>
      </c>
    </row>
    <row r="352" spans="1:3" s="842" customFormat="1" ht="13.8">
      <c r="A352" s="900">
        <v>434521</v>
      </c>
      <c r="B352" s="894" t="s">
        <v>6975</v>
      </c>
      <c r="C352" s="841">
        <v>25000</v>
      </c>
    </row>
    <row r="353" spans="1:3" s="842" customFormat="1" ht="13.8">
      <c r="A353" s="900">
        <v>373307</v>
      </c>
      <c r="B353" s="894" t="s">
        <v>6976</v>
      </c>
      <c r="C353" s="841">
        <v>10500</v>
      </c>
    </row>
    <row r="354" spans="1:3" s="842" customFormat="1" ht="13.8">
      <c r="A354" s="900">
        <v>373308</v>
      </c>
      <c r="B354" s="894" t="s">
        <v>6977</v>
      </c>
      <c r="C354" s="841">
        <v>10500</v>
      </c>
    </row>
    <row r="355" spans="1:3" s="842" customFormat="1" ht="13.8">
      <c r="A355" s="900">
        <v>373309</v>
      </c>
      <c r="B355" s="894" t="s">
        <v>6978</v>
      </c>
      <c r="C355" s="841">
        <v>11500</v>
      </c>
    </row>
    <row r="356" spans="1:3" s="842" customFormat="1" ht="13.8">
      <c r="A356" s="900">
        <v>375789</v>
      </c>
      <c r="B356" s="894" t="s">
        <v>6979</v>
      </c>
      <c r="C356" s="844">
        <v>30000</v>
      </c>
    </row>
    <row r="357" spans="1:3" s="842" customFormat="1" ht="13.8">
      <c r="A357" s="900">
        <v>375791</v>
      </c>
      <c r="B357" s="894" t="s">
        <v>6980</v>
      </c>
      <c r="C357" s="844">
        <v>42000</v>
      </c>
    </row>
    <row r="358" spans="1:3" s="842" customFormat="1" ht="13.8">
      <c r="A358" s="900">
        <v>379093</v>
      </c>
      <c r="B358" s="894" t="s">
        <v>6981</v>
      </c>
      <c r="C358" s="841">
        <v>12410</v>
      </c>
    </row>
    <row r="359" spans="1:3" s="842" customFormat="1" ht="13.8">
      <c r="A359" s="900">
        <v>379099</v>
      </c>
      <c r="B359" s="894" t="s">
        <v>6982</v>
      </c>
      <c r="C359" s="841">
        <v>24000</v>
      </c>
    </row>
    <row r="360" spans="1:3" s="842" customFormat="1" ht="13.8">
      <c r="A360" s="900">
        <v>379886</v>
      </c>
      <c r="B360" s="894" t="s">
        <v>6983</v>
      </c>
      <c r="C360" s="841">
        <v>31960</v>
      </c>
    </row>
    <row r="361" spans="1:3" s="842" customFormat="1" ht="13.8">
      <c r="A361" s="900">
        <v>381641</v>
      </c>
      <c r="B361" s="894" t="s">
        <v>6984</v>
      </c>
      <c r="C361" s="841">
        <v>13840</v>
      </c>
    </row>
    <row r="362" spans="1:3" s="842" customFormat="1" ht="13.8">
      <c r="A362" s="900">
        <v>381704</v>
      </c>
      <c r="B362" s="894" t="s">
        <v>6985</v>
      </c>
      <c r="C362" s="841">
        <v>14530</v>
      </c>
    </row>
    <row r="363" spans="1:3" s="842" customFormat="1" ht="13.8">
      <c r="A363" s="900">
        <v>381945</v>
      </c>
      <c r="B363" s="894" t="s">
        <v>6986</v>
      </c>
      <c r="C363" s="841">
        <v>24630</v>
      </c>
    </row>
    <row r="364" spans="1:3" s="842" customFormat="1" ht="13.8">
      <c r="A364" s="900">
        <v>382032</v>
      </c>
      <c r="B364" s="894" t="s">
        <v>6987</v>
      </c>
      <c r="C364" s="841">
        <v>24630</v>
      </c>
    </row>
    <row r="365" spans="1:3" s="842" customFormat="1" ht="13.8">
      <c r="A365" s="900">
        <v>382035</v>
      </c>
      <c r="B365" s="894" t="s">
        <v>6988</v>
      </c>
      <c r="C365" s="841">
        <v>24630</v>
      </c>
    </row>
    <row r="366" spans="1:3" s="842" customFormat="1" ht="13.8">
      <c r="A366" s="900">
        <v>382044</v>
      </c>
      <c r="B366" s="894" t="s">
        <v>6989</v>
      </c>
      <c r="C366" s="841">
        <v>17000</v>
      </c>
    </row>
    <row r="367" spans="1:3" s="842" customFormat="1" ht="13.8">
      <c r="A367" s="900">
        <v>382045</v>
      </c>
      <c r="B367" s="894" t="s">
        <v>6990</v>
      </c>
      <c r="C367" s="841">
        <v>17000</v>
      </c>
    </row>
    <row r="368" spans="1:3" s="842" customFormat="1" ht="13.8">
      <c r="A368" s="900">
        <v>383866</v>
      </c>
      <c r="B368" s="894" t="s">
        <v>6991</v>
      </c>
      <c r="C368" s="841">
        <v>3300</v>
      </c>
    </row>
    <row r="369" spans="1:3" s="842" customFormat="1" ht="13.8">
      <c r="A369" s="900">
        <v>384732</v>
      </c>
      <c r="B369" s="894" t="s">
        <v>6992</v>
      </c>
      <c r="C369" s="841">
        <v>580</v>
      </c>
    </row>
    <row r="370" spans="1:3" s="842" customFormat="1" ht="13.8">
      <c r="A370" s="900">
        <v>385070</v>
      </c>
      <c r="B370" s="908" t="s">
        <v>6993</v>
      </c>
      <c r="C370" s="841">
        <v>32240</v>
      </c>
    </row>
    <row r="371" spans="1:3" s="842" customFormat="1" ht="13.8">
      <c r="A371" s="900">
        <v>385072</v>
      </c>
      <c r="B371" s="894" t="s">
        <v>6994</v>
      </c>
      <c r="C371" s="841">
        <v>32240</v>
      </c>
    </row>
    <row r="372" spans="1:3" s="842" customFormat="1" ht="13.8">
      <c r="A372" s="900">
        <v>385080</v>
      </c>
      <c r="B372" s="908" t="s">
        <v>6995</v>
      </c>
      <c r="C372" s="841">
        <v>20870</v>
      </c>
    </row>
    <row r="373" spans="1:3" s="842" customFormat="1" ht="13.8">
      <c r="A373" s="900">
        <v>387012</v>
      </c>
      <c r="B373" s="909" t="s">
        <v>6996</v>
      </c>
      <c r="C373" s="841">
        <v>27000</v>
      </c>
    </row>
    <row r="374" spans="1:3" s="842" customFormat="1" ht="13.8">
      <c r="A374" s="900">
        <v>387297</v>
      </c>
      <c r="B374" s="894" t="s">
        <v>6997</v>
      </c>
      <c r="C374" s="841">
        <v>860</v>
      </c>
    </row>
    <row r="375" spans="1:3" s="842" customFormat="1" ht="13.8">
      <c r="A375" s="900">
        <v>387301</v>
      </c>
      <c r="B375" s="894" t="s">
        <v>6998</v>
      </c>
      <c r="C375" s="841">
        <v>860</v>
      </c>
    </row>
    <row r="376" spans="1:3" s="842" customFormat="1" ht="13.8">
      <c r="A376" s="900">
        <v>387302</v>
      </c>
      <c r="B376" s="894" t="s">
        <v>6999</v>
      </c>
      <c r="C376" s="841">
        <v>860</v>
      </c>
    </row>
    <row r="377" spans="1:3" s="842" customFormat="1" ht="13.8">
      <c r="A377" s="900">
        <v>387303</v>
      </c>
      <c r="B377" s="894" t="s">
        <v>7000</v>
      </c>
      <c r="C377" s="841">
        <v>860</v>
      </c>
    </row>
    <row r="378" spans="1:3" s="842" customFormat="1" ht="13.8">
      <c r="A378" s="900">
        <v>387304</v>
      </c>
      <c r="B378" s="894" t="s">
        <v>7001</v>
      </c>
      <c r="C378" s="841">
        <v>860</v>
      </c>
    </row>
    <row r="379" spans="1:3" s="842" customFormat="1" ht="13.8">
      <c r="A379" s="900">
        <v>389797</v>
      </c>
      <c r="B379" s="894" t="s">
        <v>7002</v>
      </c>
      <c r="C379" s="841">
        <v>37230</v>
      </c>
    </row>
    <row r="380" spans="1:3" s="842" customFormat="1" ht="13.8">
      <c r="A380" s="906">
        <v>389799</v>
      </c>
      <c r="B380" s="904" t="s">
        <v>7003</v>
      </c>
      <c r="C380" s="841">
        <v>28500</v>
      </c>
    </row>
    <row r="381" spans="1:3" s="842" customFormat="1" ht="13.8">
      <c r="A381" s="900">
        <v>246859</v>
      </c>
      <c r="B381" s="894" t="s">
        <v>7004</v>
      </c>
      <c r="C381" s="841">
        <v>15500</v>
      </c>
    </row>
    <row r="382" spans="1:3" s="842" customFormat="1" ht="13.8">
      <c r="A382" s="900">
        <v>390372</v>
      </c>
      <c r="B382" s="894" t="s">
        <v>7005</v>
      </c>
      <c r="C382" s="841">
        <v>16000</v>
      </c>
    </row>
    <row r="383" spans="1:3" s="842" customFormat="1" ht="13.8">
      <c r="A383" s="900">
        <v>390373</v>
      </c>
      <c r="B383" s="894" t="s">
        <v>7006</v>
      </c>
      <c r="C383" s="841">
        <v>14660</v>
      </c>
    </row>
    <row r="384" spans="1:3" s="842" customFormat="1" ht="13.8">
      <c r="A384" s="900">
        <v>390552</v>
      </c>
      <c r="B384" s="894" t="s">
        <v>7007</v>
      </c>
      <c r="C384" s="841">
        <v>8700</v>
      </c>
    </row>
    <row r="385" spans="1:3" s="842" customFormat="1" ht="13.8">
      <c r="A385" s="900">
        <v>247343</v>
      </c>
      <c r="B385" s="894" t="s">
        <v>7008</v>
      </c>
      <c r="C385" s="841">
        <v>10000</v>
      </c>
    </row>
    <row r="386" spans="1:3" s="842" customFormat="1" ht="13.8">
      <c r="A386" s="900">
        <v>392491</v>
      </c>
      <c r="B386" s="894" t="s">
        <v>7009</v>
      </c>
      <c r="C386" s="841">
        <v>9800</v>
      </c>
    </row>
    <row r="387" spans="1:3" s="842" customFormat="1" ht="13.8">
      <c r="A387" s="900">
        <v>392874</v>
      </c>
      <c r="B387" s="894" t="s">
        <v>7010</v>
      </c>
      <c r="C387" s="841">
        <v>26400</v>
      </c>
    </row>
    <row r="388" spans="1:3" s="842" customFormat="1" ht="13.8">
      <c r="A388" s="900">
        <v>395916</v>
      </c>
      <c r="B388" s="894" t="s">
        <v>7011</v>
      </c>
      <c r="C388" s="841">
        <v>30000</v>
      </c>
    </row>
    <row r="389" spans="1:3" s="842" customFormat="1" ht="13.8">
      <c r="A389" s="900">
        <v>398023</v>
      </c>
      <c r="B389" s="894" t="s">
        <v>7012</v>
      </c>
      <c r="C389" s="841">
        <v>12000</v>
      </c>
    </row>
    <row r="390" spans="1:3" s="842" customFormat="1" ht="13.8">
      <c r="A390" s="900">
        <v>159591</v>
      </c>
      <c r="B390" s="894" t="s">
        <v>7013</v>
      </c>
      <c r="C390" s="841">
        <v>29500</v>
      </c>
    </row>
    <row r="391" spans="1:3" s="842" customFormat="1" ht="13.8">
      <c r="A391" s="900">
        <v>159852</v>
      </c>
      <c r="B391" s="894" t="s">
        <v>7014</v>
      </c>
      <c r="C391" s="841">
        <v>29500</v>
      </c>
    </row>
    <row r="392" spans="1:3" s="842" customFormat="1" ht="13.8">
      <c r="A392" s="900">
        <v>464842</v>
      </c>
      <c r="B392" s="894" t="s">
        <v>7015</v>
      </c>
      <c r="C392" s="841">
        <v>16210</v>
      </c>
    </row>
    <row r="393" spans="1:3" s="842" customFormat="1" ht="13.8">
      <c r="A393" s="900">
        <v>329572</v>
      </c>
      <c r="B393" s="894" t="s">
        <v>7016</v>
      </c>
      <c r="C393" s="841">
        <v>31580</v>
      </c>
    </row>
    <row r="394" spans="1:3" s="842" customFormat="1" ht="13.8">
      <c r="A394" s="900">
        <v>345241</v>
      </c>
      <c r="B394" s="894" t="s">
        <v>7017</v>
      </c>
      <c r="C394" s="841">
        <v>37850</v>
      </c>
    </row>
    <row r="395" spans="1:3" s="842" customFormat="1" ht="13.8">
      <c r="A395" s="900">
        <v>391087</v>
      </c>
      <c r="B395" s="894" t="s">
        <v>7018</v>
      </c>
      <c r="C395" s="841">
        <v>18000</v>
      </c>
    </row>
    <row r="396" spans="1:3" s="842" customFormat="1" ht="13.8">
      <c r="A396" s="900">
        <v>254264</v>
      </c>
      <c r="B396" s="894" t="s">
        <v>7019</v>
      </c>
      <c r="C396" s="841">
        <v>14000</v>
      </c>
    </row>
    <row r="397" spans="1:3" s="842" customFormat="1" ht="13.8">
      <c r="A397" s="900">
        <v>138429</v>
      </c>
      <c r="B397" s="894" t="s">
        <v>7020</v>
      </c>
      <c r="C397" s="841">
        <v>17000</v>
      </c>
    </row>
    <row r="398" spans="1:3" s="842" customFormat="1" ht="13.8">
      <c r="A398" s="900">
        <v>351965</v>
      </c>
      <c r="B398" s="894" t="s">
        <v>7021</v>
      </c>
      <c r="C398" s="841">
        <v>15000</v>
      </c>
    </row>
    <row r="399" spans="1:3" s="842" customFormat="1" ht="13.8">
      <c r="A399" s="900">
        <v>392026</v>
      </c>
      <c r="B399" s="894" t="s">
        <v>7022</v>
      </c>
      <c r="C399" s="841">
        <v>14000</v>
      </c>
    </row>
    <row r="400" spans="1:3" s="842" customFormat="1" ht="13.8">
      <c r="A400" s="900">
        <v>392021</v>
      </c>
      <c r="B400" s="894" t="s">
        <v>7023</v>
      </c>
      <c r="C400" s="841">
        <v>18000</v>
      </c>
    </row>
    <row r="401" spans="1:3" s="842" customFormat="1" ht="13.8">
      <c r="A401" s="900">
        <v>392019</v>
      </c>
      <c r="B401" s="894" t="s">
        <v>7024</v>
      </c>
      <c r="C401" s="841">
        <v>15000</v>
      </c>
    </row>
    <row r="402" spans="1:3" s="842" customFormat="1" ht="13.8">
      <c r="A402" s="900">
        <v>392019</v>
      </c>
      <c r="B402" s="894" t="s">
        <v>7025</v>
      </c>
      <c r="C402" s="841">
        <v>16500</v>
      </c>
    </row>
    <row r="403" spans="1:3" s="842" customFormat="1" ht="13.8">
      <c r="A403" s="900">
        <v>371983</v>
      </c>
      <c r="B403" s="894" t="s">
        <v>7026</v>
      </c>
      <c r="C403" s="841">
        <v>19000</v>
      </c>
    </row>
    <row r="404" spans="1:3" s="842" customFormat="1" ht="13.8">
      <c r="A404" s="900">
        <v>352536</v>
      </c>
      <c r="B404" s="894" t="s">
        <v>7027</v>
      </c>
      <c r="C404" s="841">
        <v>10500</v>
      </c>
    </row>
    <row r="405" spans="1:3" s="842" customFormat="1" ht="13.8">
      <c r="A405" s="900">
        <v>352537</v>
      </c>
      <c r="B405" s="894" t="s">
        <v>7028</v>
      </c>
      <c r="C405" s="841">
        <v>10500</v>
      </c>
    </row>
    <row r="406" spans="1:3" s="842" customFormat="1" ht="13.8">
      <c r="A406" s="906">
        <v>392022</v>
      </c>
      <c r="B406" s="904" t="s">
        <v>7029</v>
      </c>
      <c r="C406" s="841">
        <v>17500</v>
      </c>
    </row>
    <row r="407" spans="1:3" s="842" customFormat="1" ht="13.8">
      <c r="A407" s="900">
        <v>424615</v>
      </c>
      <c r="B407" s="894" t="s">
        <v>7030</v>
      </c>
      <c r="C407" s="841">
        <v>15000</v>
      </c>
    </row>
    <row r="408" spans="1:3" s="842" customFormat="1" ht="13.8">
      <c r="A408" s="900">
        <v>342444</v>
      </c>
      <c r="B408" s="894" t="s">
        <v>7031</v>
      </c>
      <c r="C408" s="841">
        <v>2630</v>
      </c>
    </row>
    <row r="409" spans="1:3" s="842" customFormat="1" ht="13.8">
      <c r="A409" s="900">
        <v>141700</v>
      </c>
      <c r="B409" s="894" t="s">
        <v>7032</v>
      </c>
      <c r="C409" s="841">
        <v>5640</v>
      </c>
    </row>
    <row r="410" spans="1:3" s="842" customFormat="1" ht="13.8">
      <c r="A410" s="900">
        <v>146095</v>
      </c>
      <c r="B410" s="894" t="s">
        <v>7033</v>
      </c>
      <c r="C410" s="841">
        <v>6050</v>
      </c>
    </row>
    <row r="411" spans="1:3" s="842" customFormat="1" ht="13.8">
      <c r="A411" s="900">
        <v>158924</v>
      </c>
      <c r="B411" s="894" t="s">
        <v>7034</v>
      </c>
      <c r="C411" s="841">
        <v>5000</v>
      </c>
    </row>
    <row r="412" spans="1:3" s="842" customFormat="1" ht="13.8">
      <c r="A412" s="900">
        <v>159989</v>
      </c>
      <c r="B412" s="894" t="s">
        <v>7035</v>
      </c>
      <c r="C412" s="841">
        <v>26000</v>
      </c>
    </row>
    <row r="413" spans="1:3" s="842" customFormat="1" ht="13.8">
      <c r="A413" s="900">
        <v>253091</v>
      </c>
      <c r="B413" s="894" t="s">
        <v>7036</v>
      </c>
      <c r="C413" s="841">
        <v>38000</v>
      </c>
    </row>
    <row r="414" spans="1:3" s="842" customFormat="1" ht="13.8">
      <c r="A414" s="900">
        <v>263561</v>
      </c>
      <c r="B414" s="894" t="s">
        <v>7037</v>
      </c>
      <c r="C414" s="841">
        <v>14000</v>
      </c>
    </row>
    <row r="415" spans="1:3" s="842" customFormat="1" ht="13.8">
      <c r="A415" s="900">
        <v>279575</v>
      </c>
      <c r="B415" s="894" t="s">
        <v>7038</v>
      </c>
      <c r="C415" s="841">
        <v>11500</v>
      </c>
    </row>
    <row r="416" spans="1:3" s="842" customFormat="1" ht="13.8">
      <c r="A416" s="900">
        <v>321754</v>
      </c>
      <c r="B416" s="894" t="s">
        <v>7039</v>
      </c>
      <c r="C416" s="841">
        <v>27500</v>
      </c>
    </row>
    <row r="417" spans="1:3" s="842" customFormat="1" ht="13.8">
      <c r="A417" s="900">
        <v>321755</v>
      </c>
      <c r="B417" s="894" t="s">
        <v>7040</v>
      </c>
      <c r="C417" s="841">
        <v>27000</v>
      </c>
    </row>
    <row r="418" spans="1:3" s="842" customFormat="1" ht="13.8">
      <c r="A418" s="900">
        <v>344249</v>
      </c>
      <c r="B418" s="894" t="s">
        <v>7041</v>
      </c>
      <c r="C418" s="841">
        <v>30000</v>
      </c>
    </row>
    <row r="419" spans="1:3" s="842" customFormat="1" ht="13.8">
      <c r="A419" s="900">
        <v>344250</v>
      </c>
      <c r="B419" s="894" t="s">
        <v>7042</v>
      </c>
      <c r="C419" s="841">
        <v>30000</v>
      </c>
    </row>
    <row r="420" spans="1:3" s="842" customFormat="1" ht="13.8">
      <c r="A420" s="900">
        <v>370634</v>
      </c>
      <c r="B420" s="894" t="s">
        <v>7043</v>
      </c>
      <c r="C420" s="841">
        <v>14380</v>
      </c>
    </row>
    <row r="421" spans="1:3" s="842" customFormat="1" ht="13.8">
      <c r="A421" s="900">
        <v>379235</v>
      </c>
      <c r="B421" s="894" t="s">
        <v>7044</v>
      </c>
      <c r="C421" s="841">
        <v>6000</v>
      </c>
    </row>
    <row r="422" spans="1:3" s="842" customFormat="1" ht="13.8">
      <c r="A422" s="900">
        <v>342346</v>
      </c>
      <c r="B422" s="894" t="s">
        <v>7045</v>
      </c>
      <c r="C422" s="841">
        <v>37230</v>
      </c>
    </row>
    <row r="423" spans="1:3" s="842" customFormat="1" ht="13.8">
      <c r="A423" s="900">
        <v>372101</v>
      </c>
      <c r="B423" s="894" t="s">
        <v>7046</v>
      </c>
      <c r="C423" s="841">
        <v>15980</v>
      </c>
    </row>
    <row r="424" spans="1:3" s="842" customFormat="1" ht="13.8">
      <c r="A424" s="900">
        <v>272925</v>
      </c>
      <c r="B424" s="894" t="s">
        <v>7047</v>
      </c>
      <c r="C424" s="841">
        <v>13500</v>
      </c>
    </row>
    <row r="425" spans="1:3" s="842" customFormat="1" ht="13.8">
      <c r="A425" s="900">
        <v>372137</v>
      </c>
      <c r="B425" s="894" t="s">
        <v>7048</v>
      </c>
      <c r="C425" s="841">
        <v>11800</v>
      </c>
    </row>
    <row r="426" spans="1:3" s="842" customFormat="1" ht="13.8">
      <c r="A426" s="900">
        <v>123017</v>
      </c>
      <c r="B426" s="894" t="s">
        <v>7049</v>
      </c>
      <c r="C426" s="841">
        <v>13810</v>
      </c>
    </row>
    <row r="427" spans="1:3" s="842" customFormat="1" ht="13.8">
      <c r="A427" s="900">
        <v>120359</v>
      </c>
      <c r="B427" s="894" t="s">
        <v>7050</v>
      </c>
      <c r="C427" s="841">
        <v>19000</v>
      </c>
    </row>
    <row r="428" spans="1:3" s="842" customFormat="1" ht="13.8">
      <c r="A428" s="900">
        <v>137762</v>
      </c>
      <c r="B428" s="894" t="s">
        <v>7051</v>
      </c>
      <c r="C428" s="841">
        <v>12800</v>
      </c>
    </row>
    <row r="429" spans="1:3" s="842" customFormat="1" ht="13.8">
      <c r="A429" s="900">
        <v>233436</v>
      </c>
      <c r="B429" s="894" t="s">
        <v>7052</v>
      </c>
      <c r="C429" s="841">
        <v>12630</v>
      </c>
    </row>
    <row r="430" spans="1:3" s="842" customFormat="1" ht="13.8">
      <c r="A430" s="910">
        <v>442170</v>
      </c>
      <c r="B430" s="902" t="s">
        <v>7053</v>
      </c>
      <c r="C430" s="841">
        <v>15000</v>
      </c>
    </row>
    <row r="431" spans="1:3" s="842" customFormat="1" ht="13.8">
      <c r="A431" s="910">
        <v>426959</v>
      </c>
      <c r="B431" s="902" t="s">
        <v>7054</v>
      </c>
      <c r="C431" s="841">
        <v>9100</v>
      </c>
    </row>
    <row r="432" spans="1:3" s="842" customFormat="1" ht="13.8">
      <c r="A432" s="910">
        <v>298373</v>
      </c>
      <c r="B432" s="902" t="s">
        <v>7055</v>
      </c>
      <c r="C432" s="841">
        <v>8500</v>
      </c>
    </row>
    <row r="433" spans="1:3" s="842" customFormat="1" ht="13.8">
      <c r="A433" s="900">
        <v>233439</v>
      </c>
      <c r="B433" s="894" t="s">
        <v>7056</v>
      </c>
      <c r="C433" s="841">
        <v>12970</v>
      </c>
    </row>
    <row r="434" spans="1:3" s="842" customFormat="1" ht="13.8">
      <c r="A434" s="900">
        <v>239201</v>
      </c>
      <c r="B434" s="894" t="s">
        <v>7057</v>
      </c>
      <c r="C434" s="841">
        <v>10730</v>
      </c>
    </row>
    <row r="435" spans="1:3" s="842" customFormat="1" ht="13.8">
      <c r="A435" s="900">
        <v>276242</v>
      </c>
      <c r="B435" s="894" t="s">
        <v>7058</v>
      </c>
      <c r="C435" s="841">
        <v>20870</v>
      </c>
    </row>
    <row r="436" spans="1:3" s="842" customFormat="1" ht="13.8">
      <c r="A436" s="893">
        <v>448399</v>
      </c>
      <c r="B436" s="894" t="s">
        <v>7059</v>
      </c>
      <c r="C436" s="844">
        <v>22560</v>
      </c>
    </row>
    <row r="437" spans="1:3" s="842" customFormat="1" ht="13.8">
      <c r="A437" s="900">
        <v>281056</v>
      </c>
      <c r="B437" s="894" t="s">
        <v>7060</v>
      </c>
      <c r="C437" s="841">
        <v>16920</v>
      </c>
    </row>
    <row r="438" spans="1:3" s="842" customFormat="1" ht="13.8">
      <c r="A438" s="900">
        <v>281079</v>
      </c>
      <c r="B438" s="894" t="s">
        <v>7061</v>
      </c>
      <c r="C438" s="844">
        <v>15790</v>
      </c>
    </row>
    <row r="439" spans="1:3" s="842" customFormat="1" ht="13.8">
      <c r="A439" s="900">
        <v>281228</v>
      </c>
      <c r="B439" s="894" t="s">
        <v>7062</v>
      </c>
      <c r="C439" s="841">
        <v>17860</v>
      </c>
    </row>
    <row r="440" spans="1:3" s="842" customFormat="1" ht="13.8">
      <c r="A440" s="900">
        <v>281229</v>
      </c>
      <c r="B440" s="894" t="s">
        <v>7063</v>
      </c>
      <c r="C440" s="841">
        <v>18230</v>
      </c>
    </row>
    <row r="441" spans="1:3" s="842" customFormat="1" ht="13.8">
      <c r="A441" s="900">
        <v>281393</v>
      </c>
      <c r="B441" s="894" t="s">
        <v>7064</v>
      </c>
      <c r="C441" s="841">
        <v>12030</v>
      </c>
    </row>
    <row r="442" spans="1:3" s="842" customFormat="1" ht="13.8">
      <c r="A442" s="900">
        <v>282109</v>
      </c>
      <c r="B442" s="894" t="s">
        <v>7065</v>
      </c>
      <c r="C442" s="841">
        <v>11070</v>
      </c>
    </row>
    <row r="443" spans="1:3" s="842" customFormat="1" ht="13.8">
      <c r="A443" s="900">
        <v>453804</v>
      </c>
      <c r="B443" s="894" t="s">
        <v>7066</v>
      </c>
      <c r="C443" s="841">
        <v>12000</v>
      </c>
    </row>
    <row r="444" spans="1:3" s="842" customFormat="1" ht="13.8">
      <c r="A444" s="900">
        <v>453805</v>
      </c>
      <c r="B444" s="894" t="s">
        <v>7067</v>
      </c>
      <c r="C444" s="841">
        <v>10500</v>
      </c>
    </row>
    <row r="445" spans="1:3" s="842" customFormat="1" ht="13.8">
      <c r="A445" s="900">
        <v>453806</v>
      </c>
      <c r="B445" s="894" t="s">
        <v>7068</v>
      </c>
      <c r="C445" s="841">
        <v>12900</v>
      </c>
    </row>
    <row r="446" spans="1:3" s="842" customFormat="1" ht="13.8">
      <c r="A446" s="900">
        <v>453808</v>
      </c>
      <c r="B446" s="894" t="s">
        <v>7069</v>
      </c>
      <c r="C446" s="841">
        <v>16900</v>
      </c>
    </row>
    <row r="447" spans="1:3" s="842" customFormat="1" ht="13.8">
      <c r="A447" s="900">
        <v>453809</v>
      </c>
      <c r="B447" s="894" t="s">
        <v>7070</v>
      </c>
      <c r="C447" s="841">
        <v>13500</v>
      </c>
    </row>
    <row r="448" spans="1:3" s="842" customFormat="1" ht="13.8">
      <c r="A448" s="900">
        <v>453812</v>
      </c>
      <c r="B448" s="894" t="s">
        <v>7071</v>
      </c>
      <c r="C448" s="841">
        <v>17500</v>
      </c>
    </row>
    <row r="449" spans="1:3" s="842" customFormat="1" ht="13.8">
      <c r="A449" s="900">
        <v>454142</v>
      </c>
      <c r="B449" s="894" t="s">
        <v>7072</v>
      </c>
      <c r="C449" s="841">
        <v>13200</v>
      </c>
    </row>
    <row r="450" spans="1:3" s="842" customFormat="1" ht="14.4">
      <c r="A450" s="900">
        <v>454144</v>
      </c>
      <c r="B450" s="911" t="s">
        <v>7073</v>
      </c>
      <c r="C450" s="841">
        <v>11600</v>
      </c>
    </row>
    <row r="451" spans="1:3" s="842" customFormat="1" ht="13.8">
      <c r="A451" s="900">
        <v>437354</v>
      </c>
      <c r="B451" s="894" t="s">
        <v>7074</v>
      </c>
      <c r="C451" s="841">
        <v>8600</v>
      </c>
    </row>
    <row r="452" spans="1:3" s="842" customFormat="1" ht="13.8">
      <c r="A452" s="900">
        <v>341743</v>
      </c>
      <c r="B452" s="894" t="s">
        <v>7075</v>
      </c>
      <c r="C452" s="841">
        <v>11410</v>
      </c>
    </row>
    <row r="453" spans="1:3" s="842" customFormat="1" ht="13.8">
      <c r="A453" s="900">
        <v>341744</v>
      </c>
      <c r="B453" s="894" t="s">
        <v>7076</v>
      </c>
      <c r="C453" s="841">
        <v>21970</v>
      </c>
    </row>
    <row r="454" spans="1:3" s="842" customFormat="1" ht="13.8">
      <c r="A454" s="900">
        <v>294221</v>
      </c>
      <c r="B454" s="894" t="s">
        <v>7077</v>
      </c>
      <c r="C454" s="841">
        <v>10080</v>
      </c>
    </row>
    <row r="455" spans="1:3" s="842" customFormat="1" ht="13.8">
      <c r="A455" s="893">
        <v>294222</v>
      </c>
      <c r="B455" s="908" t="s">
        <v>7078</v>
      </c>
      <c r="C455" s="841">
        <v>10240</v>
      </c>
    </row>
    <row r="456" spans="1:3" s="842" customFormat="1" ht="13.8">
      <c r="A456" s="900">
        <v>380596</v>
      </c>
      <c r="B456" s="894" t="s">
        <v>7079</v>
      </c>
      <c r="C456" s="841">
        <v>9270</v>
      </c>
    </row>
    <row r="457" spans="1:3" s="842" customFormat="1" ht="13.8">
      <c r="A457" s="900">
        <v>239195</v>
      </c>
      <c r="B457" s="894" t="s">
        <v>7080</v>
      </c>
      <c r="C457" s="841">
        <v>9270</v>
      </c>
    </row>
    <row r="458" spans="1:3" s="842" customFormat="1" ht="13.8">
      <c r="A458" s="893">
        <v>440945</v>
      </c>
      <c r="B458" s="908" t="s">
        <v>6169</v>
      </c>
      <c r="C458" s="841">
        <v>9040</v>
      </c>
    </row>
    <row r="459" spans="1:3" s="842" customFormat="1" ht="13.8">
      <c r="A459" s="900">
        <v>388982</v>
      </c>
      <c r="B459" s="894" t="s">
        <v>7081</v>
      </c>
      <c r="C459" s="841">
        <v>20150</v>
      </c>
    </row>
    <row r="460" spans="1:3" s="842" customFormat="1" ht="13.8">
      <c r="A460" s="900">
        <v>389841</v>
      </c>
      <c r="B460" s="894" t="s">
        <v>7082</v>
      </c>
      <c r="C460" s="841">
        <v>22000</v>
      </c>
    </row>
    <row r="461" spans="1:3" s="842" customFormat="1" ht="13.8">
      <c r="A461" s="900">
        <v>391529</v>
      </c>
      <c r="B461" s="894" t="s">
        <v>7083</v>
      </c>
      <c r="C461" s="841">
        <v>24000</v>
      </c>
    </row>
    <row r="462" spans="1:3" s="842" customFormat="1" ht="13.8">
      <c r="A462" s="900">
        <v>390917</v>
      </c>
      <c r="B462" s="894" t="s">
        <v>7084</v>
      </c>
      <c r="C462" s="841">
        <v>25190</v>
      </c>
    </row>
    <row r="463" spans="1:3" s="842" customFormat="1" ht="13.8">
      <c r="A463" s="900">
        <v>341742</v>
      </c>
      <c r="B463" s="894" t="s">
        <v>7085</v>
      </c>
      <c r="C463" s="841">
        <v>27940</v>
      </c>
    </row>
    <row r="464" spans="1:3" s="842" customFormat="1" ht="13.8">
      <c r="A464" s="900">
        <v>341741</v>
      </c>
      <c r="B464" s="894" t="s">
        <v>7086</v>
      </c>
      <c r="C464" s="841">
        <v>17230</v>
      </c>
    </row>
    <row r="465" spans="1:3" s="842" customFormat="1" ht="13.8">
      <c r="A465" s="900">
        <v>342462</v>
      </c>
      <c r="B465" s="894" t="s">
        <v>7087</v>
      </c>
      <c r="C465" s="841">
        <v>16130</v>
      </c>
    </row>
    <row r="466" spans="1:3" s="842" customFormat="1" ht="13.8">
      <c r="A466" s="900">
        <v>394160</v>
      </c>
      <c r="B466" s="894" t="s">
        <v>7088</v>
      </c>
      <c r="C466" s="841">
        <v>15410</v>
      </c>
    </row>
    <row r="467" spans="1:3" s="842" customFormat="1" ht="13.8">
      <c r="A467" s="900">
        <v>386162</v>
      </c>
      <c r="B467" s="894" t="s">
        <v>7089</v>
      </c>
      <c r="C467" s="841">
        <v>22000</v>
      </c>
    </row>
    <row r="468" spans="1:3" s="842" customFormat="1" ht="13.8">
      <c r="A468" s="912">
        <v>463407</v>
      </c>
      <c r="B468" s="913" t="s">
        <v>7090</v>
      </c>
      <c r="C468" s="841">
        <v>32000</v>
      </c>
    </row>
    <row r="469" spans="1:3" s="842" customFormat="1" ht="13.8">
      <c r="A469" s="900">
        <v>287122</v>
      </c>
      <c r="B469" s="914" t="s">
        <v>7091</v>
      </c>
      <c r="C469" s="841">
        <v>26660</v>
      </c>
    </row>
    <row r="470" spans="1:3" s="842" customFormat="1" ht="13.8">
      <c r="A470" s="900">
        <v>287123</v>
      </c>
      <c r="B470" s="915" t="s">
        <v>7092</v>
      </c>
      <c r="C470" s="841">
        <v>21090</v>
      </c>
    </row>
    <row r="471" spans="1:3" s="842" customFormat="1" ht="13.8">
      <c r="A471" s="900">
        <v>287125</v>
      </c>
      <c r="B471" s="915" t="s">
        <v>7093</v>
      </c>
      <c r="C471" s="841">
        <v>13400</v>
      </c>
    </row>
    <row r="472" spans="1:3" s="842" customFormat="1" ht="13.8">
      <c r="A472" s="900">
        <v>287198</v>
      </c>
      <c r="B472" s="915" t="s">
        <v>7094</v>
      </c>
      <c r="C472" s="844">
        <v>35000</v>
      </c>
    </row>
    <row r="473" spans="1:3" s="842" customFormat="1" ht="13.8">
      <c r="A473" s="900">
        <v>336729</v>
      </c>
      <c r="B473" s="915" t="s">
        <v>7095</v>
      </c>
      <c r="C473" s="841">
        <v>21090</v>
      </c>
    </row>
    <row r="474" spans="1:3" s="842" customFormat="1" ht="13.8">
      <c r="A474" s="900">
        <v>336730</v>
      </c>
      <c r="B474" s="915" t="s">
        <v>7096</v>
      </c>
      <c r="C474" s="841">
        <v>21090</v>
      </c>
    </row>
    <row r="475" spans="1:3" s="842" customFormat="1" ht="13.8">
      <c r="A475" s="900">
        <v>336734</v>
      </c>
      <c r="B475" s="915" t="s">
        <v>7097</v>
      </c>
      <c r="C475" s="841">
        <v>14000</v>
      </c>
    </row>
    <row r="476" spans="1:3" s="842" customFormat="1" ht="13.8">
      <c r="A476" s="900">
        <v>336743</v>
      </c>
      <c r="B476" s="915" t="s">
        <v>7098</v>
      </c>
      <c r="C476" s="841">
        <v>26500</v>
      </c>
    </row>
    <row r="477" spans="1:3" s="842" customFormat="1" ht="13.8">
      <c r="A477" s="900">
        <v>336747</v>
      </c>
      <c r="B477" s="914" t="s">
        <v>7099</v>
      </c>
      <c r="C477" s="841">
        <v>26500</v>
      </c>
    </row>
    <row r="478" spans="1:3" s="842" customFormat="1" ht="13.8">
      <c r="A478" s="900">
        <v>336756</v>
      </c>
      <c r="B478" s="914" t="s">
        <v>7100</v>
      </c>
      <c r="C478" s="841">
        <v>21640</v>
      </c>
    </row>
    <row r="479" spans="1:3" s="842" customFormat="1" ht="13.8">
      <c r="A479" s="900">
        <v>336759</v>
      </c>
      <c r="B479" s="894" t="s">
        <v>7101</v>
      </c>
      <c r="C479" s="841">
        <v>17000</v>
      </c>
    </row>
    <row r="480" spans="1:3" s="842" customFormat="1" ht="13.8">
      <c r="A480" s="900">
        <v>344584</v>
      </c>
      <c r="B480" s="894" t="s">
        <v>7102</v>
      </c>
      <c r="C480" s="841">
        <v>16800</v>
      </c>
    </row>
    <row r="481" spans="1:3" s="842" customFormat="1" ht="13.8">
      <c r="A481" s="900">
        <v>332327</v>
      </c>
      <c r="B481" s="894" t="s">
        <v>7103</v>
      </c>
      <c r="C481" s="841">
        <v>580000</v>
      </c>
    </row>
    <row r="482" spans="1:3" s="842" customFormat="1" ht="13.8">
      <c r="A482" s="900">
        <v>463219</v>
      </c>
      <c r="B482" s="894" t="s">
        <v>6518</v>
      </c>
      <c r="C482" s="841">
        <v>10000</v>
      </c>
    </row>
    <row r="483" spans="1:3" s="842" customFormat="1" ht="13.8">
      <c r="A483" s="900">
        <v>350401</v>
      </c>
      <c r="B483" s="894" t="s">
        <v>7104</v>
      </c>
      <c r="C483" s="841">
        <v>17400</v>
      </c>
    </row>
    <row r="484" spans="1:3" s="842" customFormat="1" ht="13.8">
      <c r="A484" s="906">
        <v>381823</v>
      </c>
      <c r="B484" s="904" t="s">
        <v>7105</v>
      </c>
      <c r="C484" s="841">
        <v>190480</v>
      </c>
    </row>
    <row r="485" spans="1:3" s="842" customFormat="1" ht="13.8">
      <c r="A485" s="900">
        <v>290505</v>
      </c>
      <c r="B485" s="894" t="s">
        <v>7106</v>
      </c>
      <c r="C485" s="841">
        <v>17000</v>
      </c>
    </row>
    <row r="486" spans="1:3" s="842" customFormat="1" ht="13.8">
      <c r="A486" s="900">
        <v>329242</v>
      </c>
      <c r="B486" s="894" t="s">
        <v>7107</v>
      </c>
      <c r="C486" s="841">
        <v>71500</v>
      </c>
    </row>
    <row r="487" spans="1:3" s="842" customFormat="1" ht="13.8">
      <c r="A487" s="906">
        <v>329375</v>
      </c>
      <c r="B487" s="904" t="s">
        <v>7108</v>
      </c>
      <c r="C487" s="841">
        <v>240000</v>
      </c>
    </row>
    <row r="488" spans="1:3" s="842" customFormat="1" ht="13.8">
      <c r="A488" s="900">
        <v>278532</v>
      </c>
      <c r="B488" s="894" t="s">
        <v>7109</v>
      </c>
      <c r="C488" s="841">
        <v>60000</v>
      </c>
    </row>
    <row r="489" spans="1:3" s="842" customFormat="1" ht="13.8">
      <c r="A489" s="906">
        <v>307090</v>
      </c>
      <c r="B489" s="904" t="s">
        <v>7110</v>
      </c>
      <c r="C489" s="841">
        <v>72000</v>
      </c>
    </row>
    <row r="490" spans="1:3" s="842" customFormat="1" ht="13.8">
      <c r="A490" s="900">
        <v>380425</v>
      </c>
      <c r="B490" s="894" t="s">
        <v>7111</v>
      </c>
      <c r="C490" s="841">
        <v>6390</v>
      </c>
    </row>
    <row r="491" spans="1:3" s="842" customFormat="1" ht="13.8">
      <c r="A491" s="900">
        <v>254995</v>
      </c>
      <c r="B491" s="894" t="s">
        <v>7112</v>
      </c>
      <c r="C491" s="841">
        <v>10500</v>
      </c>
    </row>
    <row r="492" spans="1:3" s="842" customFormat="1" ht="13.8">
      <c r="A492" s="900">
        <v>283872</v>
      </c>
      <c r="B492" s="894" t="s">
        <v>7113</v>
      </c>
      <c r="C492" s="841">
        <v>28000</v>
      </c>
    </row>
    <row r="493" spans="1:3" s="842" customFormat="1" ht="13.8">
      <c r="A493" s="900">
        <v>288371</v>
      </c>
      <c r="B493" s="894" t="s">
        <v>7114</v>
      </c>
      <c r="C493" s="841">
        <v>9600</v>
      </c>
    </row>
    <row r="494" spans="1:3" s="842" customFormat="1" ht="13.8">
      <c r="A494" s="900">
        <v>304968</v>
      </c>
      <c r="B494" s="894" t="s">
        <v>7115</v>
      </c>
      <c r="C494" s="841">
        <v>28000</v>
      </c>
    </row>
    <row r="495" spans="1:3" s="842" customFormat="1" ht="13.8">
      <c r="A495" s="900">
        <v>348486</v>
      </c>
      <c r="B495" s="894" t="s">
        <v>7116</v>
      </c>
      <c r="C495" s="844">
        <v>23500</v>
      </c>
    </row>
    <row r="496" spans="1:3" s="842" customFormat="1" ht="13.8">
      <c r="A496" s="900">
        <v>351241</v>
      </c>
      <c r="B496" s="894" t="s">
        <v>7117</v>
      </c>
      <c r="C496" s="844">
        <v>8760</v>
      </c>
    </row>
    <row r="497" spans="1:3" s="842" customFormat="1" ht="13.8">
      <c r="A497" s="900">
        <v>353163</v>
      </c>
      <c r="B497" s="894" t="s">
        <v>7118</v>
      </c>
      <c r="C497" s="844">
        <v>18800</v>
      </c>
    </row>
    <row r="498" spans="1:3" s="842" customFormat="1" ht="13.8">
      <c r="A498" s="900">
        <v>353164</v>
      </c>
      <c r="B498" s="894" t="s">
        <v>7119</v>
      </c>
      <c r="C498" s="844">
        <v>20800</v>
      </c>
    </row>
    <row r="499" spans="1:3" s="842" customFormat="1" ht="13.8">
      <c r="A499" s="900">
        <v>358143</v>
      </c>
      <c r="B499" s="894" t="s">
        <v>7120</v>
      </c>
      <c r="C499" s="844">
        <v>9200</v>
      </c>
    </row>
    <row r="500" spans="1:3" s="842" customFormat="1" ht="13.8">
      <c r="A500" s="900">
        <v>369245</v>
      </c>
      <c r="B500" s="894" t="s">
        <v>7121</v>
      </c>
      <c r="C500" s="841">
        <v>26000</v>
      </c>
    </row>
    <row r="501" spans="1:3" s="842" customFormat="1" ht="13.8">
      <c r="A501" s="900">
        <v>369246</v>
      </c>
      <c r="B501" s="894" t="s">
        <v>7122</v>
      </c>
      <c r="C501" s="844">
        <v>26000</v>
      </c>
    </row>
    <row r="502" spans="1:3" s="842" customFormat="1" ht="13.8">
      <c r="A502" s="900">
        <v>388025</v>
      </c>
      <c r="B502" s="894" t="s">
        <v>7123</v>
      </c>
      <c r="C502" s="844">
        <v>1650</v>
      </c>
    </row>
    <row r="503" spans="1:3" s="842" customFormat="1" ht="13.8">
      <c r="A503" s="900">
        <v>388026</v>
      </c>
      <c r="B503" s="894" t="s">
        <v>7124</v>
      </c>
      <c r="C503" s="841">
        <v>1650</v>
      </c>
    </row>
    <row r="504" spans="1:3" s="842" customFormat="1" ht="13.8">
      <c r="A504" s="900">
        <v>390366</v>
      </c>
      <c r="B504" s="894" t="s">
        <v>7125</v>
      </c>
      <c r="C504" s="841">
        <v>60000</v>
      </c>
    </row>
    <row r="505" spans="1:3" s="842" customFormat="1" ht="13.8">
      <c r="A505" s="900">
        <v>392296</v>
      </c>
      <c r="B505" s="894" t="s">
        <v>7126</v>
      </c>
      <c r="C505" s="841">
        <v>21000</v>
      </c>
    </row>
    <row r="506" spans="1:3" s="842" customFormat="1" ht="13.8">
      <c r="A506" s="900">
        <v>393361</v>
      </c>
      <c r="B506" s="894" t="s">
        <v>7127</v>
      </c>
      <c r="C506" s="841">
        <v>19500</v>
      </c>
    </row>
    <row r="507" spans="1:3" s="842" customFormat="1" ht="13.8">
      <c r="A507" s="900">
        <v>396125</v>
      </c>
      <c r="B507" s="894" t="s">
        <v>7128</v>
      </c>
      <c r="C507" s="841">
        <v>26500</v>
      </c>
    </row>
    <row r="508" spans="1:3" s="842" customFormat="1" ht="13.8">
      <c r="A508" s="900">
        <v>397451</v>
      </c>
      <c r="B508" s="894" t="s">
        <v>7129</v>
      </c>
      <c r="C508" s="841">
        <v>11000</v>
      </c>
    </row>
    <row r="509" spans="1:3" s="842" customFormat="1" ht="13.8">
      <c r="A509" s="893">
        <v>430164</v>
      </c>
      <c r="B509" s="894" t="s">
        <v>7130</v>
      </c>
      <c r="C509" s="841">
        <v>21000</v>
      </c>
    </row>
    <row r="510" spans="1:3" s="842" customFormat="1" ht="13.8">
      <c r="A510" s="900">
        <v>457638</v>
      </c>
      <c r="B510" s="894" t="s">
        <v>7131</v>
      </c>
      <c r="C510" s="841">
        <v>20800</v>
      </c>
    </row>
    <row r="511" spans="1:3" s="842" customFormat="1" ht="13.8">
      <c r="A511" s="900">
        <v>456965</v>
      </c>
      <c r="B511" s="894" t="s">
        <v>7132</v>
      </c>
      <c r="C511" s="841">
        <v>29010</v>
      </c>
    </row>
    <row r="512" spans="1:3" s="842" customFormat="1" ht="13.8">
      <c r="A512" s="900">
        <v>456967</v>
      </c>
      <c r="B512" s="894" t="s">
        <v>6067</v>
      </c>
      <c r="C512" s="841">
        <v>48000</v>
      </c>
    </row>
    <row r="513" spans="1:3" s="842" customFormat="1" ht="13.8">
      <c r="A513" s="900">
        <v>456966</v>
      </c>
      <c r="B513" s="894" t="s">
        <v>6066</v>
      </c>
      <c r="C513" s="841">
        <v>48000</v>
      </c>
    </row>
    <row r="514" spans="1:3" s="842" customFormat="1" ht="13.8">
      <c r="A514" s="900">
        <v>453778</v>
      </c>
      <c r="B514" s="894" t="s">
        <v>7133</v>
      </c>
      <c r="C514" s="841">
        <v>41760</v>
      </c>
    </row>
    <row r="515" spans="1:3" s="842" customFormat="1" ht="13.8">
      <c r="A515" s="900">
        <v>453779</v>
      </c>
      <c r="B515" s="894" t="s">
        <v>7134</v>
      </c>
      <c r="C515" s="841">
        <v>41760</v>
      </c>
    </row>
    <row r="516" spans="1:3" s="842" customFormat="1" ht="13.8">
      <c r="A516" s="900">
        <v>453676</v>
      </c>
      <c r="B516" s="894" t="s">
        <v>7135</v>
      </c>
      <c r="C516" s="841">
        <v>2000</v>
      </c>
    </row>
    <row r="517" spans="1:3" s="842" customFormat="1" ht="13.8">
      <c r="A517" s="900">
        <v>451720</v>
      </c>
      <c r="B517" s="894" t="s">
        <v>7136</v>
      </c>
      <c r="C517" s="841">
        <v>1450</v>
      </c>
    </row>
    <row r="518" spans="1:3" s="842" customFormat="1" ht="13.8">
      <c r="A518" s="900">
        <v>120769</v>
      </c>
      <c r="B518" s="894" t="s">
        <v>7137</v>
      </c>
      <c r="C518" s="841">
        <v>20270</v>
      </c>
    </row>
    <row r="519" spans="1:3" s="842" customFormat="1" ht="13.8">
      <c r="A519" s="900">
        <v>243208</v>
      </c>
      <c r="B519" s="894" t="s">
        <v>7138</v>
      </c>
      <c r="C519" s="841">
        <v>610</v>
      </c>
    </row>
    <row r="520" spans="1:3" s="842" customFormat="1" ht="13.8">
      <c r="A520" s="900">
        <v>429982</v>
      </c>
      <c r="B520" s="894" t="s">
        <v>7139</v>
      </c>
      <c r="C520" s="841">
        <v>1650</v>
      </c>
    </row>
    <row r="521" spans="1:3" s="842" customFormat="1" ht="13.8">
      <c r="A521" s="900">
        <v>429984</v>
      </c>
      <c r="B521" s="894" t="s">
        <v>7140</v>
      </c>
      <c r="C521" s="841">
        <v>1650</v>
      </c>
    </row>
    <row r="522" spans="1:3" s="842" customFormat="1" ht="13.8">
      <c r="A522" s="900">
        <v>429985</v>
      </c>
      <c r="B522" s="894" t="s">
        <v>7141</v>
      </c>
      <c r="C522" s="841">
        <v>1650</v>
      </c>
    </row>
    <row r="523" spans="1:3" s="842" customFormat="1" ht="13.8">
      <c r="A523" s="900">
        <v>429986</v>
      </c>
      <c r="B523" s="894" t="s">
        <v>7142</v>
      </c>
      <c r="C523" s="841">
        <v>1650</v>
      </c>
    </row>
    <row r="524" spans="1:3" s="842" customFormat="1" ht="13.8">
      <c r="A524" s="901">
        <v>328698</v>
      </c>
      <c r="B524" s="894" t="s">
        <v>7143</v>
      </c>
      <c r="C524" s="841">
        <v>20000</v>
      </c>
    </row>
    <row r="525" spans="1:3" s="842" customFormat="1" ht="13.8">
      <c r="A525" s="916">
        <v>439329</v>
      </c>
      <c r="B525" s="894" t="s">
        <v>7144</v>
      </c>
      <c r="C525" s="841">
        <v>22000</v>
      </c>
    </row>
    <row r="526" spans="1:3" s="842" customFormat="1" ht="13.8">
      <c r="A526" s="917">
        <v>458573</v>
      </c>
      <c r="B526" s="918" t="s">
        <v>7145</v>
      </c>
      <c r="C526" s="841">
        <v>38000</v>
      </c>
    </row>
    <row r="527" spans="1:3" s="842" customFormat="1" ht="13.8">
      <c r="A527" s="901">
        <v>447725</v>
      </c>
      <c r="B527" s="894" t="s">
        <v>7146</v>
      </c>
      <c r="C527" s="841">
        <v>8100</v>
      </c>
    </row>
    <row r="528" spans="1:3" s="842" customFormat="1" ht="13.8">
      <c r="A528" s="901">
        <v>439366</v>
      </c>
      <c r="B528" s="894" t="s">
        <v>7147</v>
      </c>
      <c r="C528" s="841">
        <v>8100</v>
      </c>
    </row>
    <row r="529" spans="1:3" s="842" customFormat="1" ht="13.8">
      <c r="A529" s="901">
        <v>348774</v>
      </c>
      <c r="B529" s="894" t="s">
        <v>7148</v>
      </c>
      <c r="C529" s="841">
        <v>27000</v>
      </c>
    </row>
    <row r="530" spans="1:3" s="842" customFormat="1" ht="13.8">
      <c r="A530" s="901">
        <v>349348</v>
      </c>
      <c r="B530" s="894" t="s">
        <v>7149</v>
      </c>
      <c r="C530" s="841">
        <v>17500</v>
      </c>
    </row>
    <row r="531" spans="1:3" s="842" customFormat="1" ht="13.8">
      <c r="A531" s="900">
        <v>440737</v>
      </c>
      <c r="B531" s="894" t="s">
        <v>7150</v>
      </c>
      <c r="C531" s="841">
        <v>2800</v>
      </c>
    </row>
    <row r="532" spans="1:3" s="842" customFormat="1" ht="13.8">
      <c r="A532" s="900">
        <v>440738</v>
      </c>
      <c r="B532" s="894" t="s">
        <v>7151</v>
      </c>
      <c r="C532" s="841">
        <v>2800</v>
      </c>
    </row>
    <row r="533" spans="1:3" s="842" customFormat="1" ht="13.8">
      <c r="A533" s="900">
        <v>440740</v>
      </c>
      <c r="B533" s="894" t="s">
        <v>7152</v>
      </c>
      <c r="C533" s="841">
        <v>2800</v>
      </c>
    </row>
    <row r="534" spans="1:3" s="842" customFormat="1" ht="13.8">
      <c r="A534" s="900">
        <v>369906</v>
      </c>
      <c r="B534" s="894" t="s">
        <v>7153</v>
      </c>
      <c r="C534" s="841">
        <v>2800</v>
      </c>
    </row>
    <row r="535" spans="1:3" s="842" customFormat="1" ht="13.8">
      <c r="A535" s="900">
        <v>369914</v>
      </c>
      <c r="B535" s="894" t="s">
        <v>7154</v>
      </c>
      <c r="C535" s="841">
        <v>2800</v>
      </c>
    </row>
    <row r="536" spans="1:3" s="842" customFormat="1" ht="13.8">
      <c r="A536" s="900">
        <v>399573</v>
      </c>
      <c r="B536" s="894" t="s">
        <v>7155</v>
      </c>
      <c r="C536" s="841">
        <v>2800</v>
      </c>
    </row>
    <row r="537" spans="1:3" s="842" customFormat="1" ht="13.8">
      <c r="A537" s="919">
        <v>399574</v>
      </c>
      <c r="B537" s="920" t="s">
        <v>7156</v>
      </c>
      <c r="C537" s="844">
        <v>2800</v>
      </c>
    </row>
    <row r="538" spans="1:3" s="842" customFormat="1" ht="13.8">
      <c r="A538" s="900">
        <v>399571</v>
      </c>
      <c r="B538" s="894" t="s">
        <v>7157</v>
      </c>
      <c r="C538" s="841">
        <v>2800</v>
      </c>
    </row>
    <row r="539" spans="1:3" s="842" customFormat="1" ht="13.8">
      <c r="A539" s="893">
        <v>440739</v>
      </c>
      <c r="B539" s="894" t="s">
        <v>7158</v>
      </c>
      <c r="C539" s="841">
        <v>2800</v>
      </c>
    </row>
    <row r="540" spans="1:3" s="842" customFormat="1" ht="13.8">
      <c r="A540" s="901">
        <v>398781</v>
      </c>
      <c r="B540" s="894" t="s">
        <v>7159</v>
      </c>
      <c r="C540" s="841">
        <v>1890</v>
      </c>
    </row>
    <row r="541" spans="1:3" s="842" customFormat="1" ht="13.8">
      <c r="A541" s="901">
        <v>398775</v>
      </c>
      <c r="B541" s="894" t="s">
        <v>7160</v>
      </c>
      <c r="C541" s="841">
        <v>1890</v>
      </c>
    </row>
    <row r="542" spans="1:3" s="842" customFormat="1" ht="13.8">
      <c r="A542" s="900">
        <v>398774</v>
      </c>
      <c r="B542" s="894" t="s">
        <v>7161</v>
      </c>
      <c r="C542" s="841">
        <v>1890</v>
      </c>
    </row>
    <row r="543" spans="1:3" s="842" customFormat="1" ht="13.8">
      <c r="A543" s="900">
        <v>398779</v>
      </c>
      <c r="B543" s="894" t="s">
        <v>7162</v>
      </c>
      <c r="C543" s="841">
        <v>1890</v>
      </c>
    </row>
    <row r="544" spans="1:3" s="842" customFormat="1" ht="13.8">
      <c r="A544" s="900">
        <v>398778</v>
      </c>
      <c r="B544" s="894" t="s">
        <v>7163</v>
      </c>
      <c r="C544" s="841">
        <v>1890</v>
      </c>
    </row>
    <row r="545" spans="1:4" s="842" customFormat="1" ht="13.8">
      <c r="A545" s="900">
        <v>164695</v>
      </c>
      <c r="B545" s="894" t="s">
        <v>7164</v>
      </c>
      <c r="C545" s="841">
        <v>16000</v>
      </c>
    </row>
    <row r="546" spans="1:4" s="842" customFormat="1" ht="13.8">
      <c r="A546" s="893">
        <v>223395</v>
      </c>
      <c r="B546" s="894" t="s">
        <v>7165</v>
      </c>
      <c r="C546" s="841">
        <v>23000</v>
      </c>
    </row>
    <row r="547" spans="1:4" s="842" customFormat="1" ht="13.8">
      <c r="A547" s="893">
        <v>389040</v>
      </c>
      <c r="B547" s="894" t="s">
        <v>7166</v>
      </c>
      <c r="C547" s="841">
        <v>23000</v>
      </c>
    </row>
    <row r="548" spans="1:4" s="842" customFormat="1" ht="13.8">
      <c r="A548" s="900">
        <v>374148</v>
      </c>
      <c r="B548" s="894" t="s">
        <v>7167</v>
      </c>
      <c r="C548" s="841">
        <v>4300</v>
      </c>
    </row>
    <row r="549" spans="1:4" s="842" customFormat="1" ht="13.8">
      <c r="A549" s="900">
        <v>280953</v>
      </c>
      <c r="B549" s="894" t="s">
        <v>7168</v>
      </c>
      <c r="C549" s="841">
        <v>750</v>
      </c>
    </row>
    <row r="550" spans="1:4" s="842" customFormat="1" ht="13.8">
      <c r="A550" s="900">
        <v>290503</v>
      </c>
      <c r="B550" s="894" t="s">
        <v>7169</v>
      </c>
      <c r="C550" s="841">
        <v>2400</v>
      </c>
    </row>
    <row r="551" spans="1:4" s="842" customFormat="1" ht="13.8">
      <c r="A551" s="900">
        <v>290504</v>
      </c>
      <c r="B551" s="894" t="s">
        <v>7170</v>
      </c>
      <c r="C551" s="841">
        <v>2400</v>
      </c>
    </row>
    <row r="552" spans="1:4" s="842" customFormat="1" ht="13.8">
      <c r="A552" s="900">
        <v>380055</v>
      </c>
      <c r="B552" s="894" t="s">
        <v>7171</v>
      </c>
      <c r="C552" s="841">
        <v>620</v>
      </c>
    </row>
    <row r="553" spans="1:4" s="842" customFormat="1" ht="13.8">
      <c r="A553" s="900">
        <v>458469</v>
      </c>
      <c r="B553" s="908" t="s">
        <v>7172</v>
      </c>
      <c r="C553" s="841">
        <v>3000</v>
      </c>
      <c r="D553" s="842">
        <v>458469</v>
      </c>
    </row>
    <row r="554" spans="1:4" s="842" customFormat="1" ht="13.8">
      <c r="A554" s="900">
        <v>381105</v>
      </c>
      <c r="B554" s="894" t="s">
        <v>7173</v>
      </c>
      <c r="C554" s="844">
        <v>550</v>
      </c>
    </row>
    <row r="555" spans="1:4" s="842" customFormat="1" ht="13.8">
      <c r="A555" s="900">
        <v>381106</v>
      </c>
      <c r="B555" s="894" t="s">
        <v>7174</v>
      </c>
      <c r="C555" s="841">
        <v>550</v>
      </c>
    </row>
    <row r="556" spans="1:4" s="842" customFormat="1" ht="13.8">
      <c r="A556" s="900">
        <v>386005</v>
      </c>
      <c r="B556" s="894" t="s">
        <v>7175</v>
      </c>
      <c r="C556" s="841">
        <v>820</v>
      </c>
    </row>
    <row r="557" spans="1:4" s="842" customFormat="1" ht="13.8">
      <c r="A557" s="900">
        <v>386006</v>
      </c>
      <c r="B557" s="894" t="s">
        <v>7176</v>
      </c>
      <c r="C557" s="841">
        <v>780</v>
      </c>
    </row>
    <row r="558" spans="1:4" s="842" customFormat="1" ht="13.8">
      <c r="A558" s="900">
        <v>386007</v>
      </c>
      <c r="B558" s="894" t="s">
        <v>7177</v>
      </c>
      <c r="C558" s="844">
        <v>780</v>
      </c>
    </row>
    <row r="559" spans="1:4" s="842" customFormat="1" ht="13.8">
      <c r="A559" s="900">
        <v>386008</v>
      </c>
      <c r="B559" s="894" t="s">
        <v>7178</v>
      </c>
      <c r="C559" s="844">
        <v>780</v>
      </c>
    </row>
    <row r="560" spans="1:4" s="842" customFormat="1" ht="13.8">
      <c r="A560" s="900">
        <v>391633</v>
      </c>
      <c r="B560" s="894" t="s">
        <v>7179</v>
      </c>
      <c r="C560" s="841">
        <v>25570</v>
      </c>
    </row>
    <row r="561" spans="1:3" s="842" customFormat="1" ht="13.8">
      <c r="A561" s="900">
        <v>293739</v>
      </c>
      <c r="B561" s="894" t="s">
        <v>7180</v>
      </c>
      <c r="C561" s="841">
        <v>11000</v>
      </c>
    </row>
    <row r="562" spans="1:3" s="842" customFormat="1" ht="13.8">
      <c r="A562" s="900">
        <v>134068</v>
      </c>
      <c r="B562" s="894" t="s">
        <v>7181</v>
      </c>
      <c r="C562" s="841">
        <v>11170</v>
      </c>
    </row>
    <row r="563" spans="1:3" s="842" customFormat="1" ht="13.8">
      <c r="A563" s="900">
        <v>104227</v>
      </c>
      <c r="B563" s="894" t="s">
        <v>7182</v>
      </c>
      <c r="C563" s="841">
        <v>85000</v>
      </c>
    </row>
    <row r="564" spans="1:3" s="842" customFormat="1" ht="13.8">
      <c r="A564" s="900">
        <v>104415</v>
      </c>
      <c r="B564" s="894" t="s">
        <v>7183</v>
      </c>
      <c r="C564" s="844">
        <v>85000</v>
      </c>
    </row>
    <row r="565" spans="1:3" s="842" customFormat="1" ht="13.8">
      <c r="A565" s="900">
        <v>196768</v>
      </c>
      <c r="B565" s="894" t="s">
        <v>7184</v>
      </c>
      <c r="C565" s="841">
        <v>70000</v>
      </c>
    </row>
    <row r="566" spans="1:3" s="842" customFormat="1" ht="13.8">
      <c r="A566" s="901">
        <v>395749</v>
      </c>
      <c r="B566" s="894" t="s">
        <v>7185</v>
      </c>
      <c r="C566" s="841">
        <v>90000</v>
      </c>
    </row>
    <row r="567" spans="1:3" s="842" customFormat="1" ht="13.8">
      <c r="A567" s="900">
        <v>282296</v>
      </c>
      <c r="B567" s="894" t="s">
        <v>7186</v>
      </c>
      <c r="C567" s="841">
        <v>75000</v>
      </c>
    </row>
    <row r="568" spans="1:3" s="842" customFormat="1" ht="13.8">
      <c r="A568" s="900">
        <v>285830</v>
      </c>
      <c r="B568" s="894" t="s">
        <v>7187</v>
      </c>
      <c r="C568" s="841">
        <v>75000</v>
      </c>
    </row>
    <row r="569" spans="1:3" s="842" customFormat="1" ht="13.8">
      <c r="A569" s="900">
        <v>294031</v>
      </c>
      <c r="B569" s="894" t="s">
        <v>7188</v>
      </c>
      <c r="C569" s="841">
        <v>29000</v>
      </c>
    </row>
    <row r="570" spans="1:3" s="842" customFormat="1" ht="13.8">
      <c r="A570" s="900">
        <v>294033</v>
      </c>
      <c r="B570" s="894" t="s">
        <v>7189</v>
      </c>
      <c r="C570" s="841">
        <v>34000</v>
      </c>
    </row>
    <row r="571" spans="1:3" s="842" customFormat="1" ht="13.8">
      <c r="A571" s="900">
        <v>449059</v>
      </c>
      <c r="B571" s="921" t="s">
        <v>7190</v>
      </c>
      <c r="C571" s="841">
        <v>75000</v>
      </c>
    </row>
    <row r="572" spans="1:3" s="842" customFormat="1" ht="13.8">
      <c r="A572" s="900">
        <v>448104</v>
      </c>
      <c r="B572" s="921" t="s">
        <v>7191</v>
      </c>
      <c r="C572" s="841">
        <v>75000</v>
      </c>
    </row>
    <row r="573" spans="1:3" s="842" customFormat="1" ht="13.8">
      <c r="A573" s="900">
        <v>373449</v>
      </c>
      <c r="B573" s="894" t="s">
        <v>7192</v>
      </c>
      <c r="C573" s="841">
        <v>85000</v>
      </c>
    </row>
    <row r="574" spans="1:3" s="842" customFormat="1" ht="13.8">
      <c r="A574" s="900">
        <v>381286</v>
      </c>
      <c r="B574" s="894" t="s">
        <v>7193</v>
      </c>
      <c r="C574" s="841">
        <v>99000</v>
      </c>
    </row>
    <row r="575" spans="1:3" s="842" customFormat="1" ht="13.8">
      <c r="A575" s="900">
        <v>164446</v>
      </c>
      <c r="B575" s="894" t="s">
        <v>7194</v>
      </c>
      <c r="C575" s="841">
        <v>430</v>
      </c>
    </row>
    <row r="576" spans="1:3" s="842" customFormat="1" ht="13.8">
      <c r="A576" s="900">
        <v>143362</v>
      </c>
      <c r="B576" s="894" t="s">
        <v>7195</v>
      </c>
      <c r="C576" s="841">
        <v>430</v>
      </c>
    </row>
    <row r="577" spans="1:3" s="842" customFormat="1" ht="13.8">
      <c r="A577" s="900">
        <v>146337</v>
      </c>
      <c r="B577" s="894" t="s">
        <v>7196</v>
      </c>
      <c r="C577" s="841">
        <v>500</v>
      </c>
    </row>
    <row r="578" spans="1:3" s="842" customFormat="1" ht="13.8">
      <c r="A578" s="900">
        <v>162659</v>
      </c>
      <c r="B578" s="894" t="s">
        <v>7197</v>
      </c>
      <c r="C578" s="841">
        <v>500</v>
      </c>
    </row>
    <row r="579" spans="1:3" s="842" customFormat="1" ht="13.8">
      <c r="A579" s="893">
        <v>455581</v>
      </c>
      <c r="B579" s="908" t="s">
        <v>7198</v>
      </c>
      <c r="C579" s="841">
        <v>500</v>
      </c>
    </row>
    <row r="580" spans="1:3" s="842" customFormat="1" ht="13.8">
      <c r="A580" s="900">
        <v>172084</v>
      </c>
      <c r="B580" s="894" t="s">
        <v>7199</v>
      </c>
      <c r="C580" s="841">
        <v>500</v>
      </c>
    </row>
    <row r="581" spans="1:3" s="842" customFormat="1" ht="13.8">
      <c r="A581" s="900">
        <v>241524</v>
      </c>
      <c r="B581" s="894" t="s">
        <v>7200</v>
      </c>
      <c r="C581" s="841">
        <v>500</v>
      </c>
    </row>
    <row r="582" spans="1:3" s="842" customFormat="1" ht="13.8">
      <c r="A582" s="900">
        <v>165840</v>
      </c>
      <c r="B582" s="894" t="s">
        <v>7201</v>
      </c>
      <c r="C582" s="841">
        <v>480</v>
      </c>
    </row>
    <row r="583" spans="1:3" s="842" customFormat="1" ht="13.8">
      <c r="A583" s="900">
        <v>229287</v>
      </c>
      <c r="B583" s="894" t="s">
        <v>7202</v>
      </c>
      <c r="C583" s="841">
        <v>500</v>
      </c>
    </row>
    <row r="584" spans="1:3" s="842" customFormat="1" ht="13.8">
      <c r="A584" s="900">
        <v>277541</v>
      </c>
      <c r="B584" s="894" t="s">
        <v>7203</v>
      </c>
      <c r="C584" s="841">
        <v>660</v>
      </c>
    </row>
    <row r="585" spans="1:3" s="842" customFormat="1" ht="13.8">
      <c r="A585" s="900">
        <v>277542</v>
      </c>
      <c r="B585" s="894" t="s">
        <v>7204</v>
      </c>
      <c r="C585" s="841">
        <v>630</v>
      </c>
    </row>
    <row r="586" spans="1:3" s="842" customFormat="1" ht="13.8">
      <c r="A586" s="900">
        <v>280432</v>
      </c>
      <c r="B586" s="894" t="s">
        <v>7205</v>
      </c>
      <c r="C586" s="841">
        <v>390</v>
      </c>
    </row>
    <row r="587" spans="1:3" s="842" customFormat="1" ht="13.8">
      <c r="A587" s="900">
        <v>280433</v>
      </c>
      <c r="B587" s="894" t="s">
        <v>7206</v>
      </c>
      <c r="C587" s="841">
        <v>390</v>
      </c>
    </row>
    <row r="588" spans="1:3" s="842" customFormat="1" ht="13.8">
      <c r="A588" s="900">
        <v>301660</v>
      </c>
      <c r="B588" s="894" t="s">
        <v>7207</v>
      </c>
      <c r="C588" s="841">
        <v>1150</v>
      </c>
    </row>
    <row r="589" spans="1:3" s="842" customFormat="1" ht="13.8">
      <c r="A589" s="900">
        <v>335676</v>
      </c>
      <c r="B589" s="894" t="s">
        <v>7208</v>
      </c>
      <c r="C589" s="841">
        <v>620</v>
      </c>
    </row>
    <row r="590" spans="1:3" s="842" customFormat="1" ht="13.8">
      <c r="A590" s="900">
        <v>335690</v>
      </c>
      <c r="B590" s="894" t="s">
        <v>7209</v>
      </c>
      <c r="C590" s="841">
        <v>670</v>
      </c>
    </row>
    <row r="591" spans="1:3" s="842" customFormat="1" ht="13.8">
      <c r="A591" s="900">
        <v>335822</v>
      </c>
      <c r="B591" s="894" t="s">
        <v>7210</v>
      </c>
      <c r="C591" s="841">
        <v>640</v>
      </c>
    </row>
    <row r="592" spans="1:3" s="842" customFormat="1" ht="13.8">
      <c r="A592" s="900">
        <v>346731</v>
      </c>
      <c r="B592" s="894" t="s">
        <v>7211</v>
      </c>
      <c r="C592" s="841">
        <v>460</v>
      </c>
    </row>
    <row r="593" spans="1:3" s="842" customFormat="1" ht="13.8">
      <c r="A593" s="900">
        <v>357288</v>
      </c>
      <c r="B593" s="894" t="s">
        <v>7212</v>
      </c>
      <c r="C593" s="841">
        <v>430</v>
      </c>
    </row>
    <row r="594" spans="1:3" s="842" customFormat="1" ht="13.8">
      <c r="A594" s="900">
        <v>372575</v>
      </c>
      <c r="B594" s="894" t="s">
        <v>7213</v>
      </c>
      <c r="C594" s="841">
        <v>1310</v>
      </c>
    </row>
    <row r="595" spans="1:3" s="842" customFormat="1" ht="13.8">
      <c r="A595" s="900">
        <v>389751</v>
      </c>
      <c r="B595" s="894" t="s">
        <v>7214</v>
      </c>
      <c r="C595" s="841">
        <v>24000</v>
      </c>
    </row>
    <row r="596" spans="1:3" s="842" customFormat="1" ht="13.8">
      <c r="A596" s="906">
        <v>354306</v>
      </c>
      <c r="B596" s="904" t="s">
        <v>7215</v>
      </c>
      <c r="C596" s="841">
        <v>7500</v>
      </c>
    </row>
    <row r="597" spans="1:3" s="842" customFormat="1" ht="13.8">
      <c r="A597" s="900">
        <v>389750</v>
      </c>
      <c r="B597" s="894" t="s">
        <v>7216</v>
      </c>
      <c r="C597" s="841">
        <v>26000</v>
      </c>
    </row>
    <row r="598" spans="1:3" s="842" customFormat="1" ht="13.8">
      <c r="A598" s="900">
        <v>354570</v>
      </c>
      <c r="B598" s="894" t="s">
        <v>7217</v>
      </c>
      <c r="C598" s="841">
        <v>7630</v>
      </c>
    </row>
    <row r="599" spans="1:3" s="842" customFormat="1" ht="13.8">
      <c r="A599" s="906">
        <v>354575</v>
      </c>
      <c r="B599" s="904" t="s">
        <v>7218</v>
      </c>
      <c r="C599" s="841">
        <v>7860</v>
      </c>
    </row>
    <row r="600" spans="1:3" s="842" customFormat="1" ht="13.8">
      <c r="A600" s="893">
        <v>462871</v>
      </c>
      <c r="B600" s="908" t="s">
        <v>7219</v>
      </c>
      <c r="C600" s="841">
        <v>7500</v>
      </c>
    </row>
    <row r="601" spans="1:3" s="842" customFormat="1" ht="13.8">
      <c r="A601" s="900">
        <v>389749</v>
      </c>
      <c r="B601" s="894" t="s">
        <v>7220</v>
      </c>
      <c r="C601" s="841">
        <v>24000</v>
      </c>
    </row>
    <row r="602" spans="1:3" s="842" customFormat="1" ht="13.8">
      <c r="A602" s="906">
        <v>354740</v>
      </c>
      <c r="B602" s="904" t="s">
        <v>7221</v>
      </c>
      <c r="C602" s="841">
        <v>11000</v>
      </c>
    </row>
    <row r="603" spans="1:3" s="842" customFormat="1" ht="13.8">
      <c r="A603" s="900">
        <v>390164</v>
      </c>
      <c r="B603" s="894" t="s">
        <v>7222</v>
      </c>
      <c r="C603" s="841">
        <v>590</v>
      </c>
    </row>
    <row r="604" spans="1:3" s="842" customFormat="1" ht="13.8">
      <c r="A604" s="900">
        <v>383384</v>
      </c>
      <c r="B604" s="894" t="s">
        <v>7223</v>
      </c>
      <c r="C604" s="841">
        <v>900</v>
      </c>
    </row>
    <row r="605" spans="1:3" s="842" customFormat="1" ht="13.8">
      <c r="A605" s="900">
        <v>354718</v>
      </c>
      <c r="B605" s="894" t="s">
        <v>7224</v>
      </c>
      <c r="C605" s="841">
        <v>20000</v>
      </c>
    </row>
    <row r="606" spans="1:3" s="842" customFormat="1" ht="13.8">
      <c r="A606" s="900">
        <v>354720</v>
      </c>
      <c r="B606" s="894" t="s">
        <v>7225</v>
      </c>
      <c r="C606" s="841">
        <v>20000</v>
      </c>
    </row>
    <row r="607" spans="1:3" s="842" customFormat="1" ht="13.8">
      <c r="A607" s="906">
        <v>354560</v>
      </c>
      <c r="B607" s="904" t="s">
        <v>7226</v>
      </c>
      <c r="C607" s="841">
        <v>8490</v>
      </c>
    </row>
    <row r="608" spans="1:3" s="842" customFormat="1" ht="13.8">
      <c r="A608" s="900">
        <v>374261</v>
      </c>
      <c r="B608" s="894" t="s">
        <v>7227</v>
      </c>
      <c r="C608" s="841">
        <v>30930</v>
      </c>
    </row>
    <row r="609" spans="1:3" s="842" customFormat="1" ht="13.8">
      <c r="A609" s="900">
        <v>381347</v>
      </c>
      <c r="B609" s="894" t="s">
        <v>7228</v>
      </c>
      <c r="C609" s="841">
        <v>1430</v>
      </c>
    </row>
    <row r="610" spans="1:3" s="842" customFormat="1" ht="13.8">
      <c r="A610" s="900">
        <v>354309</v>
      </c>
      <c r="B610" s="894" t="s">
        <v>7229</v>
      </c>
      <c r="C610" s="841">
        <v>14000</v>
      </c>
    </row>
    <row r="611" spans="1:3" s="842" customFormat="1" ht="13.8">
      <c r="A611" s="900">
        <v>374245</v>
      </c>
      <c r="B611" s="894" t="s">
        <v>7230</v>
      </c>
      <c r="C611" s="841">
        <v>7000</v>
      </c>
    </row>
    <row r="612" spans="1:3" s="842" customFormat="1" ht="13.8">
      <c r="A612" s="900">
        <v>354507</v>
      </c>
      <c r="B612" s="894" t="s">
        <v>7231</v>
      </c>
      <c r="C612" s="841">
        <v>8020</v>
      </c>
    </row>
    <row r="613" spans="1:3" s="842" customFormat="1" ht="13.8">
      <c r="A613" s="900">
        <v>372624</v>
      </c>
      <c r="B613" s="894" t="s">
        <v>7232</v>
      </c>
      <c r="C613" s="841">
        <v>21960</v>
      </c>
    </row>
    <row r="614" spans="1:3" s="842" customFormat="1" ht="13.8">
      <c r="A614" s="900">
        <v>354289</v>
      </c>
      <c r="B614" s="894" t="s">
        <v>7233</v>
      </c>
      <c r="C614" s="841">
        <v>21000</v>
      </c>
    </row>
    <row r="615" spans="1:3" s="842" customFormat="1" ht="13.8">
      <c r="A615" s="900">
        <v>354496</v>
      </c>
      <c r="B615" s="894" t="s">
        <v>7234</v>
      </c>
      <c r="C615" s="841">
        <v>9930</v>
      </c>
    </row>
    <row r="616" spans="1:3" s="842" customFormat="1" ht="13.8">
      <c r="A616" s="900">
        <v>353968</v>
      </c>
      <c r="B616" s="894" t="s">
        <v>7235</v>
      </c>
      <c r="C616" s="841">
        <v>154180</v>
      </c>
    </row>
    <row r="617" spans="1:3" s="842" customFormat="1" ht="13.8">
      <c r="A617" s="900">
        <v>354535</v>
      </c>
      <c r="B617" s="894" t="s">
        <v>7236</v>
      </c>
      <c r="C617" s="841">
        <v>7000</v>
      </c>
    </row>
    <row r="618" spans="1:3" s="842" customFormat="1" ht="13.8">
      <c r="A618" s="900">
        <v>354721</v>
      </c>
      <c r="B618" s="894" t="s">
        <v>7237</v>
      </c>
      <c r="C618" s="841">
        <v>13000</v>
      </c>
    </row>
    <row r="619" spans="1:3" s="842" customFormat="1" ht="13.8">
      <c r="A619" s="905">
        <v>354751</v>
      </c>
      <c r="B619" s="904" t="s">
        <v>7238</v>
      </c>
      <c r="C619" s="841">
        <v>2870</v>
      </c>
    </row>
    <row r="620" spans="1:3" s="842" customFormat="1" ht="13.8">
      <c r="A620" s="900">
        <v>374243</v>
      </c>
      <c r="B620" s="894" t="s">
        <v>7239</v>
      </c>
      <c r="C620" s="841">
        <v>7630</v>
      </c>
    </row>
    <row r="621" spans="1:3" s="842" customFormat="1" ht="13.8">
      <c r="A621" s="900">
        <v>375479</v>
      </c>
      <c r="B621" s="894" t="s">
        <v>7240</v>
      </c>
      <c r="C621" s="841">
        <v>680</v>
      </c>
    </row>
    <row r="622" spans="1:3" s="842" customFormat="1" ht="13.8">
      <c r="A622" s="900">
        <v>354542</v>
      </c>
      <c r="B622" s="894" t="s">
        <v>7241</v>
      </c>
      <c r="C622" s="841">
        <v>8000</v>
      </c>
    </row>
    <row r="623" spans="1:3" s="842" customFormat="1" ht="13.8">
      <c r="A623" s="900">
        <v>354136</v>
      </c>
      <c r="B623" s="894" t="s">
        <v>7242</v>
      </c>
      <c r="C623" s="841">
        <v>800</v>
      </c>
    </row>
    <row r="624" spans="1:3" s="842" customFormat="1" ht="13.8">
      <c r="A624" s="900">
        <v>381344</v>
      </c>
      <c r="B624" s="894" t="s">
        <v>7243</v>
      </c>
      <c r="C624" s="841">
        <v>1450</v>
      </c>
    </row>
    <row r="625" spans="1:3" s="842" customFormat="1" ht="13.8">
      <c r="A625" s="900">
        <v>381345</v>
      </c>
      <c r="B625" s="894" t="s">
        <v>7244</v>
      </c>
      <c r="C625" s="841">
        <v>1450</v>
      </c>
    </row>
    <row r="626" spans="1:3" s="842" customFormat="1" ht="13.8">
      <c r="A626" s="900">
        <v>375047</v>
      </c>
      <c r="B626" s="894" t="s">
        <v>7245</v>
      </c>
      <c r="C626" s="841">
        <v>710</v>
      </c>
    </row>
    <row r="627" spans="1:3" s="842" customFormat="1" ht="13.8">
      <c r="A627" s="906">
        <v>354565</v>
      </c>
      <c r="B627" s="904" t="s">
        <v>7246</v>
      </c>
      <c r="C627" s="841">
        <v>17280</v>
      </c>
    </row>
    <row r="628" spans="1:3" s="842" customFormat="1" ht="13.8">
      <c r="A628" s="900">
        <v>375046</v>
      </c>
      <c r="B628" s="894" t="s">
        <v>7247</v>
      </c>
      <c r="C628" s="841">
        <v>500</v>
      </c>
    </row>
    <row r="629" spans="1:3" s="842" customFormat="1" ht="13.8">
      <c r="A629" s="900">
        <v>383489</v>
      </c>
      <c r="B629" s="894" t="s">
        <v>7248</v>
      </c>
      <c r="C629" s="841">
        <v>18730</v>
      </c>
    </row>
    <row r="630" spans="1:3" s="842" customFormat="1" ht="13.8">
      <c r="A630" s="906">
        <v>354305</v>
      </c>
      <c r="B630" s="904" t="s">
        <v>7249</v>
      </c>
      <c r="C630" s="841">
        <v>8000</v>
      </c>
    </row>
    <row r="631" spans="1:3" s="842" customFormat="1" ht="13.8">
      <c r="A631" s="900">
        <v>385109</v>
      </c>
      <c r="B631" s="894" t="s">
        <v>7250</v>
      </c>
      <c r="C631" s="841">
        <v>20620</v>
      </c>
    </row>
    <row r="632" spans="1:3" s="842" customFormat="1" ht="13.8">
      <c r="A632" s="906">
        <v>386111</v>
      </c>
      <c r="B632" s="904" t="s">
        <v>7251</v>
      </c>
      <c r="C632" s="841">
        <v>30260</v>
      </c>
    </row>
    <row r="633" spans="1:3" s="842" customFormat="1" ht="13.8">
      <c r="A633" s="900">
        <v>388698</v>
      </c>
      <c r="B633" s="894" t="s">
        <v>7252</v>
      </c>
      <c r="C633" s="841">
        <v>7700</v>
      </c>
    </row>
    <row r="634" spans="1:3" s="842" customFormat="1" ht="13.8">
      <c r="A634" s="900">
        <v>361975</v>
      </c>
      <c r="B634" s="894" t="s">
        <v>7253</v>
      </c>
      <c r="C634" s="841">
        <v>240000</v>
      </c>
    </row>
    <row r="635" spans="1:3" s="842" customFormat="1" ht="13.8">
      <c r="A635" s="906">
        <v>354919</v>
      </c>
      <c r="B635" s="904" t="s">
        <v>7254</v>
      </c>
      <c r="C635" s="841">
        <v>8780</v>
      </c>
    </row>
    <row r="636" spans="1:3" s="842" customFormat="1" ht="13.8">
      <c r="A636" s="900">
        <v>383811</v>
      </c>
      <c r="B636" s="894" t="s">
        <v>7255</v>
      </c>
      <c r="C636" s="841">
        <v>27610</v>
      </c>
    </row>
    <row r="637" spans="1:3" s="842" customFormat="1" ht="13.8">
      <c r="A637" s="906">
        <v>383760</v>
      </c>
      <c r="B637" s="904" t="s">
        <v>7256</v>
      </c>
      <c r="C637" s="841">
        <v>1140</v>
      </c>
    </row>
    <row r="638" spans="1:3" s="842" customFormat="1" ht="13.8">
      <c r="A638" s="900">
        <v>383509</v>
      </c>
      <c r="B638" s="894" t="s">
        <v>7257</v>
      </c>
      <c r="C638" s="841">
        <v>27610</v>
      </c>
    </row>
    <row r="639" spans="1:3" s="842" customFormat="1" ht="13.8">
      <c r="A639" s="900">
        <v>381346</v>
      </c>
      <c r="B639" s="894" t="s">
        <v>7258</v>
      </c>
      <c r="C639" s="841">
        <v>1430</v>
      </c>
    </row>
    <row r="640" spans="1:3" s="842" customFormat="1" ht="13.8">
      <c r="A640" s="900">
        <v>372677</v>
      </c>
      <c r="B640" s="894" t="s">
        <v>7259</v>
      </c>
      <c r="C640" s="841">
        <v>162800</v>
      </c>
    </row>
    <row r="641" spans="1:3" s="842" customFormat="1" ht="13.8">
      <c r="A641" s="900">
        <v>396979</v>
      </c>
      <c r="B641" s="894" t="s">
        <v>7260</v>
      </c>
      <c r="C641" s="841">
        <v>39000</v>
      </c>
    </row>
    <row r="642" spans="1:3" s="842" customFormat="1" ht="13.8">
      <c r="A642" s="906">
        <v>383862</v>
      </c>
      <c r="B642" s="904" t="s">
        <v>7261</v>
      </c>
      <c r="C642" s="841">
        <v>27530</v>
      </c>
    </row>
    <row r="643" spans="1:3" s="842" customFormat="1" ht="13.8">
      <c r="A643" s="906">
        <v>383762</v>
      </c>
      <c r="B643" s="904" t="s">
        <v>7262</v>
      </c>
      <c r="C643" s="841">
        <v>1330</v>
      </c>
    </row>
    <row r="644" spans="1:3" s="842" customFormat="1" ht="13.8">
      <c r="A644" s="900">
        <v>354719</v>
      </c>
      <c r="B644" s="894" t="s">
        <v>7263</v>
      </c>
      <c r="C644" s="841">
        <v>22000</v>
      </c>
    </row>
    <row r="645" spans="1:3" s="842" customFormat="1" ht="13.8">
      <c r="A645" s="900">
        <v>375478</v>
      </c>
      <c r="B645" s="894" t="s">
        <v>7264</v>
      </c>
      <c r="C645" s="841">
        <v>1500</v>
      </c>
    </row>
    <row r="646" spans="1:3" s="842" customFormat="1" ht="13.8">
      <c r="A646" s="900">
        <v>354281</v>
      </c>
      <c r="B646" s="894" t="s">
        <v>7265</v>
      </c>
      <c r="C646" s="841">
        <v>17200</v>
      </c>
    </row>
    <row r="647" spans="1:3" s="842" customFormat="1" ht="13.8">
      <c r="A647" s="900">
        <v>383513</v>
      </c>
      <c r="B647" s="894" t="s">
        <v>7266</v>
      </c>
      <c r="C647" s="841">
        <v>21360</v>
      </c>
    </row>
    <row r="648" spans="1:3" s="842" customFormat="1" ht="13.8">
      <c r="A648" s="900">
        <v>383812</v>
      </c>
      <c r="B648" s="894" t="s">
        <v>7267</v>
      </c>
      <c r="C648" s="841">
        <v>22210</v>
      </c>
    </row>
    <row r="649" spans="1:3" s="842" customFormat="1" ht="13.8">
      <c r="A649" s="900">
        <v>354668</v>
      </c>
      <c r="B649" s="894" t="s">
        <v>7268</v>
      </c>
      <c r="C649" s="841">
        <v>23460</v>
      </c>
    </row>
    <row r="650" spans="1:3" s="842" customFormat="1" ht="13.8">
      <c r="A650" s="900">
        <v>353981</v>
      </c>
      <c r="B650" s="894" t="s">
        <v>7269</v>
      </c>
      <c r="C650" s="841">
        <v>11800</v>
      </c>
    </row>
    <row r="651" spans="1:3" s="842" customFormat="1" ht="13.8">
      <c r="A651" s="906">
        <v>375475</v>
      </c>
      <c r="B651" s="904" t="s">
        <v>7270</v>
      </c>
      <c r="C651" s="841">
        <v>1200</v>
      </c>
    </row>
    <row r="652" spans="1:3" s="842" customFormat="1" ht="13.8">
      <c r="A652" s="906">
        <v>383761</v>
      </c>
      <c r="B652" s="904" t="s">
        <v>7271</v>
      </c>
      <c r="C652" s="841">
        <v>1240</v>
      </c>
    </row>
    <row r="653" spans="1:3" s="842" customFormat="1" ht="13.8">
      <c r="A653" s="900">
        <v>383522</v>
      </c>
      <c r="B653" s="894" t="s">
        <v>7272</v>
      </c>
      <c r="C653" s="841">
        <v>22240</v>
      </c>
    </row>
    <row r="654" spans="1:3" s="842" customFormat="1" ht="13.8">
      <c r="A654" s="900">
        <v>362077</v>
      </c>
      <c r="B654" s="894" t="s">
        <v>7273</v>
      </c>
      <c r="C654" s="841">
        <v>200000</v>
      </c>
    </row>
    <row r="655" spans="1:3" s="842" customFormat="1" ht="13.8">
      <c r="A655" s="900">
        <v>354937</v>
      </c>
      <c r="B655" s="894" t="s">
        <v>7274</v>
      </c>
      <c r="C655" s="841">
        <v>11000</v>
      </c>
    </row>
    <row r="656" spans="1:3" s="842" customFormat="1" ht="13.8">
      <c r="A656" s="900">
        <v>354287</v>
      </c>
      <c r="B656" s="894" t="s">
        <v>7275</v>
      </c>
      <c r="C656" s="841">
        <v>7000</v>
      </c>
    </row>
    <row r="657" spans="1:3" s="842" customFormat="1" ht="13.8">
      <c r="A657" s="900">
        <v>354927</v>
      </c>
      <c r="B657" s="894" t="s">
        <v>7276</v>
      </c>
      <c r="C657" s="841">
        <v>2750</v>
      </c>
    </row>
    <row r="658" spans="1:3" s="842" customFormat="1" ht="13.8">
      <c r="A658" s="900">
        <v>355872</v>
      </c>
      <c r="B658" s="894" t="s">
        <v>7277</v>
      </c>
      <c r="C658" s="841">
        <v>20810</v>
      </c>
    </row>
    <row r="659" spans="1:3" s="842" customFormat="1" ht="13.8">
      <c r="A659" s="900">
        <v>383850</v>
      </c>
      <c r="B659" s="894" t="s">
        <v>7278</v>
      </c>
      <c r="C659" s="841">
        <v>27530</v>
      </c>
    </row>
    <row r="660" spans="1:3" s="842" customFormat="1" ht="13.8">
      <c r="A660" s="900">
        <v>362493</v>
      </c>
      <c r="B660" s="894" t="s">
        <v>7279</v>
      </c>
      <c r="C660" s="841">
        <v>82000</v>
      </c>
    </row>
    <row r="661" spans="1:3" s="842" customFormat="1" ht="13.8">
      <c r="A661" s="900">
        <v>362494</v>
      </c>
      <c r="B661" s="894" t="s">
        <v>7280</v>
      </c>
      <c r="C661" s="841">
        <v>100500</v>
      </c>
    </row>
    <row r="662" spans="1:3" s="842" customFormat="1" ht="13.8">
      <c r="A662" s="900">
        <v>362495</v>
      </c>
      <c r="B662" s="894" t="s">
        <v>7281</v>
      </c>
      <c r="C662" s="841">
        <v>31000</v>
      </c>
    </row>
    <row r="663" spans="1:3" s="842" customFormat="1" ht="13.8">
      <c r="A663" s="900">
        <v>362498</v>
      </c>
      <c r="B663" s="894" t="s">
        <v>7282</v>
      </c>
      <c r="C663" s="841">
        <v>110000</v>
      </c>
    </row>
    <row r="664" spans="1:3" s="842" customFormat="1" ht="13.8">
      <c r="A664" s="900">
        <v>362504</v>
      </c>
      <c r="B664" s="894" t="s">
        <v>7283</v>
      </c>
      <c r="C664" s="841">
        <v>54000</v>
      </c>
    </row>
    <row r="665" spans="1:3" s="842" customFormat="1" ht="13.8">
      <c r="A665" s="893">
        <v>362505</v>
      </c>
      <c r="B665" s="894" t="s">
        <v>7284</v>
      </c>
      <c r="C665" s="841">
        <v>60000</v>
      </c>
    </row>
    <row r="666" spans="1:3" s="842" customFormat="1" ht="13.8">
      <c r="A666" s="893">
        <v>362529</v>
      </c>
      <c r="B666" s="894" t="s">
        <v>7285</v>
      </c>
      <c r="C666" s="841">
        <v>50000</v>
      </c>
    </row>
    <row r="667" spans="1:3" s="842" customFormat="1" ht="13.8">
      <c r="A667" s="893">
        <v>362508</v>
      </c>
      <c r="B667" s="894" t="s">
        <v>7286</v>
      </c>
      <c r="C667" s="841">
        <v>70000</v>
      </c>
    </row>
    <row r="668" spans="1:3" s="842" customFormat="1" ht="13.8">
      <c r="A668" s="900">
        <v>362516</v>
      </c>
      <c r="B668" s="894" t="s">
        <v>7287</v>
      </c>
      <c r="C668" s="841">
        <v>72000</v>
      </c>
    </row>
    <row r="669" spans="1:3" s="842" customFormat="1" ht="13.8">
      <c r="A669" s="900">
        <v>362517</v>
      </c>
      <c r="B669" s="894" t="s">
        <v>7288</v>
      </c>
      <c r="C669" s="841">
        <v>52000</v>
      </c>
    </row>
    <row r="670" spans="1:3" s="842" customFormat="1" ht="13.8">
      <c r="A670" s="900">
        <v>382929</v>
      </c>
      <c r="B670" s="894" t="s">
        <v>7289</v>
      </c>
      <c r="C670" s="841">
        <v>7290</v>
      </c>
    </row>
    <row r="671" spans="1:3" s="842" customFormat="1" ht="13.8">
      <c r="A671" s="906">
        <v>386076</v>
      </c>
      <c r="B671" s="904" t="s">
        <v>7290</v>
      </c>
      <c r="C671" s="841">
        <v>2420</v>
      </c>
    </row>
    <row r="672" spans="1:3" s="842" customFormat="1" ht="13.8">
      <c r="A672" s="906">
        <v>386079</v>
      </c>
      <c r="B672" s="904" t="s">
        <v>7291</v>
      </c>
      <c r="C672" s="841">
        <v>5120</v>
      </c>
    </row>
    <row r="673" spans="1:3" s="842" customFormat="1" ht="13.8">
      <c r="A673" s="893">
        <v>433338</v>
      </c>
      <c r="B673" s="894" t="s">
        <v>7292</v>
      </c>
      <c r="C673" s="841">
        <v>23500</v>
      </c>
    </row>
    <row r="674" spans="1:3" s="842" customFormat="1" ht="13.8">
      <c r="A674" s="893">
        <v>433340</v>
      </c>
      <c r="B674" s="894" t="s">
        <v>7293</v>
      </c>
      <c r="C674" s="841">
        <v>21000</v>
      </c>
    </row>
    <row r="675" spans="1:3" s="842" customFormat="1" ht="13.8">
      <c r="A675" s="900">
        <v>373780</v>
      </c>
      <c r="B675" s="902" t="s">
        <v>7294</v>
      </c>
      <c r="C675" s="841">
        <v>27000</v>
      </c>
    </row>
    <row r="676" spans="1:3" s="842" customFormat="1" ht="13.8">
      <c r="A676" s="900">
        <v>373784</v>
      </c>
      <c r="B676" s="894" t="s">
        <v>7295</v>
      </c>
      <c r="C676" s="841">
        <v>25380</v>
      </c>
    </row>
    <row r="677" spans="1:3" s="842" customFormat="1" ht="13.8">
      <c r="A677" s="906">
        <v>373806</v>
      </c>
      <c r="B677" s="904" t="s">
        <v>7296</v>
      </c>
      <c r="C677" s="841">
        <v>22560</v>
      </c>
    </row>
    <row r="678" spans="1:3" s="842" customFormat="1" ht="13.8">
      <c r="A678" s="900">
        <v>295010</v>
      </c>
      <c r="B678" s="894" t="s">
        <v>7297</v>
      </c>
      <c r="C678" s="841">
        <v>1250</v>
      </c>
    </row>
    <row r="679" spans="1:3" s="842" customFormat="1" ht="13.8">
      <c r="A679" s="900">
        <v>391089</v>
      </c>
      <c r="B679" s="894" t="s">
        <v>7298</v>
      </c>
      <c r="C679" s="841">
        <v>17000</v>
      </c>
    </row>
    <row r="680" spans="1:3" s="842" customFormat="1" ht="13.8">
      <c r="A680" s="900">
        <v>295011</v>
      </c>
      <c r="B680" s="894" t="s">
        <v>7299</v>
      </c>
      <c r="C680" s="841">
        <v>1250</v>
      </c>
    </row>
    <row r="681" spans="1:3" s="842" customFormat="1" ht="13.8">
      <c r="A681" s="900">
        <v>295014</v>
      </c>
      <c r="B681" s="894" t="s">
        <v>7300</v>
      </c>
      <c r="C681" s="841">
        <v>1250</v>
      </c>
    </row>
    <row r="682" spans="1:3" s="842" customFormat="1" ht="13.8">
      <c r="A682" s="900">
        <v>378332</v>
      </c>
      <c r="B682" s="894" t="s">
        <v>7301</v>
      </c>
      <c r="C682" s="841">
        <v>21000</v>
      </c>
    </row>
    <row r="683" spans="1:3" s="842" customFormat="1" ht="13.8">
      <c r="A683" s="900">
        <v>352860</v>
      </c>
      <c r="B683" s="894" t="s">
        <v>7302</v>
      </c>
      <c r="C683" s="841">
        <v>57000</v>
      </c>
    </row>
    <row r="684" spans="1:3" s="842" customFormat="1" ht="13.8">
      <c r="A684" s="900">
        <v>276841</v>
      </c>
      <c r="B684" s="894" t="s">
        <v>7303</v>
      </c>
      <c r="C684" s="841">
        <v>29000</v>
      </c>
    </row>
    <row r="685" spans="1:3" s="842" customFormat="1" ht="13.8">
      <c r="A685" s="900">
        <v>287381</v>
      </c>
      <c r="B685" s="894" t="s">
        <v>7304</v>
      </c>
      <c r="C685" s="841">
        <v>27000</v>
      </c>
    </row>
    <row r="686" spans="1:3" s="842" customFormat="1" ht="13.8">
      <c r="A686" s="900">
        <v>296892</v>
      </c>
      <c r="B686" s="894" t="s">
        <v>7305</v>
      </c>
      <c r="C686" s="841">
        <v>35000</v>
      </c>
    </row>
    <row r="687" spans="1:3" s="842" customFormat="1" ht="13.8">
      <c r="A687" s="900">
        <v>326154</v>
      </c>
      <c r="B687" s="894" t="s">
        <v>7306</v>
      </c>
      <c r="C687" s="841">
        <v>36500</v>
      </c>
    </row>
    <row r="688" spans="1:3" s="842" customFormat="1" ht="13.8">
      <c r="A688" s="900">
        <v>328883</v>
      </c>
      <c r="B688" s="894" t="s">
        <v>7307</v>
      </c>
      <c r="C688" s="841">
        <v>70000</v>
      </c>
    </row>
    <row r="689" spans="1:3" s="842" customFormat="1" ht="13.8">
      <c r="A689" s="900">
        <v>328892</v>
      </c>
      <c r="B689" s="894" t="s">
        <v>7308</v>
      </c>
      <c r="C689" s="841">
        <v>36000</v>
      </c>
    </row>
    <row r="690" spans="1:3" s="842" customFormat="1" ht="13.8">
      <c r="A690" s="900">
        <v>377635</v>
      </c>
      <c r="B690" s="894" t="s">
        <v>7309</v>
      </c>
      <c r="C690" s="841">
        <v>21000</v>
      </c>
    </row>
    <row r="691" spans="1:3" s="842" customFormat="1" ht="13.8">
      <c r="A691" s="900">
        <v>144990</v>
      </c>
      <c r="B691" s="894" t="s">
        <v>7310</v>
      </c>
      <c r="C691" s="841">
        <v>19500</v>
      </c>
    </row>
    <row r="692" spans="1:3" s="842" customFormat="1" ht="13.8">
      <c r="A692" s="900">
        <v>144991</v>
      </c>
      <c r="B692" s="894" t="s">
        <v>7311</v>
      </c>
      <c r="C692" s="841">
        <v>19500</v>
      </c>
    </row>
    <row r="693" spans="1:3" s="842" customFormat="1" ht="13.8">
      <c r="A693" s="900">
        <v>357643</v>
      </c>
      <c r="B693" s="894" t="s">
        <v>7312</v>
      </c>
      <c r="C693" s="841">
        <v>19500</v>
      </c>
    </row>
    <row r="694" spans="1:3" s="842" customFormat="1" ht="13.8">
      <c r="A694" s="900">
        <v>145092</v>
      </c>
      <c r="B694" s="894" t="s">
        <v>7313</v>
      </c>
      <c r="C694" s="841">
        <v>19500</v>
      </c>
    </row>
    <row r="695" spans="1:3" s="842" customFormat="1" ht="13.8">
      <c r="A695" s="900">
        <v>268660</v>
      </c>
      <c r="B695" s="894" t="s">
        <v>7314</v>
      </c>
      <c r="C695" s="841">
        <v>19500</v>
      </c>
    </row>
    <row r="696" spans="1:3" s="842" customFormat="1" ht="13.8">
      <c r="A696" s="893">
        <v>438163</v>
      </c>
      <c r="B696" s="894" t="s">
        <v>7315</v>
      </c>
      <c r="C696" s="841">
        <v>27000</v>
      </c>
    </row>
    <row r="697" spans="1:3" s="842" customFormat="1" ht="13.8">
      <c r="A697" s="900">
        <v>266541</v>
      </c>
      <c r="B697" s="894" t="s">
        <v>7316</v>
      </c>
      <c r="C697" s="841">
        <v>14000</v>
      </c>
    </row>
    <row r="698" spans="1:3" s="842" customFormat="1" ht="13.8">
      <c r="A698" s="900">
        <v>266543</v>
      </c>
      <c r="B698" s="894" t="s">
        <v>7317</v>
      </c>
      <c r="C698" s="841">
        <v>13000</v>
      </c>
    </row>
    <row r="699" spans="1:3" s="842" customFormat="1" ht="13.8">
      <c r="A699" s="900">
        <v>343527</v>
      </c>
      <c r="B699" s="894" t="s">
        <v>7318</v>
      </c>
      <c r="C699" s="841">
        <v>17500</v>
      </c>
    </row>
    <row r="700" spans="1:3" s="842" customFormat="1" ht="13.8">
      <c r="A700" s="900">
        <v>381034</v>
      </c>
      <c r="B700" s="894" t="s">
        <v>7319</v>
      </c>
      <c r="C700" s="841">
        <v>11000</v>
      </c>
    </row>
    <row r="701" spans="1:3" s="842" customFormat="1" ht="13.8">
      <c r="A701" s="900">
        <v>381035</v>
      </c>
      <c r="B701" s="894" t="s">
        <v>7320</v>
      </c>
      <c r="C701" s="841">
        <v>17000</v>
      </c>
    </row>
    <row r="702" spans="1:3" s="842" customFormat="1" ht="13.8">
      <c r="A702" s="900">
        <v>381036</v>
      </c>
      <c r="B702" s="894" t="s">
        <v>7321</v>
      </c>
      <c r="C702" s="841">
        <v>13000</v>
      </c>
    </row>
    <row r="703" spans="1:3" s="842" customFormat="1" ht="13.8">
      <c r="A703" s="900">
        <v>198581</v>
      </c>
      <c r="B703" s="894" t="s">
        <v>7322</v>
      </c>
      <c r="C703" s="841">
        <v>9900</v>
      </c>
    </row>
    <row r="704" spans="1:3" s="842" customFormat="1" ht="13.8">
      <c r="A704" s="900">
        <v>293716</v>
      </c>
      <c r="B704" s="894" t="s">
        <v>7323</v>
      </c>
      <c r="C704" s="841">
        <v>13000</v>
      </c>
    </row>
    <row r="705" spans="1:3" s="842" customFormat="1" ht="13.8">
      <c r="A705" s="900">
        <v>321756</v>
      </c>
      <c r="B705" s="894" t="s">
        <v>7324</v>
      </c>
      <c r="C705" s="841">
        <v>9500</v>
      </c>
    </row>
    <row r="706" spans="1:3" s="842" customFormat="1" ht="13.8">
      <c r="A706" s="900">
        <v>322919</v>
      </c>
      <c r="B706" s="894" t="s">
        <v>7325</v>
      </c>
      <c r="C706" s="841">
        <v>16500</v>
      </c>
    </row>
    <row r="707" spans="1:3" s="842" customFormat="1" ht="13.8">
      <c r="A707" s="900">
        <v>342357</v>
      </c>
      <c r="B707" s="894" t="s">
        <v>7326</v>
      </c>
      <c r="C707" s="841">
        <v>28000</v>
      </c>
    </row>
    <row r="708" spans="1:3" s="842" customFormat="1" ht="13.8">
      <c r="A708" s="900">
        <v>344017</v>
      </c>
      <c r="B708" s="894" t="s">
        <v>7327</v>
      </c>
      <c r="C708" s="841">
        <v>12000</v>
      </c>
    </row>
    <row r="709" spans="1:3" s="842" customFormat="1" ht="13.8">
      <c r="A709" s="900">
        <v>344019</v>
      </c>
      <c r="B709" s="894" t="s">
        <v>7328</v>
      </c>
      <c r="C709" s="841">
        <v>18500</v>
      </c>
    </row>
    <row r="710" spans="1:3" s="842" customFormat="1" ht="13.8">
      <c r="A710" s="900">
        <v>369410</v>
      </c>
      <c r="B710" s="894" t="s">
        <v>7329</v>
      </c>
      <c r="C710" s="841">
        <v>12700</v>
      </c>
    </row>
    <row r="711" spans="1:3" s="842" customFormat="1" ht="13.8">
      <c r="A711" s="900">
        <v>369412</v>
      </c>
      <c r="B711" s="894" t="s">
        <v>7330</v>
      </c>
      <c r="C711" s="841">
        <v>5700</v>
      </c>
    </row>
    <row r="712" spans="1:3" s="842" customFormat="1" ht="13.8">
      <c r="A712" s="900">
        <v>371859</v>
      </c>
      <c r="B712" s="894" t="s">
        <v>7331</v>
      </c>
      <c r="C712" s="841">
        <v>21500</v>
      </c>
    </row>
    <row r="713" spans="1:3" s="842" customFormat="1" ht="13.8">
      <c r="A713" s="900">
        <v>372243</v>
      </c>
      <c r="B713" s="894" t="s">
        <v>7332</v>
      </c>
      <c r="C713" s="841">
        <v>23500</v>
      </c>
    </row>
    <row r="714" spans="1:3" s="842" customFormat="1" ht="13.8">
      <c r="A714" s="900">
        <v>372244</v>
      </c>
      <c r="B714" s="894" t="s">
        <v>7333</v>
      </c>
      <c r="C714" s="841">
        <v>24500</v>
      </c>
    </row>
    <row r="715" spans="1:3" s="842" customFormat="1" ht="13.8">
      <c r="A715" s="900">
        <v>230132</v>
      </c>
      <c r="B715" s="894" t="s">
        <v>7334</v>
      </c>
      <c r="C715" s="841">
        <v>550</v>
      </c>
    </row>
    <row r="716" spans="1:3" s="842" customFormat="1" ht="13.8">
      <c r="A716" s="900">
        <v>242829</v>
      </c>
      <c r="B716" s="894" t="s">
        <v>7335</v>
      </c>
      <c r="C716" s="841">
        <v>550</v>
      </c>
    </row>
    <row r="717" spans="1:3" s="842" customFormat="1" ht="13.8">
      <c r="A717" s="900">
        <v>253315</v>
      </c>
      <c r="B717" s="894" t="s">
        <v>7336</v>
      </c>
      <c r="C717" s="841">
        <v>550</v>
      </c>
    </row>
    <row r="718" spans="1:3" s="842" customFormat="1" ht="13.8">
      <c r="A718" s="900">
        <v>398527</v>
      </c>
      <c r="B718" s="894" t="s">
        <v>7337</v>
      </c>
      <c r="C718" s="841">
        <v>550</v>
      </c>
    </row>
    <row r="719" spans="1:3" s="842" customFormat="1" ht="13.8">
      <c r="A719" s="893">
        <v>457532</v>
      </c>
      <c r="B719" s="894" t="s">
        <v>7338</v>
      </c>
      <c r="C719" s="841">
        <v>8600</v>
      </c>
    </row>
    <row r="720" spans="1:3" s="842" customFormat="1" ht="13.8">
      <c r="A720" s="893">
        <v>456821</v>
      </c>
      <c r="B720" s="894" t="s">
        <v>7339</v>
      </c>
      <c r="C720" s="841">
        <v>7400</v>
      </c>
    </row>
    <row r="721" spans="1:3" s="842" customFormat="1" ht="13.8">
      <c r="A721" s="900">
        <v>436300</v>
      </c>
      <c r="B721" s="894" t="s">
        <v>7340</v>
      </c>
      <c r="C721" s="841">
        <v>13500</v>
      </c>
    </row>
    <row r="722" spans="1:3" s="842" customFormat="1" ht="13.8">
      <c r="A722" s="906">
        <v>138696</v>
      </c>
      <c r="B722" s="904" t="s">
        <v>7341</v>
      </c>
      <c r="C722" s="841">
        <v>14500</v>
      </c>
    </row>
    <row r="723" spans="1:3" s="842" customFormat="1" ht="13.8">
      <c r="A723" s="906">
        <v>138698</v>
      </c>
      <c r="B723" s="904" t="s">
        <v>7342</v>
      </c>
      <c r="C723" s="841">
        <v>15500</v>
      </c>
    </row>
    <row r="724" spans="1:3" s="842" customFormat="1" ht="13.8">
      <c r="A724" s="906">
        <v>138699</v>
      </c>
      <c r="B724" s="904" t="s">
        <v>7343</v>
      </c>
      <c r="C724" s="841">
        <v>8100</v>
      </c>
    </row>
    <row r="725" spans="1:3" s="842" customFormat="1" ht="13.8">
      <c r="A725" s="900">
        <v>199795</v>
      </c>
      <c r="B725" s="894" t="s">
        <v>7344</v>
      </c>
      <c r="C725" s="841">
        <v>10760</v>
      </c>
    </row>
    <row r="726" spans="1:3" s="842" customFormat="1" ht="13.8">
      <c r="A726" s="900">
        <v>199796</v>
      </c>
      <c r="B726" s="894" t="s">
        <v>7345</v>
      </c>
      <c r="C726" s="841">
        <v>7200</v>
      </c>
    </row>
    <row r="727" spans="1:3" s="842" customFormat="1" ht="13.8">
      <c r="A727" s="900">
        <v>242974</v>
      </c>
      <c r="B727" s="894" t="s">
        <v>7346</v>
      </c>
      <c r="C727" s="841">
        <v>9410</v>
      </c>
    </row>
    <row r="728" spans="1:3" s="842" customFormat="1" ht="13.8">
      <c r="A728" s="900">
        <v>287518</v>
      </c>
      <c r="B728" s="894" t="s">
        <v>7347</v>
      </c>
      <c r="C728" s="841">
        <v>11000</v>
      </c>
    </row>
    <row r="729" spans="1:3" s="842" customFormat="1" ht="13.8">
      <c r="A729" s="900">
        <v>261303</v>
      </c>
      <c r="B729" s="894" t="s">
        <v>7348</v>
      </c>
      <c r="C729" s="841">
        <v>1270</v>
      </c>
    </row>
    <row r="730" spans="1:3" s="842" customFormat="1" ht="13.8">
      <c r="A730" s="900">
        <v>261305</v>
      </c>
      <c r="B730" s="894" t="s">
        <v>7349</v>
      </c>
      <c r="C730" s="841">
        <v>1270</v>
      </c>
    </row>
    <row r="731" spans="1:3" s="842" customFormat="1" ht="13.8">
      <c r="A731" s="900">
        <v>261306</v>
      </c>
      <c r="B731" s="894" t="s">
        <v>7350</v>
      </c>
      <c r="C731" s="841">
        <v>1270</v>
      </c>
    </row>
    <row r="732" spans="1:3" s="842" customFormat="1" ht="13.8">
      <c r="A732" s="900">
        <v>344349</v>
      </c>
      <c r="B732" s="894" t="s">
        <v>7351</v>
      </c>
      <c r="C732" s="841">
        <v>15790</v>
      </c>
    </row>
    <row r="733" spans="1:3" s="842" customFormat="1" ht="13.8">
      <c r="A733" s="900">
        <v>344456</v>
      </c>
      <c r="B733" s="894" t="s">
        <v>7352</v>
      </c>
      <c r="C733" s="841">
        <v>13500</v>
      </c>
    </row>
    <row r="734" spans="1:3" s="842" customFormat="1" ht="13.8">
      <c r="A734" s="900">
        <v>351401</v>
      </c>
      <c r="B734" s="894" t="s">
        <v>7353</v>
      </c>
      <c r="C734" s="841">
        <v>19500</v>
      </c>
    </row>
    <row r="735" spans="1:3" s="842" customFormat="1" ht="13.8">
      <c r="A735" s="900">
        <v>389790</v>
      </c>
      <c r="B735" s="894" t="s">
        <v>7354</v>
      </c>
      <c r="C735" s="841">
        <v>18500</v>
      </c>
    </row>
    <row r="736" spans="1:3" s="842" customFormat="1" ht="13.8">
      <c r="A736" s="900">
        <v>389792</v>
      </c>
      <c r="B736" s="894" t="s">
        <v>7355</v>
      </c>
      <c r="C736" s="841">
        <v>14300</v>
      </c>
    </row>
    <row r="737" spans="1:3" s="842" customFormat="1" ht="13.8">
      <c r="A737" s="900">
        <v>357227</v>
      </c>
      <c r="B737" s="894" t="s">
        <v>7356</v>
      </c>
      <c r="C737" s="841">
        <v>16300</v>
      </c>
    </row>
    <row r="738" spans="1:3" s="842" customFormat="1" ht="13.8">
      <c r="A738" s="900">
        <v>356521</v>
      </c>
      <c r="B738" s="894" t="s">
        <v>7357</v>
      </c>
      <c r="C738" s="841">
        <v>14100</v>
      </c>
    </row>
    <row r="739" spans="1:3" s="842" customFormat="1" ht="13.8">
      <c r="A739" s="900">
        <v>127692</v>
      </c>
      <c r="B739" s="894" t="s">
        <v>7358</v>
      </c>
      <c r="C739" s="841">
        <v>37000</v>
      </c>
    </row>
    <row r="740" spans="1:3" s="842" customFormat="1" ht="13.8">
      <c r="A740" s="900">
        <v>134008</v>
      </c>
      <c r="B740" s="894" t="s">
        <v>7359</v>
      </c>
      <c r="C740" s="841">
        <v>13190</v>
      </c>
    </row>
    <row r="741" spans="1:3" s="842" customFormat="1" ht="13.8">
      <c r="A741" s="900">
        <v>138211</v>
      </c>
      <c r="B741" s="894" t="s">
        <v>7360</v>
      </c>
      <c r="C741" s="841">
        <v>8200</v>
      </c>
    </row>
    <row r="742" spans="1:3" s="842" customFormat="1" ht="13.8">
      <c r="A742" s="900">
        <v>138244</v>
      </c>
      <c r="B742" s="894" t="s">
        <v>7361</v>
      </c>
      <c r="C742" s="841">
        <v>10000</v>
      </c>
    </row>
    <row r="743" spans="1:3" s="842" customFormat="1" ht="13.8">
      <c r="A743" s="900">
        <v>138307</v>
      </c>
      <c r="B743" s="894" t="s">
        <v>7362</v>
      </c>
      <c r="C743" s="841">
        <v>14000</v>
      </c>
    </row>
    <row r="744" spans="1:3" s="842" customFormat="1" ht="13.8">
      <c r="A744" s="900">
        <v>172112</v>
      </c>
      <c r="B744" s="894" t="s">
        <v>7363</v>
      </c>
      <c r="C744" s="841">
        <v>14000</v>
      </c>
    </row>
    <row r="745" spans="1:3" s="842" customFormat="1" ht="13.8">
      <c r="A745" s="900">
        <v>174889</v>
      </c>
      <c r="B745" s="894" t="s">
        <v>7364</v>
      </c>
      <c r="C745" s="841">
        <v>9200</v>
      </c>
    </row>
    <row r="746" spans="1:3" s="842" customFormat="1" ht="13.8">
      <c r="A746" s="900">
        <v>174892</v>
      </c>
      <c r="B746" s="894" t="s">
        <v>7365</v>
      </c>
      <c r="C746" s="841">
        <v>8000</v>
      </c>
    </row>
    <row r="747" spans="1:3" s="842" customFormat="1" ht="13.8">
      <c r="A747" s="900">
        <v>177867</v>
      </c>
      <c r="B747" s="894" t="s">
        <v>7366</v>
      </c>
      <c r="C747" s="841">
        <v>16000</v>
      </c>
    </row>
    <row r="748" spans="1:3" s="842" customFormat="1" ht="13.8">
      <c r="A748" s="900">
        <v>229612</v>
      </c>
      <c r="B748" s="894" t="s">
        <v>7367</v>
      </c>
      <c r="C748" s="844">
        <v>17940</v>
      </c>
    </row>
    <row r="749" spans="1:3" s="842" customFormat="1" ht="13.8">
      <c r="A749" s="900">
        <v>235615</v>
      </c>
      <c r="B749" s="894" t="s">
        <v>7368</v>
      </c>
      <c r="C749" s="844">
        <v>13440</v>
      </c>
    </row>
    <row r="750" spans="1:3" s="842" customFormat="1" ht="13.8">
      <c r="A750" s="900">
        <v>235619</v>
      </c>
      <c r="B750" s="894" t="s">
        <v>7369</v>
      </c>
      <c r="C750" s="841">
        <v>13440</v>
      </c>
    </row>
    <row r="751" spans="1:3" s="842" customFormat="1" ht="13.8">
      <c r="A751" s="900">
        <v>269131</v>
      </c>
      <c r="B751" s="894" t="s">
        <v>7370</v>
      </c>
      <c r="C751" s="841">
        <v>13440</v>
      </c>
    </row>
    <row r="752" spans="1:3" s="842" customFormat="1" ht="13.8">
      <c r="A752" s="900">
        <v>269134</v>
      </c>
      <c r="B752" s="894" t="s">
        <v>7371</v>
      </c>
      <c r="C752" s="841">
        <v>13440</v>
      </c>
    </row>
    <row r="753" spans="1:3" s="842" customFormat="1" ht="13.8">
      <c r="A753" s="900">
        <v>269135</v>
      </c>
      <c r="B753" s="894" t="s">
        <v>7372</v>
      </c>
      <c r="C753" s="841">
        <v>13440</v>
      </c>
    </row>
    <row r="754" spans="1:3" s="842" customFormat="1" ht="13.8">
      <c r="A754" s="900">
        <v>269814</v>
      </c>
      <c r="B754" s="894" t="s">
        <v>7373</v>
      </c>
      <c r="C754" s="841">
        <v>13440</v>
      </c>
    </row>
    <row r="755" spans="1:3" s="842" customFormat="1" ht="13.8">
      <c r="A755" s="900">
        <v>269818</v>
      </c>
      <c r="B755" s="894" t="s">
        <v>7374</v>
      </c>
      <c r="C755" s="841">
        <v>13440</v>
      </c>
    </row>
    <row r="756" spans="1:3" s="842" customFormat="1" ht="13.8">
      <c r="A756" s="900">
        <v>269819</v>
      </c>
      <c r="B756" s="894" t="s">
        <v>7375</v>
      </c>
      <c r="C756" s="841">
        <v>13440</v>
      </c>
    </row>
    <row r="757" spans="1:3" s="842" customFormat="1" ht="13.8">
      <c r="A757" s="900">
        <v>294463</v>
      </c>
      <c r="B757" s="894" t="s">
        <v>7376</v>
      </c>
      <c r="C757" s="841">
        <v>13060</v>
      </c>
    </row>
    <row r="758" spans="1:3" s="842" customFormat="1" ht="13.8">
      <c r="A758" s="900">
        <v>294464</v>
      </c>
      <c r="B758" s="894" t="s">
        <v>7377</v>
      </c>
      <c r="C758" s="841">
        <v>13060</v>
      </c>
    </row>
    <row r="759" spans="1:3" s="842" customFormat="1" ht="13.8">
      <c r="A759" s="900">
        <v>294465</v>
      </c>
      <c r="B759" s="894" t="s">
        <v>7378</v>
      </c>
      <c r="C759" s="844">
        <v>13440</v>
      </c>
    </row>
    <row r="760" spans="1:3" s="842" customFormat="1" ht="13.8">
      <c r="A760" s="900">
        <v>294467</v>
      </c>
      <c r="B760" s="894" t="s">
        <v>7379</v>
      </c>
      <c r="C760" s="841">
        <v>13060</v>
      </c>
    </row>
    <row r="761" spans="1:3" s="842" customFormat="1" ht="13.8">
      <c r="A761" s="900">
        <v>294469</v>
      </c>
      <c r="B761" s="894" t="s">
        <v>7380</v>
      </c>
      <c r="C761" s="841">
        <v>13060</v>
      </c>
    </row>
    <row r="762" spans="1:3" s="842" customFormat="1" ht="13.8">
      <c r="A762" s="900">
        <v>294470</v>
      </c>
      <c r="B762" s="894" t="s">
        <v>7381</v>
      </c>
      <c r="C762" s="841">
        <v>13060</v>
      </c>
    </row>
    <row r="763" spans="1:3" s="842" customFormat="1" ht="13.8">
      <c r="A763" s="900">
        <v>294471</v>
      </c>
      <c r="B763" s="894" t="s">
        <v>7382</v>
      </c>
      <c r="C763" s="841">
        <v>13440</v>
      </c>
    </row>
    <row r="764" spans="1:3" s="842" customFormat="1" ht="13.8">
      <c r="A764" s="900">
        <v>294472</v>
      </c>
      <c r="B764" s="894" t="s">
        <v>7383</v>
      </c>
      <c r="C764" s="841">
        <v>13440</v>
      </c>
    </row>
    <row r="765" spans="1:3" s="842" customFormat="1" ht="13.8">
      <c r="A765" s="900">
        <v>294474</v>
      </c>
      <c r="B765" s="894" t="s">
        <v>7384</v>
      </c>
      <c r="C765" s="841">
        <v>13440</v>
      </c>
    </row>
    <row r="766" spans="1:3" s="842" customFormat="1" ht="13.8">
      <c r="A766" s="900">
        <v>297135</v>
      </c>
      <c r="B766" s="894" t="s">
        <v>7385</v>
      </c>
      <c r="C766" s="841">
        <v>14500</v>
      </c>
    </row>
    <row r="767" spans="1:3" s="842" customFormat="1" ht="13.8">
      <c r="A767" s="900">
        <v>301711</v>
      </c>
      <c r="B767" s="894" t="s">
        <v>7386</v>
      </c>
      <c r="C767" s="841">
        <v>7790</v>
      </c>
    </row>
    <row r="768" spans="1:3" s="842" customFormat="1" ht="13.8">
      <c r="A768" s="893">
        <v>459980</v>
      </c>
      <c r="B768" s="908" t="s">
        <v>7387</v>
      </c>
      <c r="C768" s="841">
        <v>10320</v>
      </c>
    </row>
    <row r="769" spans="1:3" s="842" customFormat="1" ht="13.8">
      <c r="A769" s="900">
        <v>301925</v>
      </c>
      <c r="B769" s="894" t="s">
        <v>7388</v>
      </c>
      <c r="C769" s="841">
        <v>13440</v>
      </c>
    </row>
    <row r="770" spans="1:3" s="842" customFormat="1" ht="13.8">
      <c r="A770" s="900">
        <v>301926</v>
      </c>
      <c r="B770" s="894" t="s">
        <v>7389</v>
      </c>
      <c r="C770" s="841">
        <v>13440</v>
      </c>
    </row>
    <row r="771" spans="1:3" s="842" customFormat="1" ht="13.8">
      <c r="A771" s="900">
        <v>301986</v>
      </c>
      <c r="B771" s="894" t="s">
        <v>7390</v>
      </c>
      <c r="C771" s="841">
        <v>13440</v>
      </c>
    </row>
    <row r="772" spans="1:3" s="842" customFormat="1" ht="13.8">
      <c r="A772" s="900">
        <v>319681</v>
      </c>
      <c r="B772" s="894" t="s">
        <v>7391</v>
      </c>
      <c r="C772" s="841">
        <v>10700</v>
      </c>
    </row>
    <row r="773" spans="1:3" s="842" customFormat="1" ht="13.8">
      <c r="A773" s="900">
        <v>334385</v>
      </c>
      <c r="B773" s="894" t="s">
        <v>7392</v>
      </c>
      <c r="C773" s="841">
        <v>13440</v>
      </c>
    </row>
    <row r="774" spans="1:3" s="842" customFormat="1" ht="13.8">
      <c r="A774" s="900">
        <v>341366</v>
      </c>
      <c r="B774" s="894" t="s">
        <v>7393</v>
      </c>
      <c r="C774" s="841">
        <v>5000</v>
      </c>
    </row>
    <row r="775" spans="1:3" s="842" customFormat="1" ht="13.8">
      <c r="A775" s="900">
        <v>342658</v>
      </c>
      <c r="B775" s="894" t="s">
        <v>7394</v>
      </c>
      <c r="C775" s="841">
        <v>13440</v>
      </c>
    </row>
    <row r="776" spans="1:3" s="842" customFormat="1" ht="13.8">
      <c r="A776" s="922">
        <v>371995</v>
      </c>
      <c r="B776" s="894" t="s">
        <v>7395</v>
      </c>
      <c r="C776" s="841">
        <v>21630</v>
      </c>
    </row>
    <row r="777" spans="1:3" s="842" customFormat="1" ht="13.8">
      <c r="A777" s="922">
        <v>388131</v>
      </c>
      <c r="B777" s="894" t="s">
        <v>7396</v>
      </c>
      <c r="C777" s="841">
        <v>16210</v>
      </c>
    </row>
    <row r="778" spans="1:3" s="842" customFormat="1" ht="13.8">
      <c r="A778" s="922">
        <v>424614</v>
      </c>
      <c r="B778" s="894" t="s">
        <v>7397</v>
      </c>
      <c r="C778" s="841">
        <v>15500</v>
      </c>
    </row>
    <row r="779" spans="1:3" s="842" customFormat="1" ht="13.8">
      <c r="A779" s="922">
        <v>232521</v>
      </c>
      <c r="B779" s="894" t="s">
        <v>7398</v>
      </c>
      <c r="C779" s="841">
        <v>12410</v>
      </c>
    </row>
    <row r="780" spans="1:3" s="842" customFormat="1" ht="13.8">
      <c r="A780" s="922">
        <v>457645</v>
      </c>
      <c r="B780" s="894" t="s">
        <v>7399</v>
      </c>
      <c r="C780" s="841">
        <v>14500</v>
      </c>
    </row>
    <row r="781" spans="1:3" s="842" customFormat="1" ht="13.8">
      <c r="A781" s="900">
        <v>457648</v>
      </c>
      <c r="B781" s="894" t="s">
        <v>7400</v>
      </c>
      <c r="C781" s="841">
        <v>13000</v>
      </c>
    </row>
    <row r="782" spans="1:3" s="842" customFormat="1" ht="13.8">
      <c r="A782" s="922">
        <v>240402</v>
      </c>
      <c r="B782" s="894" t="s">
        <v>7401</v>
      </c>
      <c r="C782" s="844">
        <v>16500</v>
      </c>
    </row>
    <row r="783" spans="1:3" s="842" customFormat="1" ht="13.8">
      <c r="A783" s="922">
        <v>265955</v>
      </c>
      <c r="B783" s="894" t="s">
        <v>7402</v>
      </c>
      <c r="C783" s="841">
        <v>16500</v>
      </c>
    </row>
    <row r="784" spans="1:3" s="842" customFormat="1" ht="13.8">
      <c r="A784" s="922">
        <v>265956</v>
      </c>
      <c r="B784" s="894" t="s">
        <v>7403</v>
      </c>
      <c r="C784" s="841">
        <v>15500</v>
      </c>
    </row>
    <row r="785" spans="1:3" s="842" customFormat="1" ht="13.8">
      <c r="A785" s="922">
        <v>293849</v>
      </c>
      <c r="B785" s="894" t="s">
        <v>7404</v>
      </c>
      <c r="C785" s="841">
        <v>24000</v>
      </c>
    </row>
    <row r="786" spans="1:3" s="842" customFormat="1" ht="13.8">
      <c r="A786" s="922">
        <v>295715</v>
      </c>
      <c r="B786" s="894" t="s">
        <v>7405</v>
      </c>
      <c r="C786" s="841">
        <v>17300</v>
      </c>
    </row>
    <row r="787" spans="1:3" s="842" customFormat="1" ht="13.8">
      <c r="A787" s="922">
        <v>234452</v>
      </c>
      <c r="B787" s="894" t="s">
        <v>7406</v>
      </c>
      <c r="C787" s="841">
        <v>5800</v>
      </c>
    </row>
    <row r="788" spans="1:3" s="842" customFormat="1" ht="13.8">
      <c r="A788" s="922">
        <v>356665</v>
      </c>
      <c r="B788" s="894" t="s">
        <v>7407</v>
      </c>
      <c r="C788" s="841">
        <v>16000</v>
      </c>
    </row>
    <row r="789" spans="1:3" s="842" customFormat="1" ht="13.8">
      <c r="A789" s="922">
        <v>356982</v>
      </c>
      <c r="B789" s="894" t="s">
        <v>7408</v>
      </c>
      <c r="C789" s="841">
        <v>8500</v>
      </c>
    </row>
    <row r="790" spans="1:3" s="842" customFormat="1" ht="13.8">
      <c r="A790" s="923">
        <v>431715</v>
      </c>
      <c r="B790" s="894" t="s">
        <v>7409</v>
      </c>
      <c r="C790" s="841">
        <v>16380</v>
      </c>
    </row>
    <row r="791" spans="1:3" s="842" customFormat="1" ht="13.8">
      <c r="A791" s="922">
        <v>359441</v>
      </c>
      <c r="B791" s="894" t="s">
        <v>7410</v>
      </c>
      <c r="C791" s="841">
        <v>11500</v>
      </c>
    </row>
    <row r="792" spans="1:3" s="842" customFormat="1" ht="13.8">
      <c r="A792" s="922">
        <v>359953</v>
      </c>
      <c r="B792" s="894" t="s">
        <v>7411</v>
      </c>
      <c r="C792" s="841">
        <v>15000</v>
      </c>
    </row>
    <row r="793" spans="1:3" s="842" customFormat="1" ht="13.8">
      <c r="A793" s="922">
        <v>368894</v>
      </c>
      <c r="B793" s="894" t="s">
        <v>7412</v>
      </c>
      <c r="C793" s="841">
        <v>37000</v>
      </c>
    </row>
    <row r="794" spans="1:3" s="842" customFormat="1" ht="13.8">
      <c r="A794" s="922">
        <v>369519</v>
      </c>
      <c r="B794" s="894" t="s">
        <v>7413</v>
      </c>
      <c r="C794" s="841">
        <v>13500</v>
      </c>
    </row>
    <row r="795" spans="1:3" s="842" customFormat="1" ht="13.8">
      <c r="A795" s="922">
        <v>369519</v>
      </c>
      <c r="B795" s="894" t="s">
        <v>7414</v>
      </c>
      <c r="C795" s="841">
        <v>16000</v>
      </c>
    </row>
    <row r="796" spans="1:3" s="842" customFormat="1" ht="13.8">
      <c r="A796" s="922">
        <v>370512</v>
      </c>
      <c r="B796" s="894" t="s">
        <v>7415</v>
      </c>
      <c r="C796" s="841">
        <v>13000</v>
      </c>
    </row>
    <row r="797" spans="1:3" s="842" customFormat="1" ht="13.8">
      <c r="A797" s="922">
        <v>372289</v>
      </c>
      <c r="B797" s="894" t="s">
        <v>7416</v>
      </c>
      <c r="C797" s="841">
        <v>18500</v>
      </c>
    </row>
    <row r="798" spans="1:3" s="842" customFormat="1" ht="13.8">
      <c r="A798" s="922">
        <v>389320</v>
      </c>
      <c r="B798" s="894" t="s">
        <v>7417</v>
      </c>
      <c r="C798" s="841">
        <v>14500</v>
      </c>
    </row>
    <row r="799" spans="1:3" s="842" customFormat="1" ht="13.8">
      <c r="A799" s="923">
        <v>456824</v>
      </c>
      <c r="B799" s="894" t="s">
        <v>7418</v>
      </c>
      <c r="C799" s="841">
        <v>7200</v>
      </c>
    </row>
    <row r="800" spans="1:3" s="842" customFormat="1" ht="13.8">
      <c r="A800" s="922">
        <v>428608</v>
      </c>
      <c r="B800" s="894" t="s">
        <v>7419</v>
      </c>
      <c r="C800" s="841">
        <v>7700</v>
      </c>
    </row>
    <row r="801" spans="1:3" s="842" customFormat="1" ht="13.8">
      <c r="A801" s="922">
        <v>459234</v>
      </c>
      <c r="B801" s="894" t="s">
        <v>7420</v>
      </c>
      <c r="C801" s="841">
        <v>800</v>
      </c>
    </row>
    <row r="802" spans="1:3" s="842" customFormat="1" ht="13.8">
      <c r="A802" s="922">
        <v>459236</v>
      </c>
      <c r="B802" s="894" t="s">
        <v>7421</v>
      </c>
      <c r="C802" s="841">
        <v>800</v>
      </c>
    </row>
    <row r="803" spans="1:3" s="842" customFormat="1" ht="13.8">
      <c r="A803" s="922">
        <v>459238</v>
      </c>
      <c r="B803" s="894" t="s">
        <v>7422</v>
      </c>
      <c r="C803" s="841">
        <v>800</v>
      </c>
    </row>
    <row r="804" spans="1:3" s="842" customFormat="1" ht="13.8">
      <c r="A804" s="922">
        <v>165267</v>
      </c>
      <c r="B804" s="894" t="s">
        <v>7423</v>
      </c>
      <c r="C804" s="841">
        <v>800</v>
      </c>
    </row>
    <row r="805" spans="1:3" s="842" customFormat="1" ht="13.8">
      <c r="A805" s="922">
        <v>393655</v>
      </c>
      <c r="B805" s="894" t="s">
        <v>7424</v>
      </c>
      <c r="C805" s="841">
        <v>14340</v>
      </c>
    </row>
    <row r="806" spans="1:3" s="842" customFormat="1" ht="13.8">
      <c r="A806" s="922">
        <v>397334</v>
      </c>
      <c r="B806" s="894" t="s">
        <v>7425</v>
      </c>
      <c r="C806" s="841">
        <v>15480</v>
      </c>
    </row>
    <row r="807" spans="1:3" s="842" customFormat="1" ht="13.8">
      <c r="A807" s="922">
        <v>165268</v>
      </c>
      <c r="B807" s="894" t="s">
        <v>7426</v>
      </c>
      <c r="C807" s="841">
        <v>800</v>
      </c>
    </row>
    <row r="808" spans="1:3" s="842" customFormat="1" ht="13.8">
      <c r="A808" s="922">
        <v>165269</v>
      </c>
      <c r="B808" s="894" t="s">
        <v>7427</v>
      </c>
      <c r="C808" s="841">
        <v>800</v>
      </c>
    </row>
    <row r="809" spans="1:3" s="842" customFormat="1" ht="13.8">
      <c r="A809" s="922">
        <v>370517</v>
      </c>
      <c r="B809" s="894" t="s">
        <v>7428</v>
      </c>
      <c r="C809" s="841">
        <v>17160</v>
      </c>
    </row>
    <row r="810" spans="1:3" s="842" customFormat="1" ht="13.8">
      <c r="A810" s="922">
        <v>243018</v>
      </c>
      <c r="B810" s="894" t="s">
        <v>7429</v>
      </c>
      <c r="C810" s="841">
        <v>800</v>
      </c>
    </row>
    <row r="811" spans="1:3" s="842" customFormat="1" ht="13.8">
      <c r="A811" s="922">
        <v>197095</v>
      </c>
      <c r="B811" s="894" t="s">
        <v>7430</v>
      </c>
      <c r="C811" s="841">
        <v>5180</v>
      </c>
    </row>
    <row r="812" spans="1:3" s="842" customFormat="1" ht="13.8">
      <c r="A812" s="922">
        <v>392443</v>
      </c>
      <c r="B812" s="894" t="s">
        <v>7431</v>
      </c>
      <c r="C812" s="844">
        <v>13500</v>
      </c>
    </row>
    <row r="813" spans="1:3" s="842" customFormat="1" ht="13.8">
      <c r="A813" s="924">
        <v>396830</v>
      </c>
      <c r="B813" s="909" t="s">
        <v>7432</v>
      </c>
      <c r="C813" s="841">
        <v>1200</v>
      </c>
    </row>
    <row r="814" spans="1:3" s="842" customFormat="1" ht="13.8">
      <c r="A814" s="923">
        <v>425876</v>
      </c>
      <c r="B814" s="894" t="s">
        <v>7433</v>
      </c>
      <c r="C814" s="841">
        <v>74000</v>
      </c>
    </row>
    <row r="815" spans="1:3" s="842" customFormat="1" ht="13.8">
      <c r="A815" s="923">
        <v>425881</v>
      </c>
      <c r="B815" s="894" t="s">
        <v>7434</v>
      </c>
      <c r="C815" s="841">
        <v>80000</v>
      </c>
    </row>
    <row r="816" spans="1:3" s="842" customFormat="1" ht="13.8">
      <c r="A816" s="923">
        <v>406956</v>
      </c>
      <c r="B816" s="894" t="s">
        <v>7435</v>
      </c>
      <c r="C816" s="841">
        <v>95000</v>
      </c>
    </row>
    <row r="817" spans="1:3" s="842" customFormat="1" ht="13.8">
      <c r="A817" s="900">
        <v>411854</v>
      </c>
      <c r="B817" s="894" t="s">
        <v>7436</v>
      </c>
      <c r="C817" s="841">
        <v>19000</v>
      </c>
    </row>
    <row r="818" spans="1:3" s="842" customFormat="1" ht="13.8">
      <c r="A818" s="900">
        <v>422034</v>
      </c>
      <c r="B818" s="894" t="s">
        <v>7437</v>
      </c>
      <c r="C818" s="841">
        <v>21000</v>
      </c>
    </row>
    <row r="819" spans="1:3" s="842" customFormat="1" ht="13.8">
      <c r="A819" s="893">
        <v>427628</v>
      </c>
      <c r="B819" s="894" t="s">
        <v>7438</v>
      </c>
      <c r="C819" s="841">
        <v>17000</v>
      </c>
    </row>
    <row r="820" spans="1:3" s="842" customFormat="1" ht="13.8">
      <c r="A820" s="893">
        <v>422035</v>
      </c>
      <c r="B820" s="894" t="s">
        <v>7439</v>
      </c>
      <c r="C820" s="841">
        <v>33000</v>
      </c>
    </row>
    <row r="821" spans="1:3" s="842" customFormat="1" ht="13.8">
      <c r="A821" s="900">
        <v>370203</v>
      </c>
      <c r="B821" s="894" t="s">
        <v>7440</v>
      </c>
      <c r="C821" s="844">
        <v>16920</v>
      </c>
    </row>
    <row r="822" spans="1:3" s="842" customFormat="1" ht="13.8">
      <c r="A822" s="900">
        <v>172626</v>
      </c>
      <c r="B822" s="894" t="s">
        <v>7441</v>
      </c>
      <c r="C822" s="841">
        <v>22050</v>
      </c>
    </row>
    <row r="823" spans="1:3" s="842" customFormat="1" ht="13.8">
      <c r="A823" s="900">
        <v>370276</v>
      </c>
      <c r="B823" s="894" t="s">
        <v>7442</v>
      </c>
      <c r="C823" s="844">
        <v>15040</v>
      </c>
    </row>
    <row r="824" spans="1:3" s="842" customFormat="1" ht="13.8">
      <c r="A824" s="900">
        <v>114592</v>
      </c>
      <c r="B824" s="894" t="s">
        <v>7443</v>
      </c>
      <c r="C824" s="844">
        <v>19000</v>
      </c>
    </row>
    <row r="825" spans="1:3" s="842" customFormat="1" ht="13.8">
      <c r="A825" s="900">
        <v>258159</v>
      </c>
      <c r="B825" s="894" t="s">
        <v>7444</v>
      </c>
      <c r="C825" s="844">
        <v>11720</v>
      </c>
    </row>
    <row r="826" spans="1:3" s="842" customFormat="1" ht="13.8">
      <c r="A826" s="900">
        <v>386721</v>
      </c>
      <c r="B826" s="894" t="s">
        <v>7445</v>
      </c>
      <c r="C826" s="841">
        <v>14300</v>
      </c>
    </row>
    <row r="827" spans="1:3" s="842" customFormat="1" ht="13.8">
      <c r="A827" s="900">
        <v>386722</v>
      </c>
      <c r="B827" s="894" t="s">
        <v>7446</v>
      </c>
      <c r="C827" s="841">
        <v>16090</v>
      </c>
    </row>
    <row r="828" spans="1:3" s="842" customFormat="1" ht="13.8">
      <c r="A828" s="900">
        <v>457975</v>
      </c>
      <c r="B828" s="894" t="s">
        <v>7447</v>
      </c>
      <c r="C828" s="841">
        <v>25000</v>
      </c>
    </row>
    <row r="829" spans="1:3" s="842" customFormat="1" ht="13.8">
      <c r="A829" s="925">
        <v>425993</v>
      </c>
      <c r="B829" s="894" t="s">
        <v>7448</v>
      </c>
      <c r="C829" s="841">
        <v>18200</v>
      </c>
    </row>
    <row r="830" spans="1:3" s="842" customFormat="1" ht="13.8">
      <c r="A830" s="925">
        <v>396507</v>
      </c>
      <c r="B830" s="894" t="s">
        <v>7449</v>
      </c>
      <c r="C830" s="841">
        <v>28000</v>
      </c>
    </row>
    <row r="831" spans="1:3" s="842" customFormat="1" ht="13.8">
      <c r="A831" s="925">
        <v>425996</v>
      </c>
      <c r="B831" s="894" t="s">
        <v>7450</v>
      </c>
      <c r="C831" s="841">
        <v>14300</v>
      </c>
    </row>
    <row r="832" spans="1:3" s="842" customFormat="1" ht="13.8">
      <c r="A832" s="925">
        <v>396508</v>
      </c>
      <c r="B832" s="894" t="s">
        <v>7451</v>
      </c>
      <c r="C832" s="841">
        <v>39200</v>
      </c>
    </row>
    <row r="833" spans="1:3" s="842" customFormat="1" ht="13.8">
      <c r="A833" s="925">
        <v>425997</v>
      </c>
      <c r="B833" s="894" t="s">
        <v>7452</v>
      </c>
      <c r="C833" s="841">
        <v>20300</v>
      </c>
    </row>
    <row r="834" spans="1:3" s="842" customFormat="1" ht="13.8">
      <c r="A834" s="925">
        <v>425995</v>
      </c>
      <c r="B834" s="894" t="s">
        <v>7453</v>
      </c>
      <c r="C834" s="841">
        <v>58500</v>
      </c>
    </row>
    <row r="835" spans="1:3" s="842" customFormat="1" ht="13.8">
      <c r="A835" s="925">
        <v>425975</v>
      </c>
      <c r="B835" s="894" t="s">
        <v>7454</v>
      </c>
      <c r="C835" s="841">
        <v>31500</v>
      </c>
    </row>
    <row r="836" spans="1:3" s="842" customFormat="1" ht="13.8">
      <c r="A836" s="925">
        <v>396496</v>
      </c>
      <c r="B836" s="894" t="s">
        <v>7455</v>
      </c>
      <c r="C836" s="841">
        <v>39500</v>
      </c>
    </row>
    <row r="837" spans="1:3" s="842" customFormat="1" ht="14.4" thickBot="1">
      <c r="A837" s="925">
        <v>425991</v>
      </c>
      <c r="B837" s="894" t="s">
        <v>7456</v>
      </c>
      <c r="C837" s="841">
        <v>16000</v>
      </c>
    </row>
    <row r="838" spans="1:3" s="842" customFormat="1" ht="13.8">
      <c r="A838" s="926">
        <v>393582</v>
      </c>
      <c r="B838" s="927" t="s">
        <v>7457</v>
      </c>
      <c r="C838" s="841">
        <v>18000</v>
      </c>
    </row>
    <row r="839" spans="1:3" s="842" customFormat="1" ht="13.8">
      <c r="A839" s="928">
        <v>426726</v>
      </c>
      <c r="B839" s="929" t="s">
        <v>7458</v>
      </c>
      <c r="C839" s="841">
        <v>47000</v>
      </c>
    </row>
    <row r="840" spans="1:3" s="842" customFormat="1" ht="13.8">
      <c r="A840" s="893">
        <v>457234</v>
      </c>
      <c r="B840" s="894" t="s">
        <v>7459</v>
      </c>
      <c r="C840" s="841">
        <v>14200</v>
      </c>
    </row>
    <row r="841" spans="1:3" s="842" customFormat="1" ht="13.8">
      <c r="A841" s="893">
        <v>457235</v>
      </c>
      <c r="B841" s="894" t="s">
        <v>7460</v>
      </c>
      <c r="C841" s="841">
        <v>16600</v>
      </c>
    </row>
    <row r="842" spans="1:3" s="842" customFormat="1" ht="13.8">
      <c r="A842" s="905">
        <v>427631</v>
      </c>
      <c r="B842" s="904" t="s">
        <v>7461</v>
      </c>
      <c r="C842" s="841">
        <v>14000</v>
      </c>
    </row>
    <row r="843" spans="1:3" s="842" customFormat="1" ht="13.8">
      <c r="A843" s="893">
        <v>426120</v>
      </c>
      <c r="B843" s="894" t="s">
        <v>7462</v>
      </c>
      <c r="C843" s="841">
        <v>18000</v>
      </c>
    </row>
    <row r="844" spans="1:3" s="842" customFormat="1" ht="13.8">
      <c r="A844" s="893">
        <v>426121</v>
      </c>
      <c r="B844" s="894" t="s">
        <v>7463</v>
      </c>
      <c r="C844" s="841">
        <v>24000</v>
      </c>
    </row>
    <row r="845" spans="1:3" s="842" customFormat="1" ht="13.8">
      <c r="A845" s="893">
        <v>426122</v>
      </c>
      <c r="B845" s="894" t="s">
        <v>7464</v>
      </c>
      <c r="C845" s="841">
        <v>12500</v>
      </c>
    </row>
    <row r="846" spans="1:3" s="842" customFormat="1" ht="13.8">
      <c r="A846" s="900">
        <v>396519</v>
      </c>
      <c r="B846" s="894" t="s">
        <v>7465</v>
      </c>
      <c r="C846" s="841">
        <v>6200</v>
      </c>
    </row>
    <row r="847" spans="1:3" s="842" customFormat="1" ht="13.8">
      <c r="A847" s="893">
        <v>387527</v>
      </c>
      <c r="B847" s="894" t="s">
        <v>7466</v>
      </c>
      <c r="C847" s="841">
        <v>6200</v>
      </c>
    </row>
    <row r="848" spans="1:3" s="842" customFormat="1" ht="13.8">
      <c r="A848" s="900">
        <v>396647</v>
      </c>
      <c r="B848" s="894" t="s">
        <v>7467</v>
      </c>
      <c r="C848" s="841">
        <v>6900</v>
      </c>
    </row>
    <row r="849" spans="1:3" s="842" customFormat="1" ht="13.8">
      <c r="A849" s="900">
        <v>398555</v>
      </c>
      <c r="B849" s="894" t="s">
        <v>7468</v>
      </c>
      <c r="C849" s="841">
        <v>33000</v>
      </c>
    </row>
    <row r="850" spans="1:3" s="842" customFormat="1" ht="13.8">
      <c r="A850" s="900">
        <v>398552</v>
      </c>
      <c r="B850" s="894" t="s">
        <v>7469</v>
      </c>
      <c r="C850" s="841">
        <v>14000</v>
      </c>
    </row>
    <row r="851" spans="1:3" s="842" customFormat="1" ht="13.8">
      <c r="A851" s="900">
        <v>390280</v>
      </c>
      <c r="B851" s="894" t="s">
        <v>7470</v>
      </c>
      <c r="C851" s="841">
        <v>31000</v>
      </c>
    </row>
    <row r="852" spans="1:3" s="842" customFormat="1" ht="13.8">
      <c r="A852" s="900">
        <v>388745</v>
      </c>
      <c r="B852" s="894" t="s">
        <v>7471</v>
      </c>
      <c r="C852" s="841">
        <v>15000</v>
      </c>
    </row>
    <row r="853" spans="1:3" s="842" customFormat="1" ht="13.8">
      <c r="A853" s="900">
        <v>396967</v>
      </c>
      <c r="B853" s="894" t="s">
        <v>7472</v>
      </c>
      <c r="C853" s="841">
        <v>700</v>
      </c>
    </row>
    <row r="854" spans="1:3" s="842" customFormat="1" ht="13.8">
      <c r="A854" s="900">
        <v>396828</v>
      </c>
      <c r="B854" s="894" t="s">
        <v>7473</v>
      </c>
      <c r="C854" s="841">
        <v>11000</v>
      </c>
    </row>
    <row r="855" spans="1:3" s="842" customFormat="1" ht="13.8">
      <c r="A855" s="906">
        <v>143479</v>
      </c>
      <c r="B855" s="904" t="s">
        <v>7474</v>
      </c>
      <c r="C855" s="841">
        <v>9000</v>
      </c>
    </row>
    <row r="856" spans="1:3" s="842" customFormat="1" ht="13.8">
      <c r="A856" s="900">
        <v>139781</v>
      </c>
      <c r="B856" s="894" t="s">
        <v>7475</v>
      </c>
      <c r="C856" s="841">
        <v>15000</v>
      </c>
    </row>
    <row r="857" spans="1:3" s="842" customFormat="1" ht="13.8">
      <c r="A857" s="900">
        <v>391043</v>
      </c>
      <c r="B857" s="894" t="s">
        <v>7476</v>
      </c>
      <c r="C857" s="844">
        <v>79000</v>
      </c>
    </row>
    <row r="858" spans="1:3" s="842" customFormat="1" ht="13.8">
      <c r="A858" s="900">
        <v>281484</v>
      </c>
      <c r="B858" s="930" t="s">
        <v>7477</v>
      </c>
      <c r="C858" s="841">
        <v>28000</v>
      </c>
    </row>
    <row r="859" spans="1:3" s="842" customFormat="1" ht="13.8">
      <c r="A859" s="900">
        <v>145343</v>
      </c>
      <c r="B859" s="894" t="s">
        <v>7478</v>
      </c>
      <c r="C859" s="844">
        <v>21000</v>
      </c>
    </row>
    <row r="860" spans="1:3" s="842" customFormat="1" ht="13.8">
      <c r="A860" s="900">
        <v>176595</v>
      </c>
      <c r="B860" s="894" t="s">
        <v>7479</v>
      </c>
      <c r="C860" s="844">
        <v>21000</v>
      </c>
    </row>
    <row r="861" spans="1:3" s="842" customFormat="1" ht="13.8">
      <c r="A861" s="900">
        <v>337836</v>
      </c>
      <c r="B861" s="894" t="s">
        <v>7480</v>
      </c>
      <c r="C861" s="844">
        <v>27000</v>
      </c>
    </row>
    <row r="862" spans="1:3" s="842" customFormat="1" ht="13.8">
      <c r="A862" s="906">
        <v>395803</v>
      </c>
      <c r="B862" s="904" t="s">
        <v>7481</v>
      </c>
      <c r="C862" s="841">
        <v>16700</v>
      </c>
    </row>
    <row r="863" spans="1:3" s="842" customFormat="1" ht="13.8">
      <c r="A863" s="900">
        <v>392493</v>
      </c>
      <c r="B863" s="894" t="s">
        <v>7482</v>
      </c>
      <c r="C863" s="844">
        <v>9000</v>
      </c>
    </row>
    <row r="864" spans="1:3" s="842" customFormat="1" ht="13.8">
      <c r="A864" s="900">
        <v>392495</v>
      </c>
      <c r="B864" s="894" t="s">
        <v>7483</v>
      </c>
      <c r="C864" s="841">
        <v>9000</v>
      </c>
    </row>
    <row r="865" spans="1:3" s="842" customFormat="1" ht="13.8">
      <c r="A865" s="893">
        <v>384364</v>
      </c>
      <c r="B865" s="894" t="s">
        <v>7484</v>
      </c>
      <c r="C865" s="841">
        <v>600</v>
      </c>
    </row>
    <row r="866" spans="1:3" s="842" customFormat="1" ht="13.8">
      <c r="A866" s="900">
        <v>292917</v>
      </c>
      <c r="B866" s="894" t="s">
        <v>7485</v>
      </c>
      <c r="C866" s="841">
        <v>12690</v>
      </c>
    </row>
    <row r="867" spans="1:3" s="842" customFormat="1" ht="13.8">
      <c r="A867" s="900">
        <v>387143</v>
      </c>
      <c r="B867" s="894" t="s">
        <v>7486</v>
      </c>
      <c r="C867" s="841">
        <v>30960</v>
      </c>
    </row>
    <row r="868" spans="1:3" s="842" customFormat="1" ht="13.8">
      <c r="A868" s="893">
        <v>368367</v>
      </c>
      <c r="B868" s="894" t="s">
        <v>7487</v>
      </c>
      <c r="C868" s="841">
        <v>1750</v>
      </c>
    </row>
    <row r="869" spans="1:3" s="842" customFormat="1" ht="13.8">
      <c r="A869" s="900">
        <v>350408</v>
      </c>
      <c r="B869" s="894" t="s">
        <v>7488</v>
      </c>
      <c r="C869" s="841">
        <v>16500</v>
      </c>
    </row>
    <row r="870" spans="1:3" s="842" customFormat="1" ht="13.8">
      <c r="A870" s="900">
        <v>350409</v>
      </c>
      <c r="B870" s="894" t="s">
        <v>7489</v>
      </c>
      <c r="C870" s="841">
        <v>20600</v>
      </c>
    </row>
    <row r="871" spans="1:3" s="842" customFormat="1" ht="13.8">
      <c r="A871" s="900">
        <v>380420</v>
      </c>
      <c r="B871" s="894" t="s">
        <v>7490</v>
      </c>
      <c r="C871" s="841">
        <v>16600</v>
      </c>
    </row>
    <row r="872" spans="1:3" s="842" customFormat="1" ht="13.8">
      <c r="A872" s="900">
        <v>269671</v>
      </c>
      <c r="B872" s="894" t="s">
        <v>7491</v>
      </c>
      <c r="C872" s="841">
        <v>28000</v>
      </c>
    </row>
    <row r="873" spans="1:3" s="842" customFormat="1" ht="13.8">
      <c r="A873" s="900">
        <v>337825</v>
      </c>
      <c r="B873" s="894" t="s">
        <v>7492</v>
      </c>
      <c r="C873" s="841">
        <v>29180</v>
      </c>
    </row>
    <row r="874" spans="1:3" s="842" customFormat="1" ht="13.8">
      <c r="A874" s="900">
        <v>348487</v>
      </c>
      <c r="B874" s="894" t="s">
        <v>7493</v>
      </c>
      <c r="C874" s="841">
        <v>27000</v>
      </c>
    </row>
    <row r="875" spans="1:3" s="842" customFormat="1" ht="13.8">
      <c r="A875" s="900">
        <v>337837</v>
      </c>
      <c r="B875" s="894" t="s">
        <v>7494</v>
      </c>
      <c r="C875" s="841">
        <v>56500</v>
      </c>
    </row>
    <row r="876" spans="1:3" s="842" customFormat="1" ht="13.8">
      <c r="A876" s="900">
        <v>383080</v>
      </c>
      <c r="B876" s="894" t="s">
        <v>7495</v>
      </c>
      <c r="C876" s="841">
        <v>22000</v>
      </c>
    </row>
    <row r="877" spans="1:3" s="842" customFormat="1" ht="13.8">
      <c r="A877" s="900">
        <v>439158</v>
      </c>
      <c r="B877" s="894" t="s">
        <v>7496</v>
      </c>
      <c r="C877" s="841">
        <v>9800</v>
      </c>
    </row>
    <row r="878" spans="1:3" s="842" customFormat="1" ht="13.8">
      <c r="A878" s="900">
        <v>453934</v>
      </c>
      <c r="B878" s="894" t="s">
        <v>7497</v>
      </c>
      <c r="C878" s="841">
        <v>11900</v>
      </c>
    </row>
    <row r="879" spans="1:3" s="842" customFormat="1" ht="13.8">
      <c r="A879" s="900">
        <v>449828</v>
      </c>
      <c r="B879" s="894" t="s">
        <v>6221</v>
      </c>
      <c r="C879" s="841">
        <v>11900</v>
      </c>
    </row>
    <row r="880" spans="1:3" s="842" customFormat="1" ht="13.8">
      <c r="A880" s="900">
        <v>437674</v>
      </c>
      <c r="B880" s="894" t="s">
        <v>7498</v>
      </c>
      <c r="C880" s="841">
        <v>8200</v>
      </c>
    </row>
    <row r="881" spans="1:3" s="842" customFormat="1" ht="13.8">
      <c r="A881" s="900">
        <v>455464</v>
      </c>
      <c r="B881" s="894" t="s">
        <v>7499</v>
      </c>
      <c r="C881" s="841">
        <v>12500</v>
      </c>
    </row>
    <row r="882" spans="1:3" s="842" customFormat="1" ht="13.8">
      <c r="A882" s="893">
        <v>325425</v>
      </c>
      <c r="B882" s="908" t="s">
        <v>7500</v>
      </c>
      <c r="C882" s="841">
        <v>13530</v>
      </c>
    </row>
    <row r="883" spans="1:3" s="842" customFormat="1" ht="13.8">
      <c r="A883" s="900">
        <v>374223</v>
      </c>
      <c r="B883" s="894" t="s">
        <v>7501</v>
      </c>
      <c r="C883" s="841">
        <v>30000</v>
      </c>
    </row>
    <row r="884" spans="1:3" s="842" customFormat="1" ht="13.8">
      <c r="A884" s="900">
        <v>286758</v>
      </c>
      <c r="B884" s="894" t="s">
        <v>7502</v>
      </c>
      <c r="C884" s="841">
        <v>32000</v>
      </c>
    </row>
    <row r="885" spans="1:3" s="842" customFormat="1" ht="13.8">
      <c r="A885" s="900">
        <v>289257</v>
      </c>
      <c r="B885" s="894" t="s">
        <v>7503</v>
      </c>
      <c r="C885" s="841">
        <v>16500</v>
      </c>
    </row>
    <row r="886" spans="1:3" s="842" customFormat="1" ht="13.8">
      <c r="A886" s="900">
        <v>288322</v>
      </c>
      <c r="B886" s="894" t="s">
        <v>7504</v>
      </c>
      <c r="C886" s="841">
        <v>33000</v>
      </c>
    </row>
    <row r="887" spans="1:3" s="842" customFormat="1" ht="13.8">
      <c r="A887" s="900">
        <v>289258</v>
      </c>
      <c r="B887" s="894" t="s">
        <v>7505</v>
      </c>
      <c r="C887" s="841">
        <v>16500</v>
      </c>
    </row>
    <row r="888" spans="1:3" s="842" customFormat="1" ht="13.8">
      <c r="A888" s="900">
        <v>289307</v>
      </c>
      <c r="B888" s="894" t="s">
        <v>7506</v>
      </c>
      <c r="C888" s="841">
        <v>16500</v>
      </c>
    </row>
    <row r="889" spans="1:3" s="842" customFormat="1" ht="13.8">
      <c r="A889" s="900">
        <v>289313</v>
      </c>
      <c r="B889" s="894" t="s">
        <v>7507</v>
      </c>
      <c r="C889" s="841">
        <v>33000</v>
      </c>
    </row>
    <row r="890" spans="1:3" s="842" customFormat="1" ht="13.8">
      <c r="A890" s="900">
        <v>375709</v>
      </c>
      <c r="B890" s="894" t="s">
        <v>7508</v>
      </c>
      <c r="C890" s="841">
        <v>11000</v>
      </c>
    </row>
    <row r="891" spans="1:3" s="842" customFormat="1" ht="13.8">
      <c r="A891" s="900">
        <v>381434</v>
      </c>
      <c r="B891" s="894" t="s">
        <v>7509</v>
      </c>
      <c r="C891" s="841">
        <v>4150</v>
      </c>
    </row>
    <row r="892" spans="1:3" s="842" customFormat="1" ht="13.8">
      <c r="A892" s="900">
        <v>381419</v>
      </c>
      <c r="B892" s="894" t="s">
        <v>7510</v>
      </c>
      <c r="C892" s="841">
        <v>3110</v>
      </c>
    </row>
    <row r="893" spans="1:3" s="842" customFormat="1" ht="13.8">
      <c r="A893" s="900">
        <v>381424</v>
      </c>
      <c r="B893" s="894" t="s">
        <v>7511</v>
      </c>
      <c r="C893" s="841">
        <v>2600</v>
      </c>
    </row>
    <row r="894" spans="1:3" s="842" customFormat="1" ht="13.8">
      <c r="A894" s="900">
        <v>381406</v>
      </c>
      <c r="B894" s="894" t="s">
        <v>7512</v>
      </c>
      <c r="C894" s="841">
        <v>2700</v>
      </c>
    </row>
    <row r="895" spans="1:3" s="842" customFormat="1" ht="13.8">
      <c r="A895" s="900">
        <v>381421</v>
      </c>
      <c r="B895" s="894" t="s">
        <v>7513</v>
      </c>
      <c r="C895" s="841">
        <v>2920</v>
      </c>
    </row>
    <row r="896" spans="1:3" s="842" customFormat="1" ht="13.8">
      <c r="A896" s="900">
        <v>381437</v>
      </c>
      <c r="B896" s="894" t="s">
        <v>7514</v>
      </c>
      <c r="C896" s="841">
        <v>2600</v>
      </c>
    </row>
    <row r="897" spans="1:3" s="842" customFormat="1" ht="13.8">
      <c r="A897" s="900">
        <v>381422</v>
      </c>
      <c r="B897" s="894" t="s">
        <v>7515</v>
      </c>
      <c r="C897" s="841">
        <v>2720</v>
      </c>
    </row>
    <row r="898" spans="1:3" s="842" customFormat="1" ht="13.8">
      <c r="A898" s="900">
        <v>381412</v>
      </c>
      <c r="B898" s="894" t="s">
        <v>7516</v>
      </c>
      <c r="C898" s="841">
        <v>2700</v>
      </c>
    </row>
    <row r="899" spans="1:3" s="842" customFormat="1" ht="13.8">
      <c r="A899" s="900">
        <v>381413</v>
      </c>
      <c r="B899" s="894" t="s">
        <v>7517</v>
      </c>
      <c r="C899" s="841">
        <v>2990</v>
      </c>
    </row>
    <row r="900" spans="1:3" s="842" customFormat="1" ht="13.8">
      <c r="A900" s="900">
        <v>381454</v>
      </c>
      <c r="B900" s="894" t="s">
        <v>7518</v>
      </c>
      <c r="C900" s="841">
        <v>3000</v>
      </c>
    </row>
    <row r="901" spans="1:3" s="842" customFormat="1" ht="13.8">
      <c r="A901" s="900">
        <v>381459</v>
      </c>
      <c r="B901" s="894" t="s">
        <v>7519</v>
      </c>
      <c r="C901" s="841">
        <v>2900</v>
      </c>
    </row>
    <row r="902" spans="1:3" s="842" customFormat="1" ht="13.8">
      <c r="A902" s="900">
        <v>381456</v>
      </c>
      <c r="B902" s="894" t="s">
        <v>7520</v>
      </c>
      <c r="C902" s="841">
        <v>3200</v>
      </c>
    </row>
    <row r="903" spans="1:3" s="842" customFormat="1" ht="13.8">
      <c r="A903" s="900">
        <v>380422</v>
      </c>
      <c r="B903" s="894" t="s">
        <v>7521</v>
      </c>
      <c r="C903" s="841">
        <v>21000</v>
      </c>
    </row>
    <row r="904" spans="1:3" s="842" customFormat="1" ht="13.8">
      <c r="A904" s="900">
        <v>344563</v>
      </c>
      <c r="B904" s="894" t="s">
        <v>7522</v>
      </c>
      <c r="C904" s="841">
        <v>12070</v>
      </c>
    </row>
    <row r="905" spans="1:3" s="842" customFormat="1" ht="13.8">
      <c r="A905" s="900">
        <v>344560</v>
      </c>
      <c r="B905" s="894" t="s">
        <v>7523</v>
      </c>
      <c r="C905" s="841">
        <v>14800</v>
      </c>
    </row>
    <row r="906" spans="1:3" s="842" customFormat="1" ht="13.8">
      <c r="A906" s="900">
        <v>344561</v>
      </c>
      <c r="B906" s="894" t="s">
        <v>7524</v>
      </c>
      <c r="C906" s="841">
        <v>14800</v>
      </c>
    </row>
    <row r="907" spans="1:3" s="842" customFormat="1" ht="13.8">
      <c r="A907" s="900">
        <v>380416</v>
      </c>
      <c r="B907" s="894" t="s">
        <v>7525</v>
      </c>
      <c r="C907" s="841">
        <v>17800</v>
      </c>
    </row>
    <row r="908" spans="1:3" s="842" customFormat="1" ht="13.8">
      <c r="A908" s="900">
        <v>276206</v>
      </c>
      <c r="B908" s="894" t="s">
        <v>7526</v>
      </c>
      <c r="C908" s="841">
        <v>17500</v>
      </c>
    </row>
    <row r="909" spans="1:3" s="842" customFormat="1" ht="13.8">
      <c r="A909" s="900">
        <v>344588</v>
      </c>
      <c r="B909" s="894" t="s">
        <v>7527</v>
      </c>
      <c r="C909" s="841">
        <v>22000</v>
      </c>
    </row>
    <row r="910" spans="1:3" s="842" customFormat="1" ht="13.8">
      <c r="A910" s="900">
        <v>381822</v>
      </c>
      <c r="B910" s="894" t="s">
        <v>7528</v>
      </c>
      <c r="C910" s="841">
        <v>75770</v>
      </c>
    </row>
    <row r="911" spans="1:3" s="842" customFormat="1" ht="13.8">
      <c r="A911" s="900">
        <v>389439</v>
      </c>
      <c r="B911" s="894" t="s">
        <v>7529</v>
      </c>
      <c r="C911" s="841">
        <v>20110</v>
      </c>
    </row>
    <row r="912" spans="1:3" s="842" customFormat="1" ht="13.8">
      <c r="A912" s="900">
        <v>390659</v>
      </c>
      <c r="B912" s="894" t="s">
        <v>7530</v>
      </c>
      <c r="C912" s="841">
        <v>18600</v>
      </c>
    </row>
    <row r="913" spans="1:3" s="842" customFormat="1" ht="13.8">
      <c r="A913" s="900">
        <v>252429</v>
      </c>
      <c r="B913" s="894" t="s">
        <v>7531</v>
      </c>
      <c r="C913" s="841">
        <v>10880</v>
      </c>
    </row>
    <row r="914" spans="1:3" s="842" customFormat="1" ht="13.8">
      <c r="A914" s="893">
        <v>325695</v>
      </c>
      <c r="B914" s="894" t="s">
        <v>7532</v>
      </c>
      <c r="C914" s="841">
        <v>9580</v>
      </c>
    </row>
    <row r="915" spans="1:3" s="842" customFormat="1" ht="13.8">
      <c r="A915" s="900">
        <v>398026</v>
      </c>
      <c r="B915" s="894" t="s">
        <v>7533</v>
      </c>
      <c r="C915" s="844">
        <v>11900</v>
      </c>
    </row>
    <row r="916" spans="1:3" s="842" customFormat="1" ht="13.8">
      <c r="A916" s="893">
        <v>334312</v>
      </c>
      <c r="B916" s="908" t="s">
        <v>7534</v>
      </c>
      <c r="C916" s="844">
        <v>31000</v>
      </c>
    </row>
    <row r="917" spans="1:3" s="842" customFormat="1" ht="13.8">
      <c r="A917" s="900">
        <v>399050</v>
      </c>
      <c r="B917" s="894" t="s">
        <v>7535</v>
      </c>
      <c r="C917" s="844">
        <v>18800</v>
      </c>
    </row>
    <row r="918" spans="1:3" s="842" customFormat="1" ht="13.8">
      <c r="A918" s="900">
        <v>395783</v>
      </c>
      <c r="B918" s="894" t="s">
        <v>7536</v>
      </c>
      <c r="C918" s="844">
        <v>15980</v>
      </c>
    </row>
    <row r="919" spans="1:3" s="842" customFormat="1" ht="13.8">
      <c r="A919" s="900">
        <v>164256</v>
      </c>
      <c r="B919" s="894" t="s">
        <v>7537</v>
      </c>
      <c r="C919" s="844">
        <v>17500</v>
      </c>
    </row>
    <row r="920" spans="1:3" s="842" customFormat="1" ht="13.8">
      <c r="A920" s="900">
        <v>177842</v>
      </c>
      <c r="B920" s="894" t="s">
        <v>7538</v>
      </c>
      <c r="C920" s="844">
        <v>11410</v>
      </c>
    </row>
    <row r="921" spans="1:3" s="842" customFormat="1" ht="13.8">
      <c r="A921" s="900">
        <v>387784</v>
      </c>
      <c r="B921" s="894" t="s">
        <v>7539</v>
      </c>
      <c r="C921" s="841">
        <v>48000</v>
      </c>
    </row>
    <row r="922" spans="1:3" s="842" customFormat="1" ht="13.8">
      <c r="A922" s="900">
        <v>401666</v>
      </c>
      <c r="B922" s="894" t="s">
        <v>7540</v>
      </c>
      <c r="C922" s="841">
        <v>14000</v>
      </c>
    </row>
    <row r="923" spans="1:3" s="842" customFormat="1" ht="13.8">
      <c r="A923" s="900">
        <v>402432</v>
      </c>
      <c r="B923" s="894" t="s">
        <v>7541</v>
      </c>
      <c r="C923" s="841">
        <v>13160</v>
      </c>
    </row>
    <row r="924" spans="1:3" s="842" customFormat="1" ht="13.8">
      <c r="A924" s="900">
        <v>399964</v>
      </c>
      <c r="B924" s="894" t="s">
        <v>7542</v>
      </c>
      <c r="C924" s="841">
        <v>22560</v>
      </c>
    </row>
    <row r="925" spans="1:3" s="842" customFormat="1" ht="13.8">
      <c r="A925" s="900">
        <v>371518</v>
      </c>
      <c r="B925" s="894" t="s">
        <v>7543</v>
      </c>
      <c r="C925" s="841">
        <v>175150</v>
      </c>
    </row>
    <row r="926" spans="1:3" s="842" customFormat="1" ht="13.8">
      <c r="A926" s="900">
        <v>424846</v>
      </c>
      <c r="B926" s="894" t="s">
        <v>7544</v>
      </c>
      <c r="C926" s="841">
        <v>25380</v>
      </c>
    </row>
    <row r="927" spans="1:3" s="842" customFormat="1" ht="13.8">
      <c r="A927" s="900">
        <v>424845</v>
      </c>
      <c r="B927" s="894" t="s">
        <v>7545</v>
      </c>
      <c r="C927" s="841">
        <v>26000</v>
      </c>
    </row>
    <row r="928" spans="1:3" s="842" customFormat="1" ht="13.8">
      <c r="A928" s="900">
        <v>362565</v>
      </c>
      <c r="B928" s="894" t="s">
        <v>7546</v>
      </c>
      <c r="C928" s="841">
        <v>12500</v>
      </c>
    </row>
    <row r="929" spans="1:3" s="842" customFormat="1" ht="13.8">
      <c r="A929" s="900">
        <v>351966</v>
      </c>
      <c r="B929" s="894" t="s">
        <v>7547</v>
      </c>
      <c r="C929" s="841">
        <v>15500</v>
      </c>
    </row>
    <row r="930" spans="1:3" s="842" customFormat="1" ht="13.8">
      <c r="A930" s="900">
        <v>408051</v>
      </c>
      <c r="B930" s="894" t="s">
        <v>7548</v>
      </c>
      <c r="C930" s="844">
        <v>14100</v>
      </c>
    </row>
    <row r="931" spans="1:3" s="842" customFormat="1" ht="13.8">
      <c r="A931" s="900">
        <v>421525</v>
      </c>
      <c r="B931" s="894" t="s">
        <v>7549</v>
      </c>
      <c r="C931" s="841">
        <v>14100</v>
      </c>
    </row>
    <row r="932" spans="1:3" s="842" customFormat="1" ht="13.8">
      <c r="A932" s="900">
        <v>421163</v>
      </c>
      <c r="B932" s="894" t="s">
        <v>7550</v>
      </c>
      <c r="C932" s="841">
        <v>520</v>
      </c>
    </row>
    <row r="933" spans="1:3" s="842" customFormat="1" ht="13.8">
      <c r="A933" s="900">
        <v>421165</v>
      </c>
      <c r="B933" s="894" t="s">
        <v>7551</v>
      </c>
      <c r="C933" s="841">
        <v>520</v>
      </c>
    </row>
    <row r="934" spans="1:3" s="842" customFormat="1" ht="13.8">
      <c r="A934" s="900">
        <v>421164</v>
      </c>
      <c r="B934" s="894" t="s">
        <v>7552</v>
      </c>
      <c r="C934" s="841">
        <v>520</v>
      </c>
    </row>
    <row r="935" spans="1:3" s="842" customFormat="1" ht="13.8">
      <c r="A935" s="900">
        <v>421162</v>
      </c>
      <c r="B935" s="894" t="s">
        <v>7553</v>
      </c>
      <c r="C935" s="841">
        <v>520</v>
      </c>
    </row>
    <row r="936" spans="1:3" s="842" customFormat="1" ht="13.8">
      <c r="A936" s="900">
        <v>426835</v>
      </c>
      <c r="B936" s="894" t="s">
        <v>7554</v>
      </c>
      <c r="C936" s="841">
        <v>32240</v>
      </c>
    </row>
    <row r="937" spans="1:3" s="842" customFormat="1" ht="13.8">
      <c r="A937" s="900">
        <v>426838</v>
      </c>
      <c r="B937" s="894" t="s">
        <v>7555</v>
      </c>
      <c r="C937" s="841">
        <v>20870</v>
      </c>
    </row>
    <row r="938" spans="1:3" s="842" customFormat="1" ht="13.8">
      <c r="A938" s="900">
        <v>264785</v>
      </c>
      <c r="B938" s="894" t="s">
        <v>7556</v>
      </c>
      <c r="C938" s="841">
        <v>24500</v>
      </c>
    </row>
    <row r="939" spans="1:3" s="842" customFormat="1" ht="13.8">
      <c r="A939" s="900">
        <v>112748</v>
      </c>
      <c r="B939" s="894" t="s">
        <v>7557</v>
      </c>
      <c r="C939" s="841">
        <v>6000</v>
      </c>
    </row>
    <row r="940" spans="1:3" s="842" customFormat="1" ht="13.8">
      <c r="A940" s="900">
        <v>264781</v>
      </c>
      <c r="B940" s="894" t="s">
        <v>7558</v>
      </c>
      <c r="C940" s="841">
        <v>22000</v>
      </c>
    </row>
    <row r="941" spans="1:3" s="842" customFormat="1" ht="13.8">
      <c r="A941" s="900">
        <v>701437</v>
      </c>
      <c r="B941" s="894" t="s">
        <v>7559</v>
      </c>
      <c r="C941" s="841">
        <v>19000</v>
      </c>
    </row>
    <row r="942" spans="1:3" s="842" customFormat="1" ht="13.8">
      <c r="A942" s="900">
        <v>701487</v>
      </c>
      <c r="B942" s="894" t="s">
        <v>7560</v>
      </c>
      <c r="C942" s="841">
        <v>12000</v>
      </c>
    </row>
    <row r="943" spans="1:3" s="842" customFormat="1" ht="13.8">
      <c r="A943" s="900">
        <v>701228</v>
      </c>
      <c r="B943" s="894" t="s">
        <v>7561</v>
      </c>
      <c r="C943" s="841">
        <v>19740</v>
      </c>
    </row>
    <row r="944" spans="1:3" s="842" customFormat="1" ht="13.8">
      <c r="A944" s="900">
        <v>396070</v>
      </c>
      <c r="B944" s="894" t="s">
        <v>7562</v>
      </c>
      <c r="C944" s="841">
        <v>62870</v>
      </c>
    </row>
    <row r="945" spans="1:3" s="842" customFormat="1" ht="13.8">
      <c r="A945" s="900">
        <v>393688</v>
      </c>
      <c r="B945" s="894" t="s">
        <v>7563</v>
      </c>
      <c r="C945" s="841">
        <v>16500</v>
      </c>
    </row>
    <row r="946" spans="1:3" s="842" customFormat="1" ht="13.8">
      <c r="A946" s="900">
        <v>393689</v>
      </c>
      <c r="B946" s="894" t="s">
        <v>7564</v>
      </c>
      <c r="C946" s="841">
        <v>23000</v>
      </c>
    </row>
    <row r="947" spans="1:3" s="842" customFormat="1" ht="13.8">
      <c r="A947" s="900">
        <v>403485</v>
      </c>
      <c r="B947" s="894" t="s">
        <v>7565</v>
      </c>
      <c r="C947" s="841">
        <v>8600</v>
      </c>
    </row>
    <row r="948" spans="1:3" s="842" customFormat="1" ht="13.8">
      <c r="A948" s="900">
        <v>403490</v>
      </c>
      <c r="B948" s="894" t="s">
        <v>7566</v>
      </c>
      <c r="C948" s="844">
        <v>24000</v>
      </c>
    </row>
    <row r="949" spans="1:3" s="842" customFormat="1" ht="13.8">
      <c r="A949" s="900">
        <v>403493</v>
      </c>
      <c r="B949" s="894" t="s">
        <v>7567</v>
      </c>
      <c r="C949" s="844">
        <v>8200</v>
      </c>
    </row>
    <row r="950" spans="1:3" s="842" customFormat="1" ht="13.8">
      <c r="A950" s="900">
        <v>403501</v>
      </c>
      <c r="B950" s="894" t="s">
        <v>7568</v>
      </c>
      <c r="C950" s="841">
        <v>8200</v>
      </c>
    </row>
    <row r="951" spans="1:3" s="842" customFormat="1" ht="13.8">
      <c r="A951" s="900">
        <v>357699</v>
      </c>
      <c r="B951" s="894" t="s">
        <v>7569</v>
      </c>
      <c r="C951" s="841">
        <v>11000</v>
      </c>
    </row>
    <row r="952" spans="1:3" s="842" customFormat="1" ht="13.8">
      <c r="A952" s="900">
        <v>357682</v>
      </c>
      <c r="B952" s="894" t="s">
        <v>7570</v>
      </c>
      <c r="C952" s="841">
        <v>6140</v>
      </c>
    </row>
    <row r="953" spans="1:3" s="842" customFormat="1" ht="13.8">
      <c r="A953" s="906">
        <v>354752</v>
      </c>
      <c r="B953" s="904" t="s">
        <v>7571</v>
      </c>
      <c r="C953" s="841">
        <v>12990</v>
      </c>
    </row>
    <row r="954" spans="1:3" s="842" customFormat="1" ht="13.8">
      <c r="A954" s="900">
        <v>138391</v>
      </c>
      <c r="B954" s="894" t="s">
        <v>7572</v>
      </c>
      <c r="C954" s="841">
        <v>40000</v>
      </c>
    </row>
    <row r="955" spans="1:3" s="842" customFormat="1" ht="13.8">
      <c r="A955" s="900">
        <v>354519</v>
      </c>
      <c r="B955" s="894" t="s">
        <v>7573</v>
      </c>
      <c r="C955" s="841">
        <v>30000</v>
      </c>
    </row>
    <row r="956" spans="1:3" s="842" customFormat="1" ht="13.8">
      <c r="A956" s="900">
        <v>394100</v>
      </c>
      <c r="B956" s="894" t="s">
        <v>7574</v>
      </c>
      <c r="C956" s="841">
        <v>6200</v>
      </c>
    </row>
    <row r="957" spans="1:3" s="842" customFormat="1" ht="13.8">
      <c r="A957" s="900">
        <v>379495</v>
      </c>
      <c r="B957" s="894" t="s">
        <v>7575</v>
      </c>
      <c r="C957" s="841">
        <v>6670</v>
      </c>
    </row>
    <row r="958" spans="1:3" s="842" customFormat="1" ht="13.8">
      <c r="A958" s="900">
        <v>336758</v>
      </c>
      <c r="B958" s="915" t="s">
        <v>7576</v>
      </c>
      <c r="C958" s="841">
        <v>20490</v>
      </c>
    </row>
    <row r="959" spans="1:3" s="842" customFormat="1" ht="13.8">
      <c r="A959" s="900">
        <v>336755</v>
      </c>
      <c r="B959" s="894" t="s">
        <v>7577</v>
      </c>
      <c r="C959" s="841">
        <v>25940</v>
      </c>
    </row>
    <row r="960" spans="1:3" s="842" customFormat="1" ht="13.8">
      <c r="A960" s="900">
        <v>403693</v>
      </c>
      <c r="B960" s="894" t="s">
        <v>7578</v>
      </c>
      <c r="C960" s="841">
        <v>12970</v>
      </c>
    </row>
    <row r="961" spans="1:3" s="842" customFormat="1" ht="13.8">
      <c r="A961" s="901">
        <v>393584</v>
      </c>
      <c r="B961" s="894" t="s">
        <v>7579</v>
      </c>
      <c r="C961" s="841">
        <v>17700</v>
      </c>
    </row>
    <row r="962" spans="1:3" s="842" customFormat="1" ht="13.8">
      <c r="A962" s="900">
        <v>393585</v>
      </c>
      <c r="B962" s="894" t="s">
        <v>7580</v>
      </c>
      <c r="C962" s="841">
        <v>14200</v>
      </c>
    </row>
    <row r="963" spans="1:3" s="842" customFormat="1" ht="13.8">
      <c r="A963" s="901">
        <v>436296</v>
      </c>
      <c r="B963" s="894" t="s">
        <v>7581</v>
      </c>
      <c r="C963" s="841">
        <v>15700</v>
      </c>
    </row>
    <row r="964" spans="1:3" s="842" customFormat="1" ht="13.8">
      <c r="A964" s="901">
        <v>396053</v>
      </c>
      <c r="B964" s="894" t="s">
        <v>7582</v>
      </c>
      <c r="C964" s="841">
        <v>13000</v>
      </c>
    </row>
    <row r="965" spans="1:3" s="842" customFormat="1" ht="13.8">
      <c r="A965" s="900">
        <v>427714</v>
      </c>
      <c r="B965" s="894" t="s">
        <v>7583</v>
      </c>
      <c r="C965" s="841">
        <v>13000</v>
      </c>
    </row>
    <row r="966" spans="1:3" s="842" customFormat="1" ht="13.8">
      <c r="A966" s="900">
        <v>393587</v>
      </c>
      <c r="B966" s="894" t="s">
        <v>7584</v>
      </c>
      <c r="C966" s="841">
        <v>13000</v>
      </c>
    </row>
    <row r="967" spans="1:3" s="842" customFormat="1" ht="13.8">
      <c r="A967" s="900">
        <v>137594</v>
      </c>
      <c r="B967" s="894" t="s">
        <v>7585</v>
      </c>
      <c r="C967" s="841">
        <v>6580</v>
      </c>
    </row>
    <row r="968" spans="1:3" s="842" customFormat="1" ht="13.8">
      <c r="A968" s="900">
        <v>428596</v>
      </c>
      <c r="B968" s="931" t="s">
        <v>7586</v>
      </c>
      <c r="C968" s="841">
        <v>11200</v>
      </c>
    </row>
    <row r="969" spans="1:3" s="842" customFormat="1" ht="13.8">
      <c r="A969" s="893" t="s">
        <v>6335</v>
      </c>
      <c r="B969" s="894" t="s">
        <v>7587</v>
      </c>
      <c r="C969" s="841">
        <v>3710</v>
      </c>
    </row>
    <row r="970" spans="1:3" s="842" customFormat="1" ht="13.8">
      <c r="A970" s="903">
        <v>404723</v>
      </c>
      <c r="B970" s="904" t="s">
        <v>7588</v>
      </c>
      <c r="C970" s="841">
        <v>3710</v>
      </c>
    </row>
    <row r="971" spans="1:3" s="842" customFormat="1" ht="13.8">
      <c r="A971" s="906">
        <v>426141</v>
      </c>
      <c r="B971" s="904" t="s">
        <v>7589</v>
      </c>
      <c r="C971" s="841">
        <v>1270</v>
      </c>
    </row>
    <row r="972" spans="1:3" s="842" customFormat="1" ht="13.8">
      <c r="A972" s="893">
        <v>430436</v>
      </c>
      <c r="B972" s="894" t="s">
        <v>7590</v>
      </c>
      <c r="C972" s="841">
        <v>41960</v>
      </c>
    </row>
    <row r="973" spans="1:3" s="842" customFormat="1" ht="13.8">
      <c r="A973" s="893">
        <v>394974</v>
      </c>
      <c r="B973" s="894" t="s">
        <v>3816</v>
      </c>
      <c r="C973" s="841">
        <v>41960</v>
      </c>
    </row>
    <row r="974" spans="1:3" s="842" customFormat="1" ht="13.8">
      <c r="A974" s="900">
        <v>414973</v>
      </c>
      <c r="B974" s="894" t="s">
        <v>7591</v>
      </c>
      <c r="C974" s="841">
        <v>20870</v>
      </c>
    </row>
    <row r="975" spans="1:3" s="842" customFormat="1" ht="13.8">
      <c r="A975" s="900">
        <v>296635</v>
      </c>
      <c r="B975" s="894" t="s">
        <v>7592</v>
      </c>
      <c r="C975" s="841">
        <v>83280</v>
      </c>
    </row>
    <row r="976" spans="1:3" s="842" customFormat="1" ht="13.8">
      <c r="A976" s="900">
        <v>351594</v>
      </c>
      <c r="B976" s="894" t="s">
        <v>7593</v>
      </c>
      <c r="C976" s="841">
        <v>1750</v>
      </c>
    </row>
    <row r="977" spans="1:3" s="842" customFormat="1" ht="13.8">
      <c r="A977" s="900">
        <v>346918</v>
      </c>
      <c r="B977" s="894" t="s">
        <v>7594</v>
      </c>
      <c r="C977" s="841">
        <v>16920</v>
      </c>
    </row>
    <row r="978" spans="1:3" s="842" customFormat="1" ht="13.8">
      <c r="A978" s="900">
        <v>352326</v>
      </c>
      <c r="B978" s="894" t="s">
        <v>7595</v>
      </c>
      <c r="C978" s="841">
        <v>15160</v>
      </c>
    </row>
    <row r="979" spans="1:3" s="842" customFormat="1" ht="13.8">
      <c r="A979" s="900">
        <v>429154</v>
      </c>
      <c r="B979" s="894" t="s">
        <v>7596</v>
      </c>
      <c r="C979" s="841">
        <v>1410</v>
      </c>
    </row>
    <row r="980" spans="1:3" s="842" customFormat="1" ht="13.8">
      <c r="A980" s="900">
        <v>429156</v>
      </c>
      <c r="B980" s="894" t="s">
        <v>7597</v>
      </c>
      <c r="C980" s="841">
        <v>1410</v>
      </c>
    </row>
    <row r="981" spans="1:3" s="842" customFormat="1" ht="13.8">
      <c r="A981" s="900">
        <v>276349</v>
      </c>
      <c r="B981" s="894" t="s">
        <v>7598</v>
      </c>
      <c r="C981" s="841">
        <v>16000</v>
      </c>
    </row>
    <row r="982" spans="1:3" s="842" customFormat="1" ht="13.8">
      <c r="A982" s="900">
        <v>362503</v>
      </c>
      <c r="B982" s="894" t="s">
        <v>7599</v>
      </c>
      <c r="C982" s="841">
        <v>62000</v>
      </c>
    </row>
    <row r="983" spans="1:3" s="842" customFormat="1" ht="13.8">
      <c r="A983" s="900">
        <v>404514</v>
      </c>
      <c r="B983" s="931" t="s">
        <v>7600</v>
      </c>
      <c r="C983" s="841">
        <v>12000</v>
      </c>
    </row>
    <row r="984" spans="1:3" s="842" customFormat="1" ht="13.8">
      <c r="A984" s="900">
        <v>290646</v>
      </c>
      <c r="B984" s="894" t="s">
        <v>7601</v>
      </c>
      <c r="C984" s="841">
        <v>14290</v>
      </c>
    </row>
    <row r="985" spans="1:3" s="842" customFormat="1" ht="13.8">
      <c r="A985" s="900">
        <v>133616</v>
      </c>
      <c r="B985" s="894" t="s">
        <v>7602</v>
      </c>
      <c r="C985" s="841">
        <v>23000</v>
      </c>
    </row>
    <row r="986" spans="1:3" s="842" customFormat="1" ht="13.8">
      <c r="A986" s="900">
        <v>402596</v>
      </c>
      <c r="B986" s="894" t="s">
        <v>7603</v>
      </c>
      <c r="C986" s="841">
        <v>650</v>
      </c>
    </row>
    <row r="987" spans="1:3" s="842" customFormat="1" ht="13.8">
      <c r="A987" s="900">
        <v>401225</v>
      </c>
      <c r="B987" s="894" t="s">
        <v>7604</v>
      </c>
      <c r="C987" s="841">
        <v>700</v>
      </c>
    </row>
    <row r="988" spans="1:3" s="842" customFormat="1" ht="13.8">
      <c r="A988" s="900">
        <v>122662</v>
      </c>
      <c r="B988" s="894" t="s">
        <v>7605</v>
      </c>
      <c r="C988" s="841">
        <v>9000</v>
      </c>
    </row>
    <row r="989" spans="1:3" s="842" customFormat="1" ht="13.8">
      <c r="A989" s="900">
        <v>427762</v>
      </c>
      <c r="B989" s="894" t="s">
        <v>7606</v>
      </c>
      <c r="C989" s="841">
        <v>24250</v>
      </c>
    </row>
    <row r="990" spans="1:3" s="842" customFormat="1" ht="13.8">
      <c r="A990" s="900">
        <v>427763</v>
      </c>
      <c r="B990" s="894" t="s">
        <v>7607</v>
      </c>
      <c r="C990" s="841">
        <v>24250</v>
      </c>
    </row>
    <row r="991" spans="1:3" s="842" customFormat="1" ht="13.8">
      <c r="A991" s="906">
        <v>430630</v>
      </c>
      <c r="B991" s="904" t="s">
        <v>7608</v>
      </c>
      <c r="C991" s="841">
        <v>19770</v>
      </c>
    </row>
    <row r="992" spans="1:3" s="842" customFormat="1" ht="13.8">
      <c r="A992" s="900">
        <v>354511</v>
      </c>
      <c r="B992" s="894" t="s">
        <v>7609</v>
      </c>
      <c r="C992" s="844">
        <v>10350</v>
      </c>
    </row>
    <row r="993" spans="1:3" s="842" customFormat="1" ht="13.8">
      <c r="A993" s="900">
        <v>429754</v>
      </c>
      <c r="B993" s="894" t="s">
        <v>7610</v>
      </c>
      <c r="C993" s="841">
        <v>17000</v>
      </c>
    </row>
    <row r="994" spans="1:3" s="842" customFormat="1" ht="13.8">
      <c r="A994" s="912">
        <v>430966</v>
      </c>
      <c r="B994" s="894" t="s">
        <v>7611</v>
      </c>
      <c r="C994" s="841">
        <v>17500</v>
      </c>
    </row>
    <row r="995" spans="1:3" s="842" customFormat="1" ht="13.8">
      <c r="A995" s="912">
        <v>430969</v>
      </c>
      <c r="B995" s="894" t="s">
        <v>7612</v>
      </c>
      <c r="C995" s="841">
        <v>17500</v>
      </c>
    </row>
    <row r="996" spans="1:3" s="842" customFormat="1" ht="13.8">
      <c r="A996" s="900">
        <v>430573</v>
      </c>
      <c r="B996" s="894" t="s">
        <v>7613</v>
      </c>
      <c r="C996" s="841">
        <v>43000</v>
      </c>
    </row>
    <row r="997" spans="1:3" s="842" customFormat="1" ht="13.8">
      <c r="A997" s="900">
        <v>430574</v>
      </c>
      <c r="B997" s="894" t="s">
        <v>7614</v>
      </c>
      <c r="C997" s="841">
        <v>43000</v>
      </c>
    </row>
    <row r="998" spans="1:3" s="842" customFormat="1" ht="13.8">
      <c r="A998" s="900">
        <v>430570</v>
      </c>
      <c r="B998" s="894" t="s">
        <v>7615</v>
      </c>
      <c r="C998" s="841">
        <v>47000</v>
      </c>
    </row>
    <row r="999" spans="1:3" s="842" customFormat="1" ht="13.8">
      <c r="A999" s="900">
        <v>426727</v>
      </c>
      <c r="B999" s="894" t="s">
        <v>7616</v>
      </c>
      <c r="C999" s="841">
        <v>38800</v>
      </c>
    </row>
    <row r="1000" spans="1:3" s="842" customFormat="1" ht="13.8">
      <c r="A1000" s="900">
        <v>427064</v>
      </c>
      <c r="B1000" s="894" t="s">
        <v>7617</v>
      </c>
      <c r="C1000" s="841">
        <v>30500</v>
      </c>
    </row>
    <row r="1001" spans="1:3" s="842" customFormat="1" ht="13.8">
      <c r="A1001" s="901">
        <v>427610</v>
      </c>
      <c r="B1001" s="894" t="s">
        <v>7618</v>
      </c>
      <c r="C1001" s="841">
        <v>11180</v>
      </c>
    </row>
    <row r="1002" spans="1:3" s="842" customFormat="1" ht="13.8">
      <c r="A1002" s="901">
        <v>428805</v>
      </c>
      <c r="B1002" s="894" t="s">
        <v>7619</v>
      </c>
      <c r="C1002" s="841">
        <v>31530</v>
      </c>
    </row>
    <row r="1003" spans="1:3" s="842" customFormat="1" ht="13.8">
      <c r="A1003" s="901">
        <v>251611</v>
      </c>
      <c r="B1003" s="894" t="s">
        <v>7620</v>
      </c>
      <c r="C1003" s="841">
        <v>15890</v>
      </c>
    </row>
    <row r="1004" spans="1:3" s="842" customFormat="1" ht="13.8">
      <c r="A1004" s="901">
        <v>433953</v>
      </c>
      <c r="B1004" s="894" t="s">
        <v>7621</v>
      </c>
      <c r="C1004" s="841">
        <v>19500</v>
      </c>
    </row>
    <row r="1005" spans="1:3" s="842" customFormat="1" ht="13.8">
      <c r="A1005" s="901">
        <v>433958</v>
      </c>
      <c r="B1005" s="894" t="s">
        <v>7622</v>
      </c>
      <c r="C1005" s="841">
        <v>12220</v>
      </c>
    </row>
    <row r="1006" spans="1:3" s="842" customFormat="1" ht="13.8">
      <c r="A1006" s="901">
        <v>433956</v>
      </c>
      <c r="B1006" s="902" t="s">
        <v>7623</v>
      </c>
      <c r="C1006" s="841">
        <v>13000</v>
      </c>
    </row>
    <row r="1007" spans="1:3" s="842" customFormat="1" ht="13.8">
      <c r="A1007" s="901">
        <v>441860</v>
      </c>
      <c r="B1007" s="894" t="s">
        <v>7624</v>
      </c>
      <c r="C1007" s="841">
        <v>14000</v>
      </c>
    </row>
    <row r="1008" spans="1:3" s="842" customFormat="1" ht="13.8">
      <c r="A1008" s="893">
        <v>455336</v>
      </c>
      <c r="B1008" s="902" t="s">
        <v>7625</v>
      </c>
      <c r="C1008" s="841">
        <v>9500</v>
      </c>
    </row>
    <row r="1009" spans="1:3" s="842" customFormat="1" ht="13.8">
      <c r="A1009" s="893">
        <v>455337</v>
      </c>
      <c r="B1009" s="902" t="s">
        <v>7626</v>
      </c>
      <c r="C1009" s="841">
        <v>11200</v>
      </c>
    </row>
    <row r="1010" spans="1:3" s="842" customFormat="1" ht="13.8">
      <c r="A1010" s="893">
        <v>455338</v>
      </c>
      <c r="B1010" s="902" t="s">
        <v>7627</v>
      </c>
      <c r="C1010" s="841">
        <v>7200</v>
      </c>
    </row>
    <row r="1011" spans="1:3" s="842" customFormat="1" ht="13.8">
      <c r="A1011" s="901">
        <v>436728</v>
      </c>
      <c r="B1011" s="894" t="s">
        <v>7628</v>
      </c>
      <c r="C1011" s="841">
        <v>19000</v>
      </c>
    </row>
    <row r="1012" spans="1:3" s="842" customFormat="1" ht="13.8">
      <c r="A1012" s="901">
        <v>436910</v>
      </c>
      <c r="B1012" s="894" t="s">
        <v>7629</v>
      </c>
      <c r="C1012" s="841">
        <v>40000</v>
      </c>
    </row>
    <row r="1013" spans="1:3" s="842" customFormat="1" ht="13.8">
      <c r="A1013" s="901">
        <v>436912</v>
      </c>
      <c r="B1013" s="894" t="s">
        <v>7630</v>
      </c>
      <c r="C1013" s="841">
        <v>44000</v>
      </c>
    </row>
    <row r="1014" spans="1:3" s="842" customFormat="1" ht="13.8">
      <c r="A1014" s="901">
        <v>436673</v>
      </c>
      <c r="B1014" s="894" t="s">
        <v>7631</v>
      </c>
      <c r="C1014" s="841">
        <v>40000</v>
      </c>
    </row>
    <row r="1015" spans="1:3" s="842" customFormat="1" ht="13.8">
      <c r="A1015" s="901">
        <v>428461</v>
      </c>
      <c r="B1015" s="894" t="s">
        <v>7632</v>
      </c>
      <c r="C1015" s="841">
        <v>620</v>
      </c>
    </row>
    <row r="1016" spans="1:3" s="842" customFormat="1" ht="13.8">
      <c r="A1016" s="901">
        <v>428462</v>
      </c>
      <c r="B1016" s="894" t="s">
        <v>7633</v>
      </c>
      <c r="C1016" s="841">
        <v>620</v>
      </c>
    </row>
    <row r="1017" spans="1:3" s="842" customFormat="1" ht="13.8">
      <c r="A1017" s="901">
        <v>432855</v>
      </c>
      <c r="B1017" s="894" t="s">
        <v>7634</v>
      </c>
      <c r="C1017" s="841">
        <v>850</v>
      </c>
    </row>
    <row r="1018" spans="1:3" s="842" customFormat="1" ht="13.8">
      <c r="A1018" s="901">
        <v>430849</v>
      </c>
      <c r="B1018" s="894" t="s">
        <v>7635</v>
      </c>
      <c r="C1018" s="841">
        <v>14000</v>
      </c>
    </row>
    <row r="1019" spans="1:3" s="842" customFormat="1" ht="13.8">
      <c r="A1019" s="924">
        <v>434034</v>
      </c>
      <c r="B1019" s="915" t="s">
        <v>7636</v>
      </c>
      <c r="C1019" s="841">
        <v>980</v>
      </c>
    </row>
    <row r="1020" spans="1:3" s="842" customFormat="1" ht="13.8">
      <c r="A1020" s="901">
        <v>434035</v>
      </c>
      <c r="B1020" s="894" t="s">
        <v>7637</v>
      </c>
      <c r="C1020" s="841">
        <v>980</v>
      </c>
    </row>
    <row r="1021" spans="1:3" s="842" customFormat="1" ht="13.8">
      <c r="A1021" s="901">
        <v>432839</v>
      </c>
      <c r="B1021" s="894" t="s">
        <v>7638</v>
      </c>
      <c r="C1021" s="841">
        <v>2900</v>
      </c>
    </row>
    <row r="1022" spans="1:3" s="842" customFormat="1" ht="13.8">
      <c r="A1022" s="901">
        <v>432840</v>
      </c>
      <c r="B1022" s="894" t="s">
        <v>7639</v>
      </c>
      <c r="C1022" s="841">
        <v>2900</v>
      </c>
    </row>
    <row r="1023" spans="1:3" s="842" customFormat="1" ht="13.8">
      <c r="A1023" s="901">
        <v>390344</v>
      </c>
      <c r="B1023" s="894" t="s">
        <v>7640</v>
      </c>
      <c r="C1023" s="841">
        <v>2900</v>
      </c>
    </row>
    <row r="1024" spans="1:3" s="842" customFormat="1" ht="13.8">
      <c r="A1024" s="901">
        <v>441405</v>
      </c>
      <c r="B1024" s="894" t="s">
        <v>7641</v>
      </c>
      <c r="C1024" s="841">
        <v>2900</v>
      </c>
    </row>
    <row r="1025" spans="1:3" s="842" customFormat="1" ht="13.8">
      <c r="A1025" s="901">
        <v>436510</v>
      </c>
      <c r="B1025" s="894" t="s">
        <v>7642</v>
      </c>
      <c r="C1025" s="841">
        <v>7300</v>
      </c>
    </row>
    <row r="1026" spans="1:3" s="842" customFormat="1" ht="13.8">
      <c r="A1026" s="901">
        <v>436523</v>
      </c>
      <c r="B1026" s="894" t="s">
        <v>7643</v>
      </c>
      <c r="C1026" s="841">
        <v>36000</v>
      </c>
    </row>
    <row r="1027" spans="1:3" s="842" customFormat="1" ht="13.8">
      <c r="A1027" s="901">
        <v>436528</v>
      </c>
      <c r="B1027" s="894" t="s">
        <v>7644</v>
      </c>
      <c r="C1027" s="841">
        <v>70000</v>
      </c>
    </row>
    <row r="1028" spans="1:3" s="842" customFormat="1" ht="13.8">
      <c r="A1028" s="901">
        <v>430673</v>
      </c>
      <c r="B1028" s="894" t="s">
        <v>7645</v>
      </c>
      <c r="C1028" s="841">
        <v>11870</v>
      </c>
    </row>
    <row r="1029" spans="1:3" s="842" customFormat="1" ht="13.8">
      <c r="A1029" s="901">
        <v>430672</v>
      </c>
      <c r="B1029" s="894" t="s">
        <v>7646</v>
      </c>
      <c r="C1029" s="841">
        <v>9700</v>
      </c>
    </row>
    <row r="1030" spans="1:3" s="842" customFormat="1" ht="13.8">
      <c r="A1030" s="901">
        <v>430676</v>
      </c>
      <c r="B1030" s="894" t="s">
        <v>7647</v>
      </c>
      <c r="C1030" s="841">
        <v>1290</v>
      </c>
    </row>
    <row r="1031" spans="1:3" s="842" customFormat="1" ht="13.8">
      <c r="A1031" s="901">
        <v>433688</v>
      </c>
      <c r="B1031" s="894" t="s">
        <v>7648</v>
      </c>
      <c r="C1031" s="841">
        <v>17200</v>
      </c>
    </row>
    <row r="1032" spans="1:3" s="842" customFormat="1" ht="13.8">
      <c r="A1032" s="901">
        <v>433684</v>
      </c>
      <c r="B1032" s="908" t="s">
        <v>7649</v>
      </c>
      <c r="C1032" s="841">
        <v>10000</v>
      </c>
    </row>
    <row r="1033" spans="1:3" s="842" customFormat="1" ht="13.8">
      <c r="A1033" s="901">
        <v>422051</v>
      </c>
      <c r="B1033" s="894" t="s">
        <v>7650</v>
      </c>
      <c r="C1033" s="841">
        <v>14500</v>
      </c>
    </row>
    <row r="1034" spans="1:3" s="842" customFormat="1" ht="13.8">
      <c r="A1034" s="901">
        <v>434103</v>
      </c>
      <c r="B1034" s="894" t="s">
        <v>7651</v>
      </c>
      <c r="C1034" s="841">
        <v>10500</v>
      </c>
    </row>
    <row r="1035" spans="1:3" s="842" customFormat="1" ht="13.8">
      <c r="A1035" s="901">
        <v>431398</v>
      </c>
      <c r="B1035" s="894" t="s">
        <v>7652</v>
      </c>
      <c r="C1035" s="841">
        <v>7220</v>
      </c>
    </row>
    <row r="1036" spans="1:3" s="842" customFormat="1" ht="13.8">
      <c r="A1036" s="901">
        <v>426927</v>
      </c>
      <c r="B1036" s="894" t="s">
        <v>7653</v>
      </c>
      <c r="C1036" s="841">
        <v>8000</v>
      </c>
    </row>
    <row r="1037" spans="1:3" s="842" customFormat="1" ht="13.8">
      <c r="A1037" s="901">
        <v>427718</v>
      </c>
      <c r="B1037" s="894" t="s">
        <v>7654</v>
      </c>
      <c r="C1037" s="841">
        <v>6540</v>
      </c>
    </row>
    <row r="1038" spans="1:3" s="842" customFormat="1" ht="13.8">
      <c r="A1038" s="901">
        <v>421410</v>
      </c>
      <c r="B1038" s="894" t="s">
        <v>7655</v>
      </c>
      <c r="C1038" s="841">
        <v>9600</v>
      </c>
    </row>
    <row r="1039" spans="1:3" s="842" customFormat="1" ht="13.8">
      <c r="A1039" s="901">
        <v>428599</v>
      </c>
      <c r="B1039" s="894" t="s">
        <v>7656</v>
      </c>
      <c r="C1039" s="841">
        <v>7200</v>
      </c>
    </row>
    <row r="1040" spans="1:3" s="842" customFormat="1" ht="13.8">
      <c r="A1040" s="901">
        <v>427456</v>
      </c>
      <c r="B1040" s="894" t="s">
        <v>7657</v>
      </c>
      <c r="C1040" s="844">
        <v>30000</v>
      </c>
    </row>
    <row r="1041" spans="1:3" s="842" customFormat="1" ht="13.8">
      <c r="A1041" s="901">
        <v>242855</v>
      </c>
      <c r="B1041" s="894" t="s">
        <v>7658</v>
      </c>
      <c r="C1041" s="841">
        <v>7120</v>
      </c>
    </row>
    <row r="1042" spans="1:3" s="842" customFormat="1" ht="13.8">
      <c r="A1042" s="901">
        <v>356144</v>
      </c>
      <c r="B1042" s="894" t="s">
        <v>7659</v>
      </c>
      <c r="C1042" s="841">
        <v>2630</v>
      </c>
    </row>
    <row r="1043" spans="1:3" s="842" customFormat="1" ht="13.8">
      <c r="A1043" s="900">
        <v>428994</v>
      </c>
      <c r="B1043" s="894" t="s">
        <v>7660</v>
      </c>
      <c r="C1043" s="841">
        <v>9000</v>
      </c>
    </row>
    <row r="1044" spans="1:3" s="842" customFormat="1" ht="13.8">
      <c r="A1044" s="900">
        <v>428993</v>
      </c>
      <c r="B1044" s="894" t="s">
        <v>7661</v>
      </c>
      <c r="C1044" s="841">
        <v>11000</v>
      </c>
    </row>
    <row r="1045" spans="1:3" s="842" customFormat="1" ht="13.8">
      <c r="A1045" s="906">
        <v>211556</v>
      </c>
      <c r="B1045" s="904" t="s">
        <v>7662</v>
      </c>
      <c r="C1045" s="841">
        <v>8540</v>
      </c>
    </row>
    <row r="1046" spans="1:3" s="842" customFormat="1" ht="13.8">
      <c r="A1046" s="893">
        <v>430889</v>
      </c>
      <c r="B1046" s="894" t="s">
        <v>7663</v>
      </c>
      <c r="C1046" s="841">
        <v>11000</v>
      </c>
    </row>
    <row r="1047" spans="1:3" s="842" customFormat="1" ht="13.8">
      <c r="A1047" s="900">
        <v>429669</v>
      </c>
      <c r="B1047" s="894" t="s">
        <v>7664</v>
      </c>
      <c r="C1047" s="841">
        <v>9020</v>
      </c>
    </row>
    <row r="1048" spans="1:3" s="842" customFormat="1" ht="13.8">
      <c r="A1048" s="900">
        <v>263389</v>
      </c>
      <c r="B1048" s="894" t="s">
        <v>7665</v>
      </c>
      <c r="C1048" s="841">
        <v>18120</v>
      </c>
    </row>
    <row r="1049" spans="1:3" s="842" customFormat="1" ht="13.8">
      <c r="A1049" s="900">
        <v>388681</v>
      </c>
      <c r="B1049" s="894" t="s">
        <v>7666</v>
      </c>
      <c r="C1049" s="841">
        <v>22000</v>
      </c>
    </row>
    <row r="1050" spans="1:3" s="842" customFormat="1" ht="13.8">
      <c r="A1050" s="900">
        <v>388678</v>
      </c>
      <c r="B1050" s="894" t="s">
        <v>7667</v>
      </c>
      <c r="C1050" s="841">
        <v>34000</v>
      </c>
    </row>
    <row r="1051" spans="1:3" s="842" customFormat="1" ht="13.8">
      <c r="A1051" s="900">
        <v>388683</v>
      </c>
      <c r="B1051" s="894" t="s">
        <v>7668</v>
      </c>
      <c r="C1051" s="841">
        <v>12000</v>
      </c>
    </row>
    <row r="1052" spans="1:3" s="842" customFormat="1" ht="13.8">
      <c r="A1052" s="900">
        <v>427043</v>
      </c>
      <c r="B1052" s="894" t="s">
        <v>7669</v>
      </c>
      <c r="C1052" s="841">
        <v>9500</v>
      </c>
    </row>
    <row r="1053" spans="1:3" s="842" customFormat="1" ht="13.8">
      <c r="A1053" s="900">
        <v>381433</v>
      </c>
      <c r="B1053" s="894" t="s">
        <v>7670</v>
      </c>
      <c r="C1053" s="841">
        <v>8500</v>
      </c>
    </row>
    <row r="1054" spans="1:3" s="842" customFormat="1" ht="13.8">
      <c r="A1054" s="900">
        <v>385750</v>
      </c>
      <c r="B1054" s="894" t="s">
        <v>7671</v>
      </c>
      <c r="C1054" s="841">
        <v>13500</v>
      </c>
    </row>
    <row r="1055" spans="1:3" s="842" customFormat="1" ht="13.8">
      <c r="A1055" s="900">
        <v>385753</v>
      </c>
      <c r="B1055" s="894" t="s">
        <v>7672</v>
      </c>
      <c r="C1055" s="841">
        <v>40000</v>
      </c>
    </row>
    <row r="1056" spans="1:3" s="842" customFormat="1" ht="13.8">
      <c r="A1056" s="900">
        <v>433329</v>
      </c>
      <c r="B1056" s="894" t="s">
        <v>7673</v>
      </c>
      <c r="C1056" s="841">
        <v>8400</v>
      </c>
    </row>
    <row r="1057" spans="1:3" s="842" customFormat="1" ht="13.8">
      <c r="A1057" s="900">
        <v>430618</v>
      </c>
      <c r="B1057" s="894" t="s">
        <v>7674</v>
      </c>
      <c r="C1057" s="841">
        <v>15000</v>
      </c>
    </row>
    <row r="1058" spans="1:3" s="842" customFormat="1" ht="13.8">
      <c r="A1058" s="900">
        <v>430012</v>
      </c>
      <c r="B1058" s="894" t="s">
        <v>7675</v>
      </c>
      <c r="C1058" s="841">
        <v>4800</v>
      </c>
    </row>
    <row r="1059" spans="1:3" s="842" customFormat="1" ht="13.8">
      <c r="A1059" s="900">
        <v>437646</v>
      </c>
      <c r="B1059" s="894" t="s">
        <v>7676</v>
      </c>
      <c r="C1059" s="841">
        <v>13000</v>
      </c>
    </row>
    <row r="1060" spans="1:3" s="842" customFormat="1" ht="13.8">
      <c r="A1060" s="900">
        <v>435469</v>
      </c>
      <c r="B1060" s="894" t="s">
        <v>7677</v>
      </c>
      <c r="C1060" s="841">
        <v>1500</v>
      </c>
    </row>
    <row r="1061" spans="1:3" s="842" customFormat="1" ht="13.8">
      <c r="A1061" s="900">
        <v>431189</v>
      </c>
      <c r="B1061" s="894" t="s">
        <v>7678</v>
      </c>
      <c r="C1061" s="841">
        <v>10150</v>
      </c>
    </row>
    <row r="1062" spans="1:3" s="842" customFormat="1" ht="13.8">
      <c r="A1062" s="900">
        <v>431192</v>
      </c>
      <c r="B1062" s="894" t="s">
        <v>7679</v>
      </c>
      <c r="C1062" s="844">
        <v>8460</v>
      </c>
    </row>
    <row r="1063" spans="1:3" s="842" customFormat="1" ht="13.8">
      <c r="A1063" s="900">
        <v>701512</v>
      </c>
      <c r="B1063" s="894" t="s">
        <v>7680</v>
      </c>
      <c r="C1063" s="841">
        <v>12500</v>
      </c>
    </row>
    <row r="1064" spans="1:3" s="842" customFormat="1" ht="13.8">
      <c r="A1064" s="900">
        <v>701513</v>
      </c>
      <c r="B1064" s="894" t="s">
        <v>7681</v>
      </c>
      <c r="C1064" s="841">
        <v>62000</v>
      </c>
    </row>
    <row r="1065" spans="1:3" s="842" customFormat="1" ht="13.8">
      <c r="A1065" s="900">
        <v>431006</v>
      </c>
      <c r="B1065" s="894" t="s">
        <v>7682</v>
      </c>
      <c r="C1065" s="841">
        <v>7400</v>
      </c>
    </row>
    <row r="1066" spans="1:3" s="842" customFormat="1" ht="13.8">
      <c r="A1066" s="900">
        <v>435227</v>
      </c>
      <c r="B1066" s="894" t="s">
        <v>7683</v>
      </c>
      <c r="C1066" s="841">
        <v>1450</v>
      </c>
    </row>
    <row r="1067" spans="1:3" s="842" customFormat="1" ht="13.8">
      <c r="A1067" s="900">
        <v>435228</v>
      </c>
      <c r="B1067" s="894" t="s">
        <v>7684</v>
      </c>
      <c r="C1067" s="841">
        <v>1450</v>
      </c>
    </row>
    <row r="1068" spans="1:3" s="842" customFormat="1" ht="13.8">
      <c r="A1068" s="900">
        <v>435229</v>
      </c>
      <c r="B1068" s="894" t="s">
        <v>7685</v>
      </c>
      <c r="C1068" s="841">
        <v>1450</v>
      </c>
    </row>
    <row r="1069" spans="1:3" s="842" customFormat="1" ht="13.8">
      <c r="A1069" s="900">
        <v>430341</v>
      </c>
      <c r="B1069" s="894" t="s">
        <v>7686</v>
      </c>
      <c r="C1069" s="841">
        <v>61800</v>
      </c>
    </row>
    <row r="1070" spans="1:3" s="842" customFormat="1" ht="13.8">
      <c r="A1070" s="900">
        <v>404325</v>
      </c>
      <c r="B1070" s="894" t="s">
        <v>7687</v>
      </c>
      <c r="C1070" s="841">
        <v>13000</v>
      </c>
    </row>
    <row r="1071" spans="1:3" s="842" customFormat="1" ht="13.8">
      <c r="A1071" s="922">
        <v>436294</v>
      </c>
      <c r="B1071" s="894" t="s">
        <v>7688</v>
      </c>
      <c r="C1071" s="841">
        <v>53580</v>
      </c>
    </row>
    <row r="1072" spans="1:3" s="842" customFormat="1" ht="13.8">
      <c r="A1072" s="900">
        <v>434542</v>
      </c>
      <c r="B1072" s="894" t="s">
        <v>7689</v>
      </c>
      <c r="C1072" s="841">
        <v>12870</v>
      </c>
    </row>
    <row r="1073" spans="1:3" s="842" customFormat="1" ht="13.8">
      <c r="A1073" s="900">
        <v>425894</v>
      </c>
      <c r="B1073" s="894" t="s">
        <v>7690</v>
      </c>
      <c r="C1073" s="841">
        <v>14000</v>
      </c>
    </row>
    <row r="1074" spans="1:3" s="842" customFormat="1" ht="13.8">
      <c r="A1074" s="900">
        <v>431139</v>
      </c>
      <c r="B1074" s="894" t="s">
        <v>7691</v>
      </c>
      <c r="C1074" s="841">
        <v>46000</v>
      </c>
    </row>
    <row r="1075" spans="1:3" s="842" customFormat="1" ht="13.8">
      <c r="A1075" s="900">
        <v>387782</v>
      </c>
      <c r="B1075" s="894" t="s">
        <v>7692</v>
      </c>
      <c r="C1075" s="841">
        <v>46000</v>
      </c>
    </row>
    <row r="1076" spans="1:3" s="842" customFormat="1" ht="13.8">
      <c r="A1076" s="900">
        <v>433930</v>
      </c>
      <c r="B1076" s="894" t="s">
        <v>7693</v>
      </c>
      <c r="C1076" s="841">
        <v>11200</v>
      </c>
    </row>
    <row r="1077" spans="1:3" s="842" customFormat="1" ht="13.8">
      <c r="A1077" s="900">
        <v>436014</v>
      </c>
      <c r="B1077" s="894" t="s">
        <v>7694</v>
      </c>
      <c r="C1077" s="841">
        <v>12000</v>
      </c>
    </row>
    <row r="1078" spans="1:3" s="842" customFormat="1" ht="13.8">
      <c r="A1078" s="900">
        <v>436015</v>
      </c>
      <c r="B1078" s="894" t="s">
        <v>7695</v>
      </c>
      <c r="C1078" s="841">
        <v>13000</v>
      </c>
    </row>
    <row r="1079" spans="1:3" s="842" customFormat="1" ht="13.8">
      <c r="A1079" s="900">
        <v>436016</v>
      </c>
      <c r="B1079" s="894" t="s">
        <v>7696</v>
      </c>
      <c r="C1079" s="841">
        <v>12000</v>
      </c>
    </row>
    <row r="1080" spans="1:3" s="842" customFormat="1" ht="13.8">
      <c r="A1080" s="900">
        <v>436018</v>
      </c>
      <c r="B1080" s="894" t="s">
        <v>7697</v>
      </c>
      <c r="C1080" s="841">
        <v>12000</v>
      </c>
    </row>
    <row r="1081" spans="1:3" s="842" customFormat="1" ht="13.8">
      <c r="A1081" s="900">
        <v>436068</v>
      </c>
      <c r="B1081" s="894" t="s">
        <v>7698</v>
      </c>
      <c r="C1081" s="841">
        <v>18500</v>
      </c>
    </row>
    <row r="1082" spans="1:3" s="842" customFormat="1" ht="13.8">
      <c r="A1082" s="900">
        <v>436020</v>
      </c>
      <c r="B1082" s="894" t="s">
        <v>7699</v>
      </c>
      <c r="C1082" s="841">
        <v>10500</v>
      </c>
    </row>
    <row r="1083" spans="1:3" s="842" customFormat="1" ht="13.8">
      <c r="A1083" s="900">
        <v>384210</v>
      </c>
      <c r="B1083" s="894" t="s">
        <v>7700</v>
      </c>
      <c r="C1083" s="841">
        <v>9500</v>
      </c>
    </row>
    <row r="1084" spans="1:3" s="842" customFormat="1" ht="13.8">
      <c r="A1084" s="900">
        <v>432771</v>
      </c>
      <c r="B1084" s="894" t="s">
        <v>7701</v>
      </c>
      <c r="C1084" s="841">
        <v>15390</v>
      </c>
    </row>
    <row r="1085" spans="1:3" s="842" customFormat="1" ht="13.8">
      <c r="A1085" s="900">
        <v>701526</v>
      </c>
      <c r="B1085" s="894" t="s">
        <v>7702</v>
      </c>
      <c r="C1085" s="841">
        <v>21940</v>
      </c>
    </row>
    <row r="1086" spans="1:3" s="842" customFormat="1" ht="13.8">
      <c r="A1086" s="900">
        <v>701527</v>
      </c>
      <c r="B1086" s="894" t="s">
        <v>7703</v>
      </c>
      <c r="C1086" s="841">
        <v>109710</v>
      </c>
    </row>
    <row r="1087" spans="1:3" s="842" customFormat="1" ht="13.8">
      <c r="A1087" s="900">
        <v>265228</v>
      </c>
      <c r="B1087" s="894" t="s">
        <v>7704</v>
      </c>
      <c r="C1087" s="841">
        <v>2590</v>
      </c>
    </row>
    <row r="1088" spans="1:3" s="842" customFormat="1" ht="13.8">
      <c r="A1088" s="900">
        <v>434342</v>
      </c>
      <c r="B1088" s="894" t="s">
        <v>7705</v>
      </c>
      <c r="C1088" s="841">
        <v>111880</v>
      </c>
    </row>
    <row r="1089" spans="1:3" s="842" customFormat="1" ht="13.8">
      <c r="A1089" s="900">
        <v>433703</v>
      </c>
      <c r="B1089" s="894" t="s">
        <v>7706</v>
      </c>
      <c r="C1089" s="841">
        <v>650</v>
      </c>
    </row>
    <row r="1090" spans="1:3" s="842" customFormat="1" ht="13.8">
      <c r="A1090" s="900">
        <v>433704</v>
      </c>
      <c r="B1090" s="894" t="s">
        <v>7707</v>
      </c>
      <c r="C1090" s="841">
        <v>650</v>
      </c>
    </row>
    <row r="1091" spans="1:3" s="842" customFormat="1" ht="13.8">
      <c r="A1091" s="900">
        <v>401501</v>
      </c>
      <c r="B1091" s="894" t="s">
        <v>7708</v>
      </c>
      <c r="C1091" s="841">
        <v>49340</v>
      </c>
    </row>
    <row r="1092" spans="1:3" s="842" customFormat="1" ht="13.8">
      <c r="A1092" s="900">
        <v>429607</v>
      </c>
      <c r="B1092" s="894" t="s">
        <v>7709</v>
      </c>
      <c r="C1092" s="841">
        <v>7200</v>
      </c>
    </row>
    <row r="1093" spans="1:3" s="842" customFormat="1" ht="13.8">
      <c r="A1093" s="900" t="s">
        <v>8424</v>
      </c>
      <c r="B1093" s="894" t="s">
        <v>7710</v>
      </c>
      <c r="C1093" s="841">
        <v>23880</v>
      </c>
    </row>
    <row r="1094" spans="1:3" s="842" customFormat="1" ht="13.8">
      <c r="A1094" s="900">
        <v>437041</v>
      </c>
      <c r="B1094" s="894" t="s">
        <v>7711</v>
      </c>
      <c r="C1094" s="844">
        <v>29000</v>
      </c>
    </row>
    <row r="1095" spans="1:3" s="842" customFormat="1" ht="13.8">
      <c r="A1095" s="900">
        <v>329149</v>
      </c>
      <c r="B1095" s="894" t="s">
        <v>7712</v>
      </c>
      <c r="C1095" s="841">
        <v>20500</v>
      </c>
    </row>
    <row r="1096" spans="1:3" s="842" customFormat="1" ht="13.8">
      <c r="A1096" s="900">
        <v>372548</v>
      </c>
      <c r="B1096" s="894" t="s">
        <v>7713</v>
      </c>
      <c r="C1096" s="841">
        <v>23500</v>
      </c>
    </row>
    <row r="1097" spans="1:3" s="842" customFormat="1" ht="13.8">
      <c r="A1097" s="900">
        <v>434300</v>
      </c>
      <c r="B1097" s="894" t="s">
        <v>7714</v>
      </c>
      <c r="C1097" s="841">
        <v>11500</v>
      </c>
    </row>
    <row r="1098" spans="1:3" s="842" customFormat="1" ht="13.8">
      <c r="A1098" s="900">
        <v>436187</v>
      </c>
      <c r="B1098" s="894" t="s">
        <v>7715</v>
      </c>
      <c r="C1098" s="841">
        <v>12800</v>
      </c>
    </row>
    <row r="1099" spans="1:3" s="842" customFormat="1" ht="13.8">
      <c r="A1099" s="900">
        <v>434308</v>
      </c>
      <c r="B1099" s="894" t="s">
        <v>7716</v>
      </c>
      <c r="C1099" s="841">
        <v>7300</v>
      </c>
    </row>
    <row r="1100" spans="1:3" s="842" customFormat="1" ht="13.8">
      <c r="A1100" s="900">
        <v>427811</v>
      </c>
      <c r="B1100" s="894" t="s">
        <v>7717</v>
      </c>
      <c r="C1100" s="841">
        <v>180000</v>
      </c>
    </row>
    <row r="1101" spans="1:3" s="842" customFormat="1" ht="13.8">
      <c r="A1101" s="900">
        <v>396691</v>
      </c>
      <c r="B1101" s="894" t="s">
        <v>7718</v>
      </c>
      <c r="C1101" s="841">
        <v>42000</v>
      </c>
    </row>
    <row r="1102" spans="1:3" s="842" customFormat="1" ht="13.8">
      <c r="A1102" s="900">
        <v>396692</v>
      </c>
      <c r="B1102" s="894" t="s">
        <v>7719</v>
      </c>
      <c r="C1102" s="841">
        <v>4000</v>
      </c>
    </row>
    <row r="1103" spans="1:3" s="842" customFormat="1" ht="13.8">
      <c r="A1103" s="900">
        <v>396720</v>
      </c>
      <c r="B1103" s="894" t="s">
        <v>7720</v>
      </c>
      <c r="C1103" s="841">
        <v>65000</v>
      </c>
    </row>
    <row r="1104" spans="1:3" s="842" customFormat="1" ht="13.8">
      <c r="A1104" s="900">
        <v>396704</v>
      </c>
      <c r="B1104" s="894" t="s">
        <v>7721</v>
      </c>
      <c r="C1104" s="841">
        <v>50500</v>
      </c>
    </row>
    <row r="1105" spans="1:3" s="842" customFormat="1" ht="13.8">
      <c r="A1105" s="932">
        <v>435880</v>
      </c>
      <c r="B1105" s="898" t="s">
        <v>7722</v>
      </c>
      <c r="C1105" s="841">
        <v>17500</v>
      </c>
    </row>
    <row r="1106" spans="1:3" s="842" customFormat="1" ht="13.8">
      <c r="A1106" s="900">
        <v>396706</v>
      </c>
      <c r="B1106" s="894" t="s">
        <v>7723</v>
      </c>
      <c r="C1106" s="841">
        <v>5200</v>
      </c>
    </row>
    <row r="1107" spans="1:3" s="842" customFormat="1" ht="13.8">
      <c r="A1107" s="900">
        <v>396721</v>
      </c>
      <c r="B1107" s="894" t="s">
        <v>7724</v>
      </c>
      <c r="C1107" s="841">
        <v>6500</v>
      </c>
    </row>
    <row r="1108" spans="1:3" s="842" customFormat="1" ht="13.8">
      <c r="A1108" s="900">
        <v>427815</v>
      </c>
      <c r="B1108" s="894" t="s">
        <v>7725</v>
      </c>
      <c r="C1108" s="841">
        <v>180000</v>
      </c>
    </row>
    <row r="1109" spans="1:3" s="842" customFormat="1" ht="13.8">
      <c r="A1109" s="900">
        <v>434465</v>
      </c>
      <c r="B1109" s="894" t="s">
        <v>7726</v>
      </c>
      <c r="C1109" s="841">
        <v>8000</v>
      </c>
    </row>
    <row r="1110" spans="1:3" s="842" customFormat="1" ht="13.8">
      <c r="A1110" s="900">
        <v>439711</v>
      </c>
      <c r="B1110" s="894" t="s">
        <v>7727</v>
      </c>
      <c r="C1110" s="841">
        <v>36000</v>
      </c>
    </row>
    <row r="1111" spans="1:3" s="842" customFormat="1" ht="13.8">
      <c r="A1111" s="900">
        <v>384520</v>
      </c>
      <c r="B1111" s="894" t="s">
        <v>7728</v>
      </c>
      <c r="C1111" s="841">
        <v>44000</v>
      </c>
    </row>
    <row r="1112" spans="1:3" s="842" customFormat="1" ht="13.8">
      <c r="A1112" s="900">
        <v>441681</v>
      </c>
      <c r="B1112" s="894" t="s">
        <v>7729</v>
      </c>
      <c r="C1112" s="841">
        <v>76000</v>
      </c>
    </row>
    <row r="1113" spans="1:3" s="842" customFormat="1" ht="13.8">
      <c r="A1113" s="900">
        <v>441682</v>
      </c>
      <c r="B1113" s="894" t="s">
        <v>7730</v>
      </c>
      <c r="C1113" s="841">
        <v>80000</v>
      </c>
    </row>
    <row r="1114" spans="1:3" s="842" customFormat="1" ht="13.8">
      <c r="A1114" s="901">
        <v>451195</v>
      </c>
      <c r="B1114" s="894" t="s">
        <v>7731</v>
      </c>
      <c r="C1114" s="841">
        <v>17000</v>
      </c>
    </row>
    <row r="1115" spans="1:3" s="842" customFormat="1" ht="13.8">
      <c r="A1115" s="900">
        <v>439030</v>
      </c>
      <c r="B1115" s="894" t="s">
        <v>7732</v>
      </c>
      <c r="C1115" s="841">
        <v>11800</v>
      </c>
    </row>
    <row r="1116" spans="1:3" s="842" customFormat="1" ht="13.8">
      <c r="A1116" s="900">
        <v>439877</v>
      </c>
      <c r="B1116" s="894" t="s">
        <v>7733</v>
      </c>
      <c r="C1116" s="841">
        <v>13000</v>
      </c>
    </row>
    <row r="1117" spans="1:3" s="842" customFormat="1" ht="13.8">
      <c r="A1117" s="900">
        <v>440320</v>
      </c>
      <c r="B1117" s="894" t="s">
        <v>7734</v>
      </c>
      <c r="C1117" s="841">
        <v>12000</v>
      </c>
    </row>
    <row r="1118" spans="1:3" s="842" customFormat="1" ht="13.8">
      <c r="A1118" s="900">
        <v>453841</v>
      </c>
      <c r="B1118" s="894" t="s">
        <v>7735</v>
      </c>
      <c r="C1118" s="841">
        <v>9510</v>
      </c>
    </row>
    <row r="1119" spans="1:3" s="842" customFormat="1" ht="13.8">
      <c r="A1119" s="900">
        <v>438741</v>
      </c>
      <c r="B1119" s="894" t="s">
        <v>7736</v>
      </c>
      <c r="C1119" s="841">
        <v>10600</v>
      </c>
    </row>
    <row r="1120" spans="1:3" s="842" customFormat="1" ht="13.8">
      <c r="A1120" s="900">
        <v>400424</v>
      </c>
      <c r="B1120" s="894" t="s">
        <v>7737</v>
      </c>
      <c r="C1120" s="841">
        <v>8500</v>
      </c>
    </row>
    <row r="1121" spans="1:3" s="842" customFormat="1" ht="13.8">
      <c r="A1121" s="906">
        <v>386830</v>
      </c>
      <c r="B1121" s="904" t="s">
        <v>7738</v>
      </c>
      <c r="C1121" s="841">
        <v>11000</v>
      </c>
    </row>
    <row r="1122" spans="1:3" s="842" customFormat="1" ht="13.8">
      <c r="A1122" s="900">
        <v>393886</v>
      </c>
      <c r="B1122" s="894" t="s">
        <v>7739</v>
      </c>
      <c r="C1122" s="841">
        <v>21000</v>
      </c>
    </row>
    <row r="1123" spans="1:3" s="842" customFormat="1" ht="13.8">
      <c r="A1123" s="900">
        <v>428414</v>
      </c>
      <c r="B1123" s="894" t="s">
        <v>7740</v>
      </c>
      <c r="C1123" s="841">
        <v>14700</v>
      </c>
    </row>
    <row r="1124" spans="1:3" s="842" customFormat="1" ht="13.8">
      <c r="A1124" s="900">
        <v>433855</v>
      </c>
      <c r="B1124" s="894" t="s">
        <v>7741</v>
      </c>
      <c r="C1124" s="841">
        <v>15600</v>
      </c>
    </row>
    <row r="1125" spans="1:3" s="842" customFormat="1" ht="13.8">
      <c r="A1125" s="900">
        <v>437944</v>
      </c>
      <c r="B1125" s="894" t="s">
        <v>7742</v>
      </c>
      <c r="C1125" s="841">
        <v>8800</v>
      </c>
    </row>
    <row r="1126" spans="1:3" s="842" customFormat="1" ht="13.8">
      <c r="A1126" s="900">
        <v>701204</v>
      </c>
      <c r="B1126" s="894" t="s">
        <v>7743</v>
      </c>
      <c r="C1126" s="841">
        <v>19000</v>
      </c>
    </row>
    <row r="1127" spans="1:3" s="842" customFormat="1" ht="13.8">
      <c r="A1127" s="900">
        <v>450995</v>
      </c>
      <c r="B1127" s="894" t="s">
        <v>7744</v>
      </c>
      <c r="C1127" s="841">
        <v>9900</v>
      </c>
    </row>
    <row r="1128" spans="1:3" s="842" customFormat="1" ht="13.8">
      <c r="A1128" s="900">
        <v>450996</v>
      </c>
      <c r="B1128" s="894" t="s">
        <v>7745</v>
      </c>
      <c r="C1128" s="841">
        <v>11000</v>
      </c>
    </row>
    <row r="1129" spans="1:3" s="842" customFormat="1" ht="13.8">
      <c r="A1129" s="900">
        <v>450993</v>
      </c>
      <c r="B1129" s="894" t="s">
        <v>7746</v>
      </c>
      <c r="C1129" s="841">
        <v>9900</v>
      </c>
    </row>
    <row r="1130" spans="1:3" s="842" customFormat="1" ht="13.8">
      <c r="A1130" s="900">
        <v>451569</v>
      </c>
      <c r="B1130" s="894" t="s">
        <v>7747</v>
      </c>
      <c r="C1130" s="841">
        <v>23000</v>
      </c>
    </row>
    <row r="1131" spans="1:3" s="842" customFormat="1" ht="13.8">
      <c r="A1131" s="900">
        <v>451009</v>
      </c>
      <c r="B1131" s="894" t="s">
        <v>7748</v>
      </c>
      <c r="C1131" s="841">
        <v>18500</v>
      </c>
    </row>
    <row r="1132" spans="1:3" s="842" customFormat="1" ht="13.8">
      <c r="A1132" s="900">
        <v>451012</v>
      </c>
      <c r="B1132" s="894" t="s">
        <v>7749</v>
      </c>
      <c r="C1132" s="841">
        <v>18500</v>
      </c>
    </row>
    <row r="1133" spans="1:3" s="842" customFormat="1" ht="13.8">
      <c r="A1133" s="900">
        <v>452048</v>
      </c>
      <c r="B1133" s="894" t="s">
        <v>7750</v>
      </c>
      <c r="C1133" s="841">
        <v>20500</v>
      </c>
    </row>
    <row r="1134" spans="1:3" s="842" customFormat="1" ht="13.8">
      <c r="A1134" s="900">
        <v>454256</v>
      </c>
      <c r="B1134" s="894" t="s">
        <v>7751</v>
      </c>
      <c r="C1134" s="841">
        <v>109000</v>
      </c>
    </row>
    <row r="1135" spans="1:3" s="842" customFormat="1" ht="13.8">
      <c r="A1135" s="900">
        <v>455379</v>
      </c>
      <c r="B1135" s="894" t="s">
        <v>7752</v>
      </c>
      <c r="C1135" s="841">
        <v>990</v>
      </c>
    </row>
    <row r="1136" spans="1:3" s="842" customFormat="1" ht="13.8">
      <c r="A1136" s="900">
        <v>439222</v>
      </c>
      <c r="B1136" s="894" t="s">
        <v>7753</v>
      </c>
      <c r="C1136" s="841">
        <v>110000</v>
      </c>
    </row>
    <row r="1137" spans="1:3" s="842" customFormat="1" ht="13.8">
      <c r="A1137" s="900">
        <v>373038</v>
      </c>
      <c r="B1137" s="894" t="s">
        <v>7754</v>
      </c>
      <c r="C1137" s="841">
        <v>12500</v>
      </c>
    </row>
    <row r="1138" spans="1:3" s="842" customFormat="1" ht="13.8">
      <c r="A1138" s="893">
        <v>373031</v>
      </c>
      <c r="B1138" s="894" t="s">
        <v>7755</v>
      </c>
      <c r="C1138" s="841">
        <v>11500</v>
      </c>
    </row>
    <row r="1139" spans="1:3" s="842" customFormat="1" ht="13.8">
      <c r="A1139" s="893">
        <v>373032</v>
      </c>
      <c r="B1139" s="894" t="s">
        <v>7756</v>
      </c>
      <c r="C1139" s="841">
        <v>13500</v>
      </c>
    </row>
    <row r="1140" spans="1:3" s="842" customFormat="1" ht="13.8">
      <c r="A1140" s="900">
        <v>375045</v>
      </c>
      <c r="B1140" s="894" t="s">
        <v>7757</v>
      </c>
      <c r="C1140" s="841">
        <v>550</v>
      </c>
    </row>
    <row r="1141" spans="1:3" s="842" customFormat="1" ht="13.8">
      <c r="A1141" s="900">
        <v>158925</v>
      </c>
      <c r="B1141" s="894" t="s">
        <v>7758</v>
      </c>
      <c r="C1141" s="841">
        <v>7100</v>
      </c>
    </row>
    <row r="1142" spans="1:3" s="842" customFormat="1" ht="13.8">
      <c r="A1142" s="900">
        <v>130804</v>
      </c>
      <c r="B1142" s="894" t="s">
        <v>7759</v>
      </c>
      <c r="C1142" s="841">
        <v>8000</v>
      </c>
    </row>
    <row r="1143" spans="1:3" s="842" customFormat="1" ht="13.8">
      <c r="A1143" s="900">
        <v>130805</v>
      </c>
      <c r="B1143" s="894" t="s">
        <v>7760</v>
      </c>
      <c r="C1143" s="841">
        <v>3000</v>
      </c>
    </row>
    <row r="1144" spans="1:3" s="842" customFormat="1" ht="13.8">
      <c r="A1144" s="900">
        <v>130817</v>
      </c>
      <c r="B1144" s="894" t="s">
        <v>7761</v>
      </c>
      <c r="C1144" s="841">
        <v>2800</v>
      </c>
    </row>
    <row r="1145" spans="1:3" s="842" customFormat="1" ht="13.8">
      <c r="A1145" s="900">
        <v>117496</v>
      </c>
      <c r="B1145" s="894" t="s">
        <v>7762</v>
      </c>
      <c r="C1145" s="844">
        <v>8200</v>
      </c>
    </row>
    <row r="1146" spans="1:3" s="842" customFormat="1" ht="13.8">
      <c r="A1146" s="900">
        <v>117497</v>
      </c>
      <c r="B1146" s="894" t="s">
        <v>7763</v>
      </c>
      <c r="C1146" s="844">
        <v>3200</v>
      </c>
    </row>
    <row r="1147" spans="1:3" s="842" customFormat="1" ht="13.8">
      <c r="A1147" s="900">
        <v>117495</v>
      </c>
      <c r="B1147" s="894" t="s">
        <v>7764</v>
      </c>
      <c r="C1147" s="844">
        <v>3200</v>
      </c>
    </row>
    <row r="1148" spans="1:3" s="842" customFormat="1" ht="13.8">
      <c r="A1148" s="900">
        <v>117494</v>
      </c>
      <c r="B1148" s="894" t="s">
        <v>7765</v>
      </c>
      <c r="C1148" s="841">
        <v>7900</v>
      </c>
    </row>
    <row r="1149" spans="1:3" s="842" customFormat="1" ht="13.8">
      <c r="A1149" s="900">
        <v>134102</v>
      </c>
      <c r="B1149" s="894" t="s">
        <v>7766</v>
      </c>
      <c r="C1149" s="841">
        <v>4900</v>
      </c>
    </row>
    <row r="1150" spans="1:3" s="842" customFormat="1" ht="13.8">
      <c r="A1150" s="900">
        <v>454460</v>
      </c>
      <c r="B1150" s="908" t="s">
        <v>7767</v>
      </c>
      <c r="C1150" s="841">
        <v>4400</v>
      </c>
    </row>
    <row r="1151" spans="1:3" s="842" customFormat="1" ht="13.8">
      <c r="A1151" s="900">
        <v>134480</v>
      </c>
      <c r="B1151" s="894" t="s">
        <v>7768</v>
      </c>
      <c r="C1151" s="841">
        <v>5300</v>
      </c>
    </row>
    <row r="1152" spans="1:3" s="842" customFormat="1" ht="13.8">
      <c r="A1152" s="893">
        <v>133930</v>
      </c>
      <c r="B1152" s="908" t="s">
        <v>7769</v>
      </c>
      <c r="C1152" s="841">
        <v>5000</v>
      </c>
    </row>
    <row r="1153" spans="1:3" s="842" customFormat="1" ht="13.8">
      <c r="A1153" s="900">
        <v>133931</v>
      </c>
      <c r="B1153" s="894" t="s">
        <v>7770</v>
      </c>
      <c r="C1153" s="841">
        <v>5800</v>
      </c>
    </row>
    <row r="1154" spans="1:3" s="842" customFormat="1" ht="13.8">
      <c r="A1154" s="900">
        <v>117002</v>
      </c>
      <c r="B1154" s="894" t="s">
        <v>7771</v>
      </c>
      <c r="C1154" s="841">
        <v>2800</v>
      </c>
    </row>
    <row r="1155" spans="1:3" s="842" customFormat="1" ht="13.8">
      <c r="A1155" s="900">
        <v>164723</v>
      </c>
      <c r="B1155" s="894" t="s">
        <v>7772</v>
      </c>
      <c r="C1155" s="841">
        <v>2800</v>
      </c>
    </row>
    <row r="1156" spans="1:3" s="842" customFormat="1" ht="13.8">
      <c r="A1156" s="900">
        <v>117001</v>
      </c>
      <c r="B1156" s="894" t="s">
        <v>7773</v>
      </c>
      <c r="C1156" s="841">
        <v>2800</v>
      </c>
    </row>
    <row r="1157" spans="1:3" s="842" customFormat="1" ht="13.8">
      <c r="A1157" s="900">
        <v>164722</v>
      </c>
      <c r="B1157" s="894" t="s">
        <v>7774</v>
      </c>
      <c r="C1157" s="841">
        <v>5500</v>
      </c>
    </row>
    <row r="1158" spans="1:3" s="842" customFormat="1" ht="13.8">
      <c r="A1158" s="900">
        <v>119171</v>
      </c>
      <c r="B1158" s="894" t="s">
        <v>7775</v>
      </c>
      <c r="C1158" s="841">
        <v>9600</v>
      </c>
    </row>
    <row r="1159" spans="1:3" s="842" customFormat="1" ht="13.8">
      <c r="A1159" s="900">
        <v>117009</v>
      </c>
      <c r="B1159" s="894" t="s">
        <v>7776</v>
      </c>
      <c r="C1159" s="841">
        <v>3600</v>
      </c>
    </row>
    <row r="1160" spans="1:3" s="842" customFormat="1" ht="13.8">
      <c r="A1160" s="900">
        <v>124171</v>
      </c>
      <c r="B1160" s="894" t="s">
        <v>7777</v>
      </c>
      <c r="C1160" s="841">
        <v>3000</v>
      </c>
    </row>
    <row r="1161" spans="1:3" s="842" customFormat="1" ht="13.8">
      <c r="A1161" s="900">
        <v>124182</v>
      </c>
      <c r="B1161" s="894" t="s">
        <v>7778</v>
      </c>
      <c r="C1161" s="841">
        <v>5800</v>
      </c>
    </row>
    <row r="1162" spans="1:3" s="842" customFormat="1" ht="13.8">
      <c r="A1162" s="900">
        <v>126253</v>
      </c>
      <c r="B1162" s="894" t="s">
        <v>7779</v>
      </c>
      <c r="C1162" s="841">
        <v>4400</v>
      </c>
    </row>
    <row r="1163" spans="1:3" s="842" customFormat="1" ht="13.8">
      <c r="A1163" s="900">
        <v>242031</v>
      </c>
      <c r="B1163" s="894" t="s">
        <v>7780</v>
      </c>
      <c r="C1163" s="841">
        <v>3500</v>
      </c>
    </row>
    <row r="1164" spans="1:3" s="842" customFormat="1" ht="13.8">
      <c r="A1164" s="900">
        <v>122751</v>
      </c>
      <c r="B1164" s="894" t="s">
        <v>7781</v>
      </c>
      <c r="C1164" s="841">
        <v>23000</v>
      </c>
    </row>
    <row r="1165" spans="1:3" s="842" customFormat="1" ht="13.8">
      <c r="A1165" s="900">
        <v>119587</v>
      </c>
      <c r="B1165" s="894" t="s">
        <v>7782</v>
      </c>
      <c r="C1165" s="841">
        <v>7000</v>
      </c>
    </row>
    <row r="1166" spans="1:3" s="842" customFormat="1" ht="13.8">
      <c r="A1166" s="900">
        <v>119586</v>
      </c>
      <c r="B1166" s="894" t="s">
        <v>7783</v>
      </c>
      <c r="C1166" s="841">
        <v>7000</v>
      </c>
    </row>
    <row r="1167" spans="1:3" s="842" customFormat="1" ht="13.8">
      <c r="A1167" s="900">
        <v>376306</v>
      </c>
      <c r="B1167" s="894" t="s">
        <v>7784</v>
      </c>
      <c r="C1167" s="841">
        <v>8500</v>
      </c>
    </row>
    <row r="1168" spans="1:3" s="842" customFormat="1" ht="13.8">
      <c r="A1168" s="900">
        <v>456643</v>
      </c>
      <c r="B1168" s="894" t="s">
        <v>6187</v>
      </c>
      <c r="C1168" s="841">
        <v>10200</v>
      </c>
    </row>
    <row r="1169" spans="1:3" s="842" customFormat="1" ht="13.8">
      <c r="A1169" s="900">
        <v>456656</v>
      </c>
      <c r="B1169" s="894" t="s">
        <v>6189</v>
      </c>
      <c r="C1169" s="841">
        <v>10200</v>
      </c>
    </row>
    <row r="1170" spans="1:3" s="842" customFormat="1" ht="13.8">
      <c r="A1170" s="900">
        <v>456645</v>
      </c>
      <c r="B1170" s="894" t="s">
        <v>6188</v>
      </c>
      <c r="C1170" s="841">
        <v>10200</v>
      </c>
    </row>
    <row r="1171" spans="1:3" s="842" customFormat="1" ht="13.8">
      <c r="A1171" s="900">
        <v>456781</v>
      </c>
      <c r="B1171" s="894" t="s">
        <v>7785</v>
      </c>
      <c r="C1171" s="841">
        <v>13500</v>
      </c>
    </row>
    <row r="1172" spans="1:3" s="842" customFormat="1" ht="13.8">
      <c r="A1172" s="900">
        <v>457983</v>
      </c>
      <c r="B1172" s="894" t="s">
        <v>7786</v>
      </c>
      <c r="C1172" s="841">
        <v>13500</v>
      </c>
    </row>
    <row r="1173" spans="1:3" s="842" customFormat="1" ht="13.8">
      <c r="A1173" s="900">
        <v>114328</v>
      </c>
      <c r="B1173" s="894" t="s">
        <v>7787</v>
      </c>
      <c r="C1173" s="841">
        <v>16800</v>
      </c>
    </row>
    <row r="1174" spans="1:3" s="842" customFormat="1" ht="13.8">
      <c r="A1174" s="900">
        <v>457964</v>
      </c>
      <c r="B1174" s="894" t="s">
        <v>7788</v>
      </c>
      <c r="C1174" s="841">
        <v>15500</v>
      </c>
    </row>
    <row r="1175" spans="1:3" s="842" customFormat="1" ht="13.8">
      <c r="A1175" s="900">
        <v>383860</v>
      </c>
      <c r="B1175" s="894" t="s">
        <v>7789</v>
      </c>
      <c r="C1175" s="841">
        <v>32000</v>
      </c>
    </row>
    <row r="1176" spans="1:3" s="842" customFormat="1" ht="13.8">
      <c r="A1176" s="900">
        <v>454964</v>
      </c>
      <c r="B1176" s="894" t="s">
        <v>7790</v>
      </c>
      <c r="C1176" s="841">
        <v>46000</v>
      </c>
    </row>
    <row r="1177" spans="1:3" s="842" customFormat="1" ht="13.8">
      <c r="A1177" s="900">
        <v>448529</v>
      </c>
      <c r="B1177" s="894" t="s">
        <v>7791</v>
      </c>
      <c r="C1177" s="841">
        <v>13000</v>
      </c>
    </row>
    <row r="1178" spans="1:3" s="842" customFormat="1" ht="13.8">
      <c r="A1178" s="900">
        <v>455139</v>
      </c>
      <c r="B1178" s="894" t="s">
        <v>7792</v>
      </c>
      <c r="C1178" s="841">
        <v>14000</v>
      </c>
    </row>
    <row r="1179" spans="1:3" s="842" customFormat="1" ht="13.8">
      <c r="A1179" s="900">
        <v>452766</v>
      </c>
      <c r="B1179" s="894" t="s">
        <v>7793</v>
      </c>
      <c r="C1179" s="841">
        <v>25000</v>
      </c>
    </row>
    <row r="1180" spans="1:3" s="842" customFormat="1" ht="13.8">
      <c r="A1180" s="901">
        <v>436318</v>
      </c>
      <c r="B1180" s="894" t="s">
        <v>7794</v>
      </c>
      <c r="C1180" s="841">
        <v>25000</v>
      </c>
    </row>
    <row r="1181" spans="1:3" s="842" customFormat="1" ht="13.8">
      <c r="A1181" s="893">
        <v>457984</v>
      </c>
      <c r="B1181" s="894" t="s">
        <v>7795</v>
      </c>
      <c r="C1181" s="841">
        <v>12200</v>
      </c>
    </row>
    <row r="1182" spans="1:3" s="842" customFormat="1" ht="13.8">
      <c r="A1182" s="893">
        <v>458106</v>
      </c>
      <c r="B1182" s="908" t="s">
        <v>7796</v>
      </c>
      <c r="C1182" s="841">
        <v>18500</v>
      </c>
    </row>
    <row r="1183" spans="1:3" s="842" customFormat="1" ht="13.8">
      <c r="A1183" s="893">
        <v>458108</v>
      </c>
      <c r="B1183" s="908" t="s">
        <v>7797</v>
      </c>
      <c r="C1183" s="841">
        <v>18500</v>
      </c>
    </row>
    <row r="1184" spans="1:3" s="842" customFormat="1" ht="13.8">
      <c r="A1184" s="900">
        <v>457233</v>
      </c>
      <c r="B1184" s="894" t="s">
        <v>7798</v>
      </c>
      <c r="C1184" s="841">
        <v>19300</v>
      </c>
    </row>
    <row r="1185" spans="1:3" s="842" customFormat="1" ht="13.8">
      <c r="A1185" s="900">
        <v>456764</v>
      </c>
      <c r="B1185" s="894" t="s">
        <v>7799</v>
      </c>
      <c r="C1185" s="841">
        <v>2000</v>
      </c>
    </row>
    <row r="1186" spans="1:3" s="842" customFormat="1" ht="13.8">
      <c r="A1186" s="900">
        <v>451193</v>
      </c>
      <c r="B1186" s="894" t="s">
        <v>6216</v>
      </c>
      <c r="C1186" s="841">
        <v>28000</v>
      </c>
    </row>
    <row r="1187" spans="1:3" s="842" customFormat="1" ht="13.8">
      <c r="A1187" s="900">
        <v>451188</v>
      </c>
      <c r="B1187" s="894" t="s">
        <v>7800</v>
      </c>
      <c r="C1187" s="841">
        <v>3800</v>
      </c>
    </row>
    <row r="1188" spans="1:3" s="842" customFormat="1" ht="13.8">
      <c r="A1188" s="900">
        <v>456765</v>
      </c>
      <c r="B1188" s="894" t="s">
        <v>7801</v>
      </c>
      <c r="C1188" s="841">
        <v>1550</v>
      </c>
    </row>
    <row r="1189" spans="1:3" s="842" customFormat="1" ht="13.8">
      <c r="A1189" s="905">
        <v>458366</v>
      </c>
      <c r="B1189" s="904" t="s">
        <v>7802</v>
      </c>
      <c r="C1189" s="841">
        <v>2800</v>
      </c>
    </row>
    <row r="1190" spans="1:3" s="842" customFormat="1" ht="13.8">
      <c r="A1190" s="900">
        <v>453334</v>
      </c>
      <c r="B1190" s="894" t="s">
        <v>7803</v>
      </c>
      <c r="C1190" s="841">
        <v>12960</v>
      </c>
    </row>
    <row r="1191" spans="1:3" s="842" customFormat="1" ht="13.8">
      <c r="A1191" s="900">
        <v>452917</v>
      </c>
      <c r="B1191" s="894" t="s">
        <v>7804</v>
      </c>
      <c r="C1191" s="841">
        <v>21840</v>
      </c>
    </row>
    <row r="1192" spans="1:3" s="842" customFormat="1" ht="13.8">
      <c r="A1192" s="901">
        <v>452918</v>
      </c>
      <c r="B1192" s="894" t="s">
        <v>7805</v>
      </c>
      <c r="C1192" s="841">
        <v>21000</v>
      </c>
    </row>
    <row r="1193" spans="1:3" s="842" customFormat="1" ht="13.8">
      <c r="A1193" s="901">
        <v>450510</v>
      </c>
      <c r="B1193" s="894" t="s">
        <v>7806</v>
      </c>
      <c r="C1193" s="841">
        <v>18000</v>
      </c>
    </row>
    <row r="1194" spans="1:3" s="842" customFormat="1" ht="13.8">
      <c r="A1194" s="901">
        <v>450506</v>
      </c>
      <c r="B1194" s="894" t="s">
        <v>7807</v>
      </c>
      <c r="C1194" s="841">
        <v>18000</v>
      </c>
    </row>
    <row r="1195" spans="1:3" s="842" customFormat="1" ht="13.8">
      <c r="A1195" s="901">
        <v>439450</v>
      </c>
      <c r="B1195" s="894" t="s">
        <v>7808</v>
      </c>
      <c r="C1195" s="841">
        <v>8600</v>
      </c>
    </row>
    <row r="1196" spans="1:3" s="842" customFormat="1" ht="13.8">
      <c r="A1196" s="901">
        <v>263932</v>
      </c>
      <c r="B1196" s="894" t="s">
        <v>7809</v>
      </c>
      <c r="C1196" s="841">
        <v>14000</v>
      </c>
    </row>
    <row r="1197" spans="1:3" s="842" customFormat="1" ht="13.8">
      <c r="A1197" s="901">
        <v>263928</v>
      </c>
      <c r="B1197" s="894" t="s">
        <v>7810</v>
      </c>
      <c r="C1197" s="841">
        <v>14000</v>
      </c>
    </row>
    <row r="1198" spans="1:3" s="842" customFormat="1" ht="13.8">
      <c r="A1198" s="901">
        <v>401665</v>
      </c>
      <c r="B1198" s="894" t="s">
        <v>7811</v>
      </c>
      <c r="C1198" s="841">
        <v>15000</v>
      </c>
    </row>
    <row r="1199" spans="1:3" s="842" customFormat="1" ht="13.8">
      <c r="A1199" s="893">
        <v>459643</v>
      </c>
      <c r="B1199" s="894" t="s">
        <v>7812</v>
      </c>
      <c r="C1199" s="841">
        <v>36000</v>
      </c>
    </row>
    <row r="1200" spans="1:3" s="842" customFormat="1" ht="13.8">
      <c r="A1200" s="901">
        <v>456793</v>
      </c>
      <c r="B1200" s="894" t="s">
        <v>7813</v>
      </c>
      <c r="C1200" s="841">
        <v>40060</v>
      </c>
    </row>
    <row r="1201" spans="1:3" s="842" customFormat="1" ht="13.8">
      <c r="A1201" s="900">
        <v>454127</v>
      </c>
      <c r="B1201" s="894" t="s">
        <v>7814</v>
      </c>
      <c r="C1201" s="841">
        <v>5800</v>
      </c>
    </row>
    <row r="1202" spans="1:3" s="842" customFormat="1" ht="13.8">
      <c r="A1202" s="900">
        <v>454128</v>
      </c>
      <c r="B1202" s="894" t="s">
        <v>7815</v>
      </c>
      <c r="C1202" s="841">
        <v>5800</v>
      </c>
    </row>
    <row r="1203" spans="1:3" s="842" customFormat="1" ht="13.8">
      <c r="A1203" s="900">
        <v>137869</v>
      </c>
      <c r="B1203" s="894" t="s">
        <v>7816</v>
      </c>
      <c r="C1203" s="841">
        <v>4800</v>
      </c>
    </row>
    <row r="1204" spans="1:3" s="842" customFormat="1" ht="13.8">
      <c r="A1204" s="900">
        <v>100921</v>
      </c>
      <c r="B1204" s="894" t="s">
        <v>7817</v>
      </c>
      <c r="C1204" s="841">
        <v>11500</v>
      </c>
    </row>
    <row r="1205" spans="1:3" s="842" customFormat="1" ht="13.8">
      <c r="A1205" s="900">
        <v>120901</v>
      </c>
      <c r="B1205" s="894" t="s">
        <v>7818</v>
      </c>
      <c r="C1205" s="841">
        <v>11000</v>
      </c>
    </row>
    <row r="1206" spans="1:3" s="842" customFormat="1" ht="13.8">
      <c r="A1206" s="900">
        <v>127762</v>
      </c>
      <c r="B1206" s="894" t="s">
        <v>7819</v>
      </c>
      <c r="C1206" s="841">
        <v>32000</v>
      </c>
    </row>
    <row r="1207" spans="1:3" s="842" customFormat="1" ht="13.8">
      <c r="A1207" s="900">
        <v>128270</v>
      </c>
      <c r="B1207" s="894" t="s">
        <v>7820</v>
      </c>
      <c r="C1207" s="841">
        <v>7000</v>
      </c>
    </row>
    <row r="1208" spans="1:3" s="842" customFormat="1" ht="13.8">
      <c r="A1208" s="900">
        <v>120982</v>
      </c>
      <c r="B1208" s="894" t="s">
        <v>7821</v>
      </c>
      <c r="C1208" s="841">
        <v>9800</v>
      </c>
    </row>
    <row r="1209" spans="1:3" s="842" customFormat="1" ht="13.8">
      <c r="A1209" s="900">
        <v>120983</v>
      </c>
      <c r="B1209" s="894" t="s">
        <v>7822</v>
      </c>
      <c r="C1209" s="841">
        <v>9800</v>
      </c>
    </row>
    <row r="1210" spans="1:3" s="842" customFormat="1" ht="13.8">
      <c r="A1210" s="900">
        <v>128271</v>
      </c>
      <c r="B1210" s="894" t="s">
        <v>7822</v>
      </c>
      <c r="C1210" s="841">
        <v>6500</v>
      </c>
    </row>
    <row r="1211" spans="1:3" s="842" customFormat="1" ht="13.8">
      <c r="A1211" s="900">
        <v>138482</v>
      </c>
      <c r="B1211" s="894" t="s">
        <v>7823</v>
      </c>
      <c r="C1211" s="841">
        <v>8300</v>
      </c>
    </row>
    <row r="1212" spans="1:3" s="842" customFormat="1" ht="13.8">
      <c r="A1212" s="900">
        <v>138481</v>
      </c>
      <c r="B1212" s="894" t="s">
        <v>7824</v>
      </c>
      <c r="C1212" s="841">
        <v>8300</v>
      </c>
    </row>
    <row r="1213" spans="1:3" s="842" customFormat="1" ht="13.8">
      <c r="A1213" s="933">
        <v>109034</v>
      </c>
      <c r="B1213" s="894" t="s">
        <v>7825</v>
      </c>
      <c r="C1213" s="841">
        <v>4500</v>
      </c>
    </row>
    <row r="1214" spans="1:3" s="842" customFormat="1" ht="13.8">
      <c r="A1214" s="933">
        <v>380929</v>
      </c>
      <c r="B1214" s="894" t="s">
        <v>7826</v>
      </c>
      <c r="C1214" s="841">
        <v>1700</v>
      </c>
    </row>
    <row r="1215" spans="1:3" s="842" customFormat="1" ht="13.8">
      <c r="A1215" s="900">
        <v>143426</v>
      </c>
      <c r="B1215" s="894" t="s">
        <v>7827</v>
      </c>
      <c r="C1215" s="841">
        <v>480</v>
      </c>
    </row>
    <row r="1216" spans="1:3" s="842" customFormat="1" ht="13.8">
      <c r="A1216" s="900">
        <v>311704</v>
      </c>
      <c r="B1216" s="894" t="s">
        <v>7828</v>
      </c>
      <c r="C1216" s="841">
        <v>7800</v>
      </c>
    </row>
    <row r="1217" spans="1:3" s="842" customFormat="1" ht="13.8">
      <c r="A1217" s="900">
        <v>311705</v>
      </c>
      <c r="B1217" s="894" t="s">
        <v>7829</v>
      </c>
      <c r="C1217" s="841">
        <v>7800</v>
      </c>
    </row>
    <row r="1218" spans="1:3" s="842" customFormat="1" ht="13.8">
      <c r="A1218" s="900">
        <v>311707</v>
      </c>
      <c r="B1218" s="894" t="s">
        <v>7830</v>
      </c>
      <c r="C1218" s="841">
        <v>1700</v>
      </c>
    </row>
    <row r="1219" spans="1:3" s="842" customFormat="1" ht="13.8">
      <c r="A1219" s="900">
        <v>311709</v>
      </c>
      <c r="B1219" s="894" t="s">
        <v>7831</v>
      </c>
      <c r="C1219" s="841">
        <v>740</v>
      </c>
    </row>
    <row r="1220" spans="1:3" s="842" customFormat="1" ht="13.8">
      <c r="A1220" s="900">
        <v>119763</v>
      </c>
      <c r="B1220" s="894" t="s">
        <v>7832</v>
      </c>
      <c r="C1220" s="841">
        <v>5600</v>
      </c>
    </row>
    <row r="1221" spans="1:3" s="842" customFormat="1" ht="13.8">
      <c r="A1221" s="900">
        <v>119764</v>
      </c>
      <c r="B1221" s="894" t="s">
        <v>7833</v>
      </c>
      <c r="C1221" s="841">
        <v>5500</v>
      </c>
    </row>
    <row r="1222" spans="1:3" s="842" customFormat="1" ht="13.8">
      <c r="A1222" s="900">
        <v>119766</v>
      </c>
      <c r="B1222" s="894" t="s">
        <v>7834</v>
      </c>
      <c r="C1222" s="841">
        <v>5500</v>
      </c>
    </row>
    <row r="1223" spans="1:3" s="842" customFormat="1" ht="13.8">
      <c r="A1223" s="900">
        <v>119765</v>
      </c>
      <c r="B1223" s="894" t="s">
        <v>7835</v>
      </c>
      <c r="C1223" s="841">
        <v>5500</v>
      </c>
    </row>
    <row r="1224" spans="1:3" s="842" customFormat="1" ht="13.8">
      <c r="A1224" s="900">
        <v>345800</v>
      </c>
      <c r="B1224" s="894" t="s">
        <v>7836</v>
      </c>
      <c r="C1224" s="841">
        <v>7000</v>
      </c>
    </row>
    <row r="1225" spans="1:3" s="842" customFormat="1" ht="13.8">
      <c r="A1225" s="900">
        <v>413778</v>
      </c>
      <c r="B1225" s="894" t="s">
        <v>7837</v>
      </c>
      <c r="C1225" s="841">
        <v>11000</v>
      </c>
    </row>
    <row r="1226" spans="1:3" s="842" customFormat="1" ht="13.8">
      <c r="A1226" s="900">
        <v>414514</v>
      </c>
      <c r="B1226" s="894" t="s">
        <v>7838</v>
      </c>
      <c r="C1226" s="841">
        <v>11500</v>
      </c>
    </row>
    <row r="1227" spans="1:3" s="842" customFormat="1" ht="14.4" thickBot="1">
      <c r="A1227" s="900">
        <v>103604</v>
      </c>
      <c r="B1227" s="894" t="s">
        <v>7839</v>
      </c>
      <c r="C1227" s="841">
        <v>12500</v>
      </c>
    </row>
    <row r="1228" spans="1:3" s="842" customFormat="1" ht="14.4" thickBot="1">
      <c r="A1228" s="934">
        <v>407161</v>
      </c>
      <c r="B1228" s="935" t="s">
        <v>7840</v>
      </c>
      <c r="C1228" s="841">
        <v>12000</v>
      </c>
    </row>
    <row r="1229" spans="1:3" s="842" customFormat="1" ht="13.8">
      <c r="A1229" s="900">
        <v>276966</v>
      </c>
      <c r="B1229" s="908" t="s">
        <v>7841</v>
      </c>
      <c r="C1229" s="841">
        <v>11500</v>
      </c>
    </row>
    <row r="1230" spans="1:3" s="842" customFormat="1" ht="13.8">
      <c r="A1230" s="900">
        <v>276968</v>
      </c>
      <c r="B1230" s="908" t="s">
        <v>7842</v>
      </c>
      <c r="C1230" s="841">
        <v>12500</v>
      </c>
    </row>
    <row r="1231" spans="1:3" s="842" customFormat="1" ht="13.8">
      <c r="A1231" s="900">
        <v>278212</v>
      </c>
      <c r="B1231" s="894" t="s">
        <v>7843</v>
      </c>
      <c r="C1231" s="841">
        <v>11500</v>
      </c>
    </row>
    <row r="1232" spans="1:3" s="842" customFormat="1" ht="13.8">
      <c r="A1232" s="893">
        <v>457699</v>
      </c>
      <c r="B1232" s="894" t="s">
        <v>7844</v>
      </c>
      <c r="C1232" s="841">
        <v>10000</v>
      </c>
    </row>
    <row r="1233" spans="1:3" s="842" customFormat="1" ht="13.8">
      <c r="A1233" s="893">
        <v>457698</v>
      </c>
      <c r="B1233" s="894" t="s">
        <v>7845</v>
      </c>
      <c r="C1233" s="841">
        <v>10800</v>
      </c>
    </row>
    <row r="1234" spans="1:3" s="842" customFormat="1" ht="13.8">
      <c r="A1234" s="893">
        <v>457702</v>
      </c>
      <c r="B1234" s="894" t="s">
        <v>7846</v>
      </c>
      <c r="C1234" s="841">
        <v>13000</v>
      </c>
    </row>
    <row r="1235" spans="1:3" s="842" customFormat="1" ht="13.8">
      <c r="A1235" s="893">
        <v>457700</v>
      </c>
      <c r="B1235" s="894" t="s">
        <v>7847</v>
      </c>
      <c r="C1235" s="841">
        <v>11000</v>
      </c>
    </row>
    <row r="1236" spans="1:3" s="842" customFormat="1" ht="13.8">
      <c r="A1236" s="893">
        <v>457701</v>
      </c>
      <c r="B1236" s="894" t="s">
        <v>7848</v>
      </c>
      <c r="C1236" s="841">
        <v>9000</v>
      </c>
    </row>
    <row r="1237" spans="1:3" s="842" customFormat="1" ht="13.8">
      <c r="A1237" s="900">
        <v>116993</v>
      </c>
      <c r="B1237" s="894" t="s">
        <v>7849</v>
      </c>
      <c r="C1237" s="841">
        <v>5300</v>
      </c>
    </row>
    <row r="1238" spans="1:3" s="842" customFormat="1" ht="13.8">
      <c r="A1238" s="900">
        <v>117012</v>
      </c>
      <c r="B1238" s="894" t="s">
        <v>7850</v>
      </c>
      <c r="C1238" s="841">
        <v>4000</v>
      </c>
    </row>
    <row r="1239" spans="1:3" s="842" customFormat="1" ht="13.8">
      <c r="A1239" s="900">
        <v>116994</v>
      </c>
      <c r="B1239" s="894" t="s">
        <v>7851</v>
      </c>
      <c r="C1239" s="841">
        <v>5300</v>
      </c>
    </row>
    <row r="1240" spans="1:3" s="842" customFormat="1" ht="13.8">
      <c r="A1240" s="900">
        <v>116995</v>
      </c>
      <c r="B1240" s="894" t="s">
        <v>7852</v>
      </c>
      <c r="C1240" s="841">
        <v>5300</v>
      </c>
    </row>
    <row r="1241" spans="1:3" s="842" customFormat="1" ht="13.8">
      <c r="A1241" s="900">
        <v>142980</v>
      </c>
      <c r="B1241" s="894" t="s">
        <v>7853</v>
      </c>
      <c r="C1241" s="841">
        <v>1900</v>
      </c>
    </row>
    <row r="1242" spans="1:3" s="842" customFormat="1" ht="13.8">
      <c r="A1242" s="893">
        <v>173609</v>
      </c>
      <c r="B1242" s="894" t="s">
        <v>7854</v>
      </c>
      <c r="C1242" s="841">
        <v>15500</v>
      </c>
    </row>
    <row r="1243" spans="1:3" s="842" customFormat="1" ht="13.8">
      <c r="A1243" s="900">
        <v>118177</v>
      </c>
      <c r="B1243" s="894" t="s">
        <v>7855</v>
      </c>
      <c r="C1243" s="841">
        <v>5800</v>
      </c>
    </row>
    <row r="1244" spans="1:3" s="842" customFormat="1" ht="13.8">
      <c r="A1244" s="900">
        <v>118236</v>
      </c>
      <c r="B1244" s="894" t="s">
        <v>7856</v>
      </c>
      <c r="C1244" s="841">
        <v>3000</v>
      </c>
    </row>
    <row r="1245" spans="1:3" s="842" customFormat="1" ht="13.8">
      <c r="A1245" s="900">
        <v>163814</v>
      </c>
      <c r="B1245" s="894" t="s">
        <v>7857</v>
      </c>
      <c r="C1245" s="841">
        <v>10500</v>
      </c>
    </row>
    <row r="1246" spans="1:3" s="842" customFormat="1" ht="13.8">
      <c r="A1246" s="900">
        <v>145782</v>
      </c>
      <c r="B1246" s="894" t="s">
        <v>7858</v>
      </c>
      <c r="C1246" s="841">
        <v>9500</v>
      </c>
    </row>
    <row r="1247" spans="1:3" s="842" customFormat="1" ht="13.8">
      <c r="A1247" s="900">
        <v>137881</v>
      </c>
      <c r="B1247" s="894" t="s">
        <v>7859</v>
      </c>
      <c r="C1247" s="841">
        <v>55000</v>
      </c>
    </row>
    <row r="1248" spans="1:3" s="842" customFormat="1" ht="13.8">
      <c r="A1248" s="900">
        <v>117722</v>
      </c>
      <c r="B1248" s="894" t="s">
        <v>7860</v>
      </c>
      <c r="C1248" s="841">
        <v>30000</v>
      </c>
    </row>
    <row r="1249" spans="1:3" s="842" customFormat="1" ht="13.8">
      <c r="A1249" s="900">
        <v>118035</v>
      </c>
      <c r="B1249" s="894" t="s">
        <v>7861</v>
      </c>
      <c r="C1249" s="841">
        <v>18000</v>
      </c>
    </row>
    <row r="1250" spans="1:3" s="842" customFormat="1" ht="13.8">
      <c r="A1250" s="900">
        <v>254863</v>
      </c>
      <c r="B1250" s="894" t="s">
        <v>7862</v>
      </c>
      <c r="C1250" s="841">
        <v>10000</v>
      </c>
    </row>
    <row r="1251" spans="1:3" s="842" customFormat="1" ht="13.8">
      <c r="A1251" s="900">
        <v>114764</v>
      </c>
      <c r="B1251" s="894" t="s">
        <v>7863</v>
      </c>
      <c r="C1251" s="841">
        <v>52000</v>
      </c>
    </row>
    <row r="1252" spans="1:3" s="842" customFormat="1" ht="13.8">
      <c r="A1252" s="900">
        <v>143791</v>
      </c>
      <c r="B1252" s="894" t="s">
        <v>7864</v>
      </c>
      <c r="C1252" s="841">
        <v>34500</v>
      </c>
    </row>
    <row r="1253" spans="1:3" s="842" customFormat="1" ht="13.8">
      <c r="A1253" s="900">
        <v>342183</v>
      </c>
      <c r="B1253" s="894" t="s">
        <v>7865</v>
      </c>
      <c r="C1253" s="841">
        <v>23000</v>
      </c>
    </row>
    <row r="1254" spans="1:3" s="842" customFormat="1" ht="13.8">
      <c r="A1254" s="900">
        <v>143789</v>
      </c>
      <c r="B1254" s="894" t="s">
        <v>7866</v>
      </c>
      <c r="C1254" s="841">
        <v>22000</v>
      </c>
    </row>
    <row r="1255" spans="1:3" s="842" customFormat="1" ht="13.8">
      <c r="A1255" s="900">
        <v>106777</v>
      </c>
      <c r="B1255" s="894" t="s">
        <v>7867</v>
      </c>
      <c r="C1255" s="841">
        <v>3900</v>
      </c>
    </row>
    <row r="1256" spans="1:3" s="842" customFormat="1" ht="13.8">
      <c r="A1256" s="900">
        <v>132475</v>
      </c>
      <c r="B1256" s="894" t="s">
        <v>7868</v>
      </c>
      <c r="C1256" s="841">
        <v>3300</v>
      </c>
    </row>
    <row r="1257" spans="1:3" s="842" customFormat="1" ht="13.8">
      <c r="A1257" s="900">
        <v>106812</v>
      </c>
      <c r="B1257" s="894" t="s">
        <v>7869</v>
      </c>
      <c r="C1257" s="841">
        <v>2700</v>
      </c>
    </row>
    <row r="1258" spans="1:3" s="842" customFormat="1" ht="13.8">
      <c r="A1258" s="900">
        <v>132600</v>
      </c>
      <c r="B1258" s="894" t="s">
        <v>7870</v>
      </c>
      <c r="C1258" s="841">
        <v>3900</v>
      </c>
    </row>
    <row r="1259" spans="1:3" s="842" customFormat="1" ht="13.8">
      <c r="A1259" s="900">
        <v>341983</v>
      </c>
      <c r="B1259" s="894" t="s">
        <v>7871</v>
      </c>
      <c r="C1259" s="841">
        <v>5300</v>
      </c>
    </row>
    <row r="1260" spans="1:3" s="842" customFormat="1" ht="13.8">
      <c r="A1260" s="900">
        <v>135659</v>
      </c>
      <c r="B1260" s="894" t="s">
        <v>7872</v>
      </c>
      <c r="C1260" s="841">
        <v>7700</v>
      </c>
    </row>
    <row r="1261" spans="1:3" s="842" customFormat="1" ht="13.8">
      <c r="A1261" s="900">
        <v>195661</v>
      </c>
      <c r="B1261" s="894" t="s">
        <v>7873</v>
      </c>
      <c r="C1261" s="841">
        <v>7800</v>
      </c>
    </row>
    <row r="1262" spans="1:3" s="842" customFormat="1" ht="13.8">
      <c r="A1262" s="900">
        <v>111913</v>
      </c>
      <c r="B1262" s="894" t="s">
        <v>7874</v>
      </c>
      <c r="C1262" s="841">
        <v>7000</v>
      </c>
    </row>
    <row r="1263" spans="1:3" s="842" customFormat="1" ht="13.8">
      <c r="A1263" s="900">
        <v>111912</v>
      </c>
      <c r="B1263" s="894" t="s">
        <v>7875</v>
      </c>
      <c r="C1263" s="841">
        <v>70000</v>
      </c>
    </row>
    <row r="1264" spans="1:3" s="842" customFormat="1" ht="13.8">
      <c r="A1264" s="900">
        <v>232901</v>
      </c>
      <c r="B1264" s="894" t="s">
        <v>7876</v>
      </c>
      <c r="C1264" s="841">
        <v>10000</v>
      </c>
    </row>
    <row r="1265" spans="1:3" s="842" customFormat="1" ht="13.8">
      <c r="A1265" s="900">
        <v>362463</v>
      </c>
      <c r="B1265" s="894" t="s">
        <v>7877</v>
      </c>
      <c r="C1265" s="841">
        <v>6000</v>
      </c>
    </row>
    <row r="1266" spans="1:3" s="842" customFormat="1" ht="13.8">
      <c r="A1266" s="900">
        <v>362471</v>
      </c>
      <c r="B1266" s="894" t="s">
        <v>7878</v>
      </c>
      <c r="C1266" s="841">
        <v>23000</v>
      </c>
    </row>
    <row r="1267" spans="1:3" s="842" customFormat="1" ht="13.8">
      <c r="A1267" s="900">
        <v>363043</v>
      </c>
      <c r="B1267" s="894" t="s">
        <v>7879</v>
      </c>
      <c r="C1267" s="841">
        <v>6500</v>
      </c>
    </row>
    <row r="1268" spans="1:3" s="842" customFormat="1" ht="13.8">
      <c r="A1268" s="900">
        <v>362470</v>
      </c>
      <c r="B1268" s="894" t="s">
        <v>7880</v>
      </c>
      <c r="C1268" s="841">
        <v>23000</v>
      </c>
    </row>
    <row r="1269" spans="1:3" s="842" customFormat="1" ht="13.8">
      <c r="A1269" s="900">
        <v>362479</v>
      </c>
      <c r="B1269" s="894" t="s">
        <v>7881</v>
      </c>
      <c r="C1269" s="841">
        <v>16000</v>
      </c>
    </row>
    <row r="1270" spans="1:3" s="842" customFormat="1" ht="13.8">
      <c r="A1270" s="900">
        <v>363046</v>
      </c>
      <c r="B1270" s="894" t="s">
        <v>7882</v>
      </c>
      <c r="C1270" s="841">
        <v>15000</v>
      </c>
    </row>
    <row r="1271" spans="1:3" s="842" customFormat="1" ht="13.8">
      <c r="A1271" s="900">
        <v>362502</v>
      </c>
      <c r="B1271" s="894" t="s">
        <v>7883</v>
      </c>
      <c r="C1271" s="841">
        <v>55000</v>
      </c>
    </row>
    <row r="1272" spans="1:3" s="842" customFormat="1" ht="13.8">
      <c r="A1272" s="900">
        <v>362512</v>
      </c>
      <c r="B1272" s="894" t="s">
        <v>7884</v>
      </c>
      <c r="C1272" s="841">
        <v>55000</v>
      </c>
    </row>
    <row r="1273" spans="1:3" s="842" customFormat="1" ht="13.8">
      <c r="A1273" s="900">
        <v>362518</v>
      </c>
      <c r="B1273" s="894" t="s">
        <v>7885</v>
      </c>
      <c r="C1273" s="841">
        <v>24500</v>
      </c>
    </row>
    <row r="1274" spans="1:3" s="842" customFormat="1" ht="13.8">
      <c r="A1274" s="900">
        <v>364326</v>
      </c>
      <c r="B1274" s="894" t="s">
        <v>7886</v>
      </c>
      <c r="C1274" s="841">
        <v>63000</v>
      </c>
    </row>
    <row r="1275" spans="1:3" s="842" customFormat="1" ht="13.8">
      <c r="A1275" s="900">
        <v>364299</v>
      </c>
      <c r="B1275" s="894" t="s">
        <v>7887</v>
      </c>
      <c r="C1275" s="841">
        <v>41000</v>
      </c>
    </row>
    <row r="1276" spans="1:3" s="842" customFormat="1" ht="13.8">
      <c r="A1276" s="900">
        <v>364281</v>
      </c>
      <c r="B1276" s="894" t="s">
        <v>7888</v>
      </c>
      <c r="C1276" s="841">
        <v>21000</v>
      </c>
    </row>
    <row r="1277" spans="1:3" s="842" customFormat="1" ht="13.8">
      <c r="A1277" s="900">
        <v>361779</v>
      </c>
      <c r="B1277" s="894" t="s">
        <v>7889</v>
      </c>
      <c r="C1277" s="841">
        <v>24000</v>
      </c>
    </row>
    <row r="1278" spans="1:3" s="842" customFormat="1" ht="13.8">
      <c r="A1278" s="900">
        <v>361772</v>
      </c>
      <c r="B1278" s="894" t="s">
        <v>7890</v>
      </c>
      <c r="C1278" s="841">
        <v>29000</v>
      </c>
    </row>
    <row r="1279" spans="1:3" s="842" customFormat="1" ht="13.8">
      <c r="A1279" s="900">
        <v>361912</v>
      </c>
      <c r="B1279" s="894" t="s">
        <v>7891</v>
      </c>
      <c r="C1279" s="841">
        <v>46000</v>
      </c>
    </row>
    <row r="1280" spans="1:3" s="842" customFormat="1" ht="13.8">
      <c r="A1280" s="900">
        <v>135508</v>
      </c>
      <c r="B1280" s="894" t="s">
        <v>7892</v>
      </c>
      <c r="C1280" s="841">
        <v>8800</v>
      </c>
    </row>
    <row r="1281" spans="1:3" s="842" customFormat="1" ht="13.8">
      <c r="A1281" s="900">
        <v>135509</v>
      </c>
      <c r="B1281" s="894" t="s">
        <v>7893</v>
      </c>
      <c r="C1281" s="841">
        <v>9200</v>
      </c>
    </row>
    <row r="1282" spans="1:3" s="842" customFormat="1" ht="13.8">
      <c r="A1282" s="900">
        <v>156487</v>
      </c>
      <c r="B1282" s="894" t="s">
        <v>7894</v>
      </c>
      <c r="C1282" s="841">
        <v>3800</v>
      </c>
    </row>
    <row r="1283" spans="1:3" s="842" customFormat="1" ht="13.8">
      <c r="A1283" s="900">
        <v>161053</v>
      </c>
      <c r="B1283" s="894" t="s">
        <v>7895</v>
      </c>
      <c r="C1283" s="841">
        <v>11000</v>
      </c>
    </row>
    <row r="1284" spans="1:3" s="842" customFormat="1" ht="13.8">
      <c r="A1284" s="900">
        <v>106239</v>
      </c>
      <c r="B1284" s="894" t="s">
        <v>7896</v>
      </c>
      <c r="C1284" s="841">
        <v>45000</v>
      </c>
    </row>
    <row r="1285" spans="1:3" s="842" customFormat="1" ht="13.8">
      <c r="A1285" s="900">
        <v>271174</v>
      </c>
      <c r="B1285" s="894" t="s">
        <v>7897</v>
      </c>
      <c r="C1285" s="841">
        <v>3100</v>
      </c>
    </row>
    <row r="1286" spans="1:3" s="842" customFormat="1" ht="13.8">
      <c r="A1286" s="900">
        <v>278773</v>
      </c>
      <c r="B1286" s="894" t="s">
        <v>7898</v>
      </c>
      <c r="C1286" s="841">
        <v>8800</v>
      </c>
    </row>
    <row r="1287" spans="1:3" s="842" customFormat="1" ht="13.8">
      <c r="A1287" s="900">
        <v>285947</v>
      </c>
      <c r="B1287" s="894" t="s">
        <v>7899</v>
      </c>
      <c r="C1287" s="841">
        <v>34500</v>
      </c>
    </row>
    <row r="1288" spans="1:3" s="842" customFormat="1" ht="13.8">
      <c r="A1288" s="900">
        <v>271173</v>
      </c>
      <c r="B1288" s="894" t="s">
        <v>7900</v>
      </c>
      <c r="C1288" s="841">
        <v>4000</v>
      </c>
    </row>
    <row r="1289" spans="1:3" s="842" customFormat="1" ht="13.8">
      <c r="A1289" s="900">
        <v>106243</v>
      </c>
      <c r="B1289" s="894" t="s">
        <v>7901</v>
      </c>
      <c r="C1289" s="841">
        <v>45000</v>
      </c>
    </row>
    <row r="1290" spans="1:3" s="842" customFormat="1" ht="13.8">
      <c r="A1290" s="900">
        <v>130301</v>
      </c>
      <c r="B1290" s="894" t="s">
        <v>7902</v>
      </c>
      <c r="C1290" s="841">
        <v>55000</v>
      </c>
    </row>
    <row r="1291" spans="1:3" s="842" customFormat="1" ht="13.8">
      <c r="A1291" s="900">
        <v>130392</v>
      </c>
      <c r="B1291" s="894" t="s">
        <v>7903</v>
      </c>
      <c r="C1291" s="841">
        <v>63000</v>
      </c>
    </row>
    <row r="1292" spans="1:3" s="842" customFormat="1" ht="13.8">
      <c r="A1292" s="900">
        <v>130393</v>
      </c>
      <c r="B1292" s="894" t="s">
        <v>7904</v>
      </c>
      <c r="C1292" s="841">
        <v>65000</v>
      </c>
    </row>
    <row r="1293" spans="1:3" s="842" customFormat="1" ht="13.8">
      <c r="A1293" s="900">
        <v>113571</v>
      </c>
      <c r="B1293" s="894" t="s">
        <v>7905</v>
      </c>
      <c r="C1293" s="841">
        <v>2200</v>
      </c>
    </row>
    <row r="1294" spans="1:3" s="842" customFormat="1" ht="13.8">
      <c r="A1294" s="900">
        <v>114430</v>
      </c>
      <c r="B1294" s="894" t="s">
        <v>7906</v>
      </c>
      <c r="C1294" s="841">
        <v>5300</v>
      </c>
    </row>
    <row r="1295" spans="1:3" s="842" customFormat="1" ht="13.8">
      <c r="A1295" s="900">
        <v>126642</v>
      </c>
      <c r="B1295" s="894" t="s">
        <v>7907</v>
      </c>
      <c r="C1295" s="841">
        <v>3800</v>
      </c>
    </row>
    <row r="1296" spans="1:3" s="842" customFormat="1" ht="13.8">
      <c r="A1296" s="900">
        <v>100426</v>
      </c>
      <c r="B1296" s="894" t="s">
        <v>7908</v>
      </c>
      <c r="C1296" s="841">
        <v>4800</v>
      </c>
    </row>
    <row r="1297" spans="1:3" s="842" customFormat="1" ht="13.8">
      <c r="A1297" s="900">
        <v>142780</v>
      </c>
      <c r="B1297" s="894" t="s">
        <v>7909</v>
      </c>
      <c r="C1297" s="841">
        <v>4000</v>
      </c>
    </row>
    <row r="1298" spans="1:3" s="842" customFormat="1" ht="13.8">
      <c r="A1298" s="900">
        <v>100358</v>
      </c>
      <c r="B1298" s="894" t="s">
        <v>7910</v>
      </c>
      <c r="C1298" s="841">
        <v>3800</v>
      </c>
    </row>
    <row r="1299" spans="1:3" s="842" customFormat="1" ht="13.8">
      <c r="A1299" s="900">
        <v>100445</v>
      </c>
      <c r="B1299" s="894" t="s">
        <v>7911</v>
      </c>
      <c r="C1299" s="841">
        <v>4800</v>
      </c>
    </row>
    <row r="1300" spans="1:3" s="842" customFormat="1" ht="13.8">
      <c r="A1300" s="900">
        <v>109735</v>
      </c>
      <c r="B1300" s="894" t="s">
        <v>7912</v>
      </c>
      <c r="C1300" s="841">
        <v>6500</v>
      </c>
    </row>
    <row r="1301" spans="1:3" s="842" customFormat="1" ht="13.8">
      <c r="A1301" s="900">
        <v>100353</v>
      </c>
      <c r="B1301" s="894" t="s">
        <v>7913</v>
      </c>
      <c r="C1301" s="841">
        <v>3700</v>
      </c>
    </row>
    <row r="1302" spans="1:3" s="842" customFormat="1" ht="13.8">
      <c r="A1302" s="900">
        <v>100378</v>
      </c>
      <c r="B1302" s="894" t="s">
        <v>7914</v>
      </c>
      <c r="C1302" s="841">
        <v>6800</v>
      </c>
    </row>
    <row r="1303" spans="1:3" s="842" customFormat="1" ht="13.8">
      <c r="A1303" s="900">
        <v>140094</v>
      </c>
      <c r="B1303" s="894" t="s">
        <v>7915</v>
      </c>
      <c r="C1303" s="841">
        <v>3200</v>
      </c>
    </row>
    <row r="1304" spans="1:3" s="842" customFormat="1" ht="13.8">
      <c r="A1304" s="900">
        <v>140093</v>
      </c>
      <c r="B1304" s="894" t="s">
        <v>7916</v>
      </c>
      <c r="C1304" s="841">
        <v>3200</v>
      </c>
    </row>
    <row r="1305" spans="1:3" s="842" customFormat="1" ht="13.8">
      <c r="A1305" s="900">
        <v>240242</v>
      </c>
      <c r="B1305" s="894" t="s">
        <v>7917</v>
      </c>
      <c r="C1305" s="841">
        <v>5000</v>
      </c>
    </row>
    <row r="1306" spans="1:3" s="842" customFormat="1" ht="13.8">
      <c r="A1306" s="900">
        <v>240241</v>
      </c>
      <c r="B1306" s="894" t="s">
        <v>7918</v>
      </c>
      <c r="C1306" s="841">
        <v>8000</v>
      </c>
    </row>
    <row r="1307" spans="1:3" s="842" customFormat="1" ht="13.8">
      <c r="A1307" s="900">
        <v>240239</v>
      </c>
      <c r="B1307" s="894" t="s">
        <v>7919</v>
      </c>
      <c r="C1307" s="841">
        <v>7000</v>
      </c>
    </row>
    <row r="1308" spans="1:3" s="842" customFormat="1" ht="13.8">
      <c r="A1308" s="900">
        <v>100098</v>
      </c>
      <c r="B1308" s="894" t="s">
        <v>7920</v>
      </c>
      <c r="C1308" s="841">
        <v>41000</v>
      </c>
    </row>
    <row r="1309" spans="1:3" s="842" customFormat="1" ht="13.8">
      <c r="A1309" s="900">
        <v>100107</v>
      </c>
      <c r="B1309" s="894" t="s">
        <v>7921</v>
      </c>
      <c r="C1309" s="841">
        <v>6200</v>
      </c>
    </row>
    <row r="1310" spans="1:3" s="842" customFormat="1" ht="13.8">
      <c r="A1310" s="900">
        <v>126735</v>
      </c>
      <c r="B1310" s="894" t="s">
        <v>7922</v>
      </c>
      <c r="C1310" s="841">
        <v>5400</v>
      </c>
    </row>
    <row r="1311" spans="1:3" s="842" customFormat="1" ht="13.8">
      <c r="A1311" s="900">
        <v>115305</v>
      </c>
      <c r="B1311" s="894" t="s">
        <v>7923</v>
      </c>
      <c r="C1311" s="841">
        <v>2000</v>
      </c>
    </row>
    <row r="1312" spans="1:3" s="842" customFormat="1" ht="13.8">
      <c r="A1312" s="900">
        <v>100118</v>
      </c>
      <c r="B1312" s="894" t="s">
        <v>7924</v>
      </c>
      <c r="C1312" s="841">
        <v>8200</v>
      </c>
    </row>
    <row r="1313" spans="1:3" s="842" customFormat="1" ht="13.8">
      <c r="A1313" s="900">
        <v>126734</v>
      </c>
      <c r="B1313" s="894" t="s">
        <v>7925</v>
      </c>
      <c r="C1313" s="841">
        <v>6100</v>
      </c>
    </row>
    <row r="1314" spans="1:3" s="842" customFormat="1" ht="13.8">
      <c r="A1314" s="900">
        <v>115304</v>
      </c>
      <c r="B1314" s="894" t="s">
        <v>7926</v>
      </c>
      <c r="C1314" s="841">
        <v>2700</v>
      </c>
    </row>
    <row r="1315" spans="1:3" s="842" customFormat="1" ht="13.8">
      <c r="A1315" s="900">
        <v>100394</v>
      </c>
      <c r="B1315" s="894" t="s">
        <v>7927</v>
      </c>
      <c r="C1315" s="841">
        <v>5800</v>
      </c>
    </row>
    <row r="1316" spans="1:3" s="842" customFormat="1" ht="13.8">
      <c r="A1316" s="900">
        <v>172452</v>
      </c>
      <c r="B1316" s="894" t="s">
        <v>7928</v>
      </c>
      <c r="C1316" s="841">
        <v>5000</v>
      </c>
    </row>
    <row r="1317" spans="1:3" s="842" customFormat="1" ht="13.8">
      <c r="A1317" s="900">
        <v>104305</v>
      </c>
      <c r="B1317" s="894" t="s">
        <v>7929</v>
      </c>
      <c r="C1317" s="841">
        <v>5000</v>
      </c>
    </row>
    <row r="1318" spans="1:3" s="842" customFormat="1" ht="13.8">
      <c r="A1318" s="900">
        <v>173576</v>
      </c>
      <c r="B1318" s="894" t="s">
        <v>7930</v>
      </c>
      <c r="C1318" s="841">
        <v>3000</v>
      </c>
    </row>
    <row r="1319" spans="1:3" s="842" customFormat="1" ht="13.8">
      <c r="A1319" s="900">
        <v>386867</v>
      </c>
      <c r="B1319" s="894" t="s">
        <v>7931</v>
      </c>
      <c r="C1319" s="841">
        <v>3100</v>
      </c>
    </row>
    <row r="1320" spans="1:3" s="842" customFormat="1" ht="13.8">
      <c r="A1320" s="900">
        <v>111919</v>
      </c>
      <c r="B1320" s="894" t="s">
        <v>7932</v>
      </c>
      <c r="C1320" s="841">
        <v>6400</v>
      </c>
    </row>
    <row r="1321" spans="1:3" s="842" customFormat="1" ht="13.8">
      <c r="A1321" s="900">
        <v>111917</v>
      </c>
      <c r="B1321" s="894" t="s">
        <v>7933</v>
      </c>
      <c r="C1321" s="841">
        <v>7900</v>
      </c>
    </row>
    <row r="1322" spans="1:3" s="842" customFormat="1" ht="13.8">
      <c r="A1322" s="900">
        <v>111949</v>
      </c>
      <c r="B1322" s="894" t="s">
        <v>7934</v>
      </c>
      <c r="C1322" s="841">
        <v>7400</v>
      </c>
    </row>
    <row r="1323" spans="1:3" s="842" customFormat="1" ht="13.8">
      <c r="A1323" s="900">
        <v>121698</v>
      </c>
      <c r="B1323" s="894" t="s">
        <v>7935</v>
      </c>
      <c r="C1323" s="841">
        <v>38000</v>
      </c>
    </row>
    <row r="1324" spans="1:3" s="842" customFormat="1" ht="13.8">
      <c r="A1324" s="900">
        <v>254990</v>
      </c>
      <c r="B1324" s="894" t="s">
        <v>7936</v>
      </c>
      <c r="C1324" s="841">
        <v>22000</v>
      </c>
    </row>
    <row r="1325" spans="1:3" s="842" customFormat="1" ht="13.8">
      <c r="A1325" s="900">
        <v>254989</v>
      </c>
      <c r="B1325" s="894" t="s">
        <v>7937</v>
      </c>
      <c r="C1325" s="841">
        <v>22000</v>
      </c>
    </row>
    <row r="1326" spans="1:3" s="842" customFormat="1" ht="13.8">
      <c r="A1326" s="900">
        <v>138324</v>
      </c>
      <c r="B1326" s="894" t="s">
        <v>7938</v>
      </c>
      <c r="C1326" s="841">
        <v>16000</v>
      </c>
    </row>
    <row r="1327" spans="1:3" s="842" customFormat="1" ht="13.8">
      <c r="A1327" s="900">
        <v>138326</v>
      </c>
      <c r="B1327" s="894" t="s">
        <v>7939</v>
      </c>
      <c r="C1327" s="841">
        <v>26000</v>
      </c>
    </row>
    <row r="1328" spans="1:3" s="842" customFormat="1" ht="13.8">
      <c r="A1328" s="900">
        <v>140439</v>
      </c>
      <c r="B1328" s="894" t="s">
        <v>7940</v>
      </c>
      <c r="C1328" s="841">
        <v>28000</v>
      </c>
    </row>
    <row r="1329" spans="1:3" s="842" customFormat="1" ht="13.8">
      <c r="A1329" s="900">
        <v>138325</v>
      </c>
      <c r="B1329" s="894" t="s">
        <v>7941</v>
      </c>
      <c r="C1329" s="841">
        <v>44000</v>
      </c>
    </row>
    <row r="1330" spans="1:3" s="842" customFormat="1" ht="13.8">
      <c r="A1330" s="900">
        <v>138322</v>
      </c>
      <c r="B1330" s="894" t="s">
        <v>7942</v>
      </c>
      <c r="C1330" s="841">
        <v>25000</v>
      </c>
    </row>
    <row r="1331" spans="1:3" s="842" customFormat="1" ht="13.8">
      <c r="A1331" s="900">
        <v>145266</v>
      </c>
      <c r="B1331" s="894" t="s">
        <v>7943</v>
      </c>
      <c r="C1331" s="841">
        <v>6500</v>
      </c>
    </row>
    <row r="1332" spans="1:3" s="842" customFormat="1" ht="13.8">
      <c r="A1332" s="900">
        <v>130698</v>
      </c>
      <c r="B1332" s="894" t="s">
        <v>7944</v>
      </c>
      <c r="C1332" s="841">
        <v>8000</v>
      </c>
    </row>
    <row r="1333" spans="1:3" s="842" customFormat="1" ht="13.8">
      <c r="A1333" s="900">
        <v>106394</v>
      </c>
      <c r="B1333" s="894" t="s">
        <v>7945</v>
      </c>
      <c r="C1333" s="841">
        <v>8000</v>
      </c>
    </row>
    <row r="1334" spans="1:3" s="842" customFormat="1" ht="13.8">
      <c r="A1334" s="900">
        <v>362481</v>
      </c>
      <c r="B1334" s="894" t="s">
        <v>7946</v>
      </c>
      <c r="C1334" s="841">
        <v>3600</v>
      </c>
    </row>
    <row r="1335" spans="1:3" s="842" customFormat="1" ht="13.8">
      <c r="A1335" s="900">
        <v>362482</v>
      </c>
      <c r="B1335" s="894" t="s">
        <v>7947</v>
      </c>
      <c r="C1335" s="841">
        <v>8000</v>
      </c>
    </row>
    <row r="1336" spans="1:3" s="842" customFormat="1" ht="13.8">
      <c r="A1336" s="900">
        <v>362607</v>
      </c>
      <c r="B1336" s="894" t="s">
        <v>7948</v>
      </c>
      <c r="C1336" s="841">
        <v>8100</v>
      </c>
    </row>
    <row r="1337" spans="1:3" s="842" customFormat="1" ht="13.8">
      <c r="A1337" s="900">
        <v>362634</v>
      </c>
      <c r="B1337" s="894" t="s">
        <v>7949</v>
      </c>
      <c r="C1337" s="841">
        <v>6800</v>
      </c>
    </row>
    <row r="1338" spans="1:3" s="842" customFormat="1" ht="13.8">
      <c r="A1338" s="900">
        <v>362610</v>
      </c>
      <c r="B1338" s="894" t="s">
        <v>7950</v>
      </c>
      <c r="C1338" s="841">
        <v>11000</v>
      </c>
    </row>
    <row r="1339" spans="1:3" s="842" customFormat="1" ht="13.8">
      <c r="A1339" s="900">
        <v>282060</v>
      </c>
      <c r="B1339" s="894" t="s">
        <v>7951</v>
      </c>
      <c r="C1339" s="841">
        <v>14000</v>
      </c>
    </row>
    <row r="1340" spans="1:3" s="842" customFormat="1" ht="13.8">
      <c r="A1340" s="900">
        <v>336744</v>
      </c>
      <c r="B1340" s="894" t="s">
        <v>7952</v>
      </c>
      <c r="C1340" s="841">
        <v>26000</v>
      </c>
    </row>
    <row r="1341" spans="1:3" s="842" customFormat="1" ht="13.8">
      <c r="A1341" s="900">
        <v>332508</v>
      </c>
      <c r="B1341" s="894" t="s">
        <v>7953</v>
      </c>
      <c r="C1341" s="841">
        <v>28000</v>
      </c>
    </row>
    <row r="1342" spans="1:3" s="842" customFormat="1" ht="13.8">
      <c r="A1342" s="900">
        <v>332507</v>
      </c>
      <c r="B1342" s="894" t="s">
        <v>7954</v>
      </c>
      <c r="C1342" s="841">
        <v>28000</v>
      </c>
    </row>
    <row r="1343" spans="1:3" s="842" customFormat="1" ht="13.8">
      <c r="A1343" s="906">
        <v>354074</v>
      </c>
      <c r="B1343" s="904" t="s">
        <v>7955</v>
      </c>
      <c r="C1343" s="841">
        <v>25000</v>
      </c>
    </row>
    <row r="1344" spans="1:3" s="842" customFormat="1" ht="13.8">
      <c r="A1344" s="906">
        <v>354064</v>
      </c>
      <c r="B1344" s="904" t="s">
        <v>7956</v>
      </c>
      <c r="C1344" s="841">
        <v>19500</v>
      </c>
    </row>
    <row r="1345" spans="1:3" s="842" customFormat="1" ht="13.8">
      <c r="A1345" s="906">
        <v>354555</v>
      </c>
      <c r="B1345" s="904" t="s">
        <v>7957</v>
      </c>
      <c r="C1345" s="841">
        <v>11000</v>
      </c>
    </row>
    <row r="1346" spans="1:3" s="842" customFormat="1" ht="13.8">
      <c r="A1346" s="900">
        <v>354554</v>
      </c>
      <c r="B1346" s="894" t="s">
        <v>7958</v>
      </c>
      <c r="C1346" s="841">
        <v>13000</v>
      </c>
    </row>
    <row r="1347" spans="1:3" s="842" customFormat="1" ht="13.8">
      <c r="A1347" s="900">
        <v>354598</v>
      </c>
      <c r="B1347" s="894" t="s">
        <v>7959</v>
      </c>
      <c r="C1347" s="841">
        <v>17000</v>
      </c>
    </row>
    <row r="1348" spans="1:3" s="842" customFormat="1" ht="13.8">
      <c r="A1348" s="900">
        <v>354594</v>
      </c>
      <c r="B1348" s="894" t="s">
        <v>7960</v>
      </c>
      <c r="C1348" s="841">
        <v>21500</v>
      </c>
    </row>
    <row r="1349" spans="1:3" s="842" customFormat="1" ht="13.8">
      <c r="A1349" s="906">
        <v>354659</v>
      </c>
      <c r="B1349" s="904" t="s">
        <v>7961</v>
      </c>
      <c r="C1349" s="841">
        <v>16000</v>
      </c>
    </row>
    <row r="1350" spans="1:3" s="842" customFormat="1" ht="13.8">
      <c r="A1350" s="900">
        <v>354665</v>
      </c>
      <c r="B1350" s="894" t="s">
        <v>7962</v>
      </c>
      <c r="C1350" s="841">
        <v>16000</v>
      </c>
    </row>
    <row r="1351" spans="1:3" s="842" customFormat="1" ht="13.8">
      <c r="A1351" s="900">
        <v>354468</v>
      </c>
      <c r="B1351" s="894" t="s">
        <v>7963</v>
      </c>
      <c r="C1351" s="841">
        <v>11500</v>
      </c>
    </row>
    <row r="1352" spans="1:3" s="842" customFormat="1" ht="13.8">
      <c r="A1352" s="900">
        <v>354041</v>
      </c>
      <c r="B1352" s="894" t="s">
        <v>7964</v>
      </c>
      <c r="C1352" s="841">
        <v>20000</v>
      </c>
    </row>
    <row r="1353" spans="1:3" s="842" customFormat="1" ht="13.8">
      <c r="A1353" s="900">
        <v>354379</v>
      </c>
      <c r="B1353" s="894" t="s">
        <v>7965</v>
      </c>
      <c r="C1353" s="841">
        <v>17000</v>
      </c>
    </row>
    <row r="1354" spans="1:3" s="842" customFormat="1" ht="13.8">
      <c r="A1354" s="900">
        <v>354447</v>
      </c>
      <c r="B1354" s="894" t="s">
        <v>7966</v>
      </c>
      <c r="C1354" s="841">
        <v>8000</v>
      </c>
    </row>
    <row r="1355" spans="1:3" s="842" customFormat="1" ht="13.8">
      <c r="A1355" s="906">
        <v>354348</v>
      </c>
      <c r="B1355" s="904" t="s">
        <v>7967</v>
      </c>
      <c r="C1355" s="841">
        <v>16000</v>
      </c>
    </row>
    <row r="1356" spans="1:3" s="842" customFormat="1" ht="13.8">
      <c r="A1356" s="900">
        <v>354340</v>
      </c>
      <c r="B1356" s="894" t="s">
        <v>7968</v>
      </c>
      <c r="C1356" s="841">
        <v>15500</v>
      </c>
    </row>
    <row r="1357" spans="1:3" s="842" customFormat="1" ht="13.8">
      <c r="A1357" s="900">
        <v>354439</v>
      </c>
      <c r="B1357" s="894" t="s">
        <v>7969</v>
      </c>
      <c r="C1357" s="841">
        <v>8000</v>
      </c>
    </row>
    <row r="1358" spans="1:3" s="842" customFormat="1" ht="13.8">
      <c r="A1358" s="900">
        <v>354408</v>
      </c>
      <c r="B1358" s="894" t="s">
        <v>7970</v>
      </c>
      <c r="C1358" s="841">
        <v>13920</v>
      </c>
    </row>
    <row r="1359" spans="1:3" s="842" customFormat="1" ht="13.8">
      <c r="A1359" s="900">
        <v>354489</v>
      </c>
      <c r="B1359" s="894" t="s">
        <v>7971</v>
      </c>
      <c r="C1359" s="841">
        <v>6000</v>
      </c>
    </row>
    <row r="1360" spans="1:3" s="842" customFormat="1" ht="13.8">
      <c r="A1360" s="900">
        <v>354252</v>
      </c>
      <c r="B1360" s="894" t="s">
        <v>7972</v>
      </c>
      <c r="C1360" s="841">
        <v>16000</v>
      </c>
    </row>
    <row r="1361" spans="1:3" s="842" customFormat="1" ht="13.8">
      <c r="A1361" s="900">
        <v>354405</v>
      </c>
      <c r="B1361" s="894" t="s">
        <v>7973</v>
      </c>
      <c r="C1361" s="841">
        <v>13000</v>
      </c>
    </row>
    <row r="1362" spans="1:3" s="842" customFormat="1" ht="13.8">
      <c r="A1362" s="900">
        <v>354404</v>
      </c>
      <c r="B1362" s="894" t="s">
        <v>7974</v>
      </c>
      <c r="C1362" s="841">
        <v>20500</v>
      </c>
    </row>
    <row r="1363" spans="1:3" s="842" customFormat="1" ht="13.8">
      <c r="A1363" s="900">
        <v>354293</v>
      </c>
      <c r="B1363" s="894" t="s">
        <v>7975</v>
      </c>
      <c r="C1363" s="841">
        <v>8800</v>
      </c>
    </row>
    <row r="1364" spans="1:3" s="842" customFormat="1" ht="13.8">
      <c r="A1364" s="900">
        <v>354517</v>
      </c>
      <c r="B1364" s="894" t="s">
        <v>7976</v>
      </c>
      <c r="C1364" s="841">
        <v>9800</v>
      </c>
    </row>
    <row r="1365" spans="1:3" s="842" customFormat="1" ht="13.8">
      <c r="A1365" s="900">
        <v>354508</v>
      </c>
      <c r="B1365" s="894" t="s">
        <v>7977</v>
      </c>
      <c r="C1365" s="841">
        <v>9000</v>
      </c>
    </row>
    <row r="1366" spans="1:3" s="842" customFormat="1" ht="13.8">
      <c r="A1366" s="900">
        <v>354747</v>
      </c>
      <c r="B1366" s="894" t="s">
        <v>7978</v>
      </c>
      <c r="C1366" s="841">
        <v>8800</v>
      </c>
    </row>
    <row r="1367" spans="1:3" s="842" customFormat="1" ht="13.8">
      <c r="A1367" s="900">
        <v>354572</v>
      </c>
      <c r="B1367" s="894" t="s">
        <v>7979</v>
      </c>
      <c r="C1367" s="841">
        <v>9460</v>
      </c>
    </row>
    <row r="1368" spans="1:3" s="842" customFormat="1" ht="13.8">
      <c r="A1368" s="900">
        <v>354745</v>
      </c>
      <c r="B1368" s="894" t="s">
        <v>7980</v>
      </c>
      <c r="C1368" s="841">
        <v>40000</v>
      </c>
    </row>
    <row r="1369" spans="1:3" s="842" customFormat="1" ht="13.8">
      <c r="A1369" s="900">
        <v>354741</v>
      </c>
      <c r="B1369" s="894" t="s">
        <v>7981</v>
      </c>
      <c r="C1369" s="841">
        <v>29460</v>
      </c>
    </row>
    <row r="1370" spans="1:3" s="842" customFormat="1" ht="13.8">
      <c r="A1370" s="900">
        <v>354351</v>
      </c>
      <c r="B1370" s="894" t="s">
        <v>7982</v>
      </c>
      <c r="C1370" s="841">
        <v>900</v>
      </c>
    </row>
    <row r="1371" spans="1:3" s="842" customFormat="1" ht="13.8">
      <c r="A1371" s="900">
        <v>354318</v>
      </c>
      <c r="B1371" s="894" t="s">
        <v>7983</v>
      </c>
      <c r="C1371" s="841">
        <v>5500</v>
      </c>
    </row>
    <row r="1372" spans="1:3" s="842" customFormat="1" ht="13.8">
      <c r="A1372" s="900">
        <v>354316</v>
      </c>
      <c r="B1372" s="894" t="s">
        <v>7984</v>
      </c>
      <c r="C1372" s="841">
        <v>5000</v>
      </c>
    </row>
    <row r="1373" spans="1:3" s="842" customFormat="1" ht="13.8">
      <c r="A1373" s="900">
        <v>354349</v>
      </c>
      <c r="B1373" s="894" t="s">
        <v>7985</v>
      </c>
      <c r="C1373" s="841">
        <v>3500</v>
      </c>
    </row>
    <row r="1374" spans="1:3" s="842" customFormat="1" ht="13.8">
      <c r="A1374" s="900">
        <v>354345</v>
      </c>
      <c r="B1374" s="894" t="s">
        <v>7986</v>
      </c>
      <c r="C1374" s="841">
        <v>3600</v>
      </c>
    </row>
    <row r="1375" spans="1:3" s="842" customFormat="1" ht="13.8">
      <c r="A1375" s="900">
        <v>354342</v>
      </c>
      <c r="B1375" s="894" t="s">
        <v>7987</v>
      </c>
      <c r="C1375" s="841">
        <v>25000</v>
      </c>
    </row>
    <row r="1376" spans="1:3" s="842" customFormat="1" ht="13.8">
      <c r="A1376" s="900">
        <v>357458</v>
      </c>
      <c r="B1376" s="894" t="s">
        <v>7988</v>
      </c>
      <c r="C1376" s="841">
        <v>16500</v>
      </c>
    </row>
    <row r="1377" spans="1:3" s="842" customFormat="1" ht="13.8">
      <c r="A1377" s="900">
        <v>354588</v>
      </c>
      <c r="B1377" s="894" t="s">
        <v>7989</v>
      </c>
      <c r="C1377" s="841">
        <v>7000</v>
      </c>
    </row>
    <row r="1378" spans="1:3" s="842" customFormat="1" ht="13.8">
      <c r="A1378" s="900">
        <v>354585</v>
      </c>
      <c r="B1378" s="894" t="s">
        <v>7990</v>
      </c>
      <c r="C1378" s="841">
        <v>7000</v>
      </c>
    </row>
    <row r="1379" spans="1:3" s="842" customFormat="1" ht="13.8">
      <c r="A1379" s="900">
        <v>354580</v>
      </c>
      <c r="B1379" s="894" t="s">
        <v>7991</v>
      </c>
      <c r="C1379" s="841">
        <v>7070</v>
      </c>
    </row>
    <row r="1380" spans="1:3" s="842" customFormat="1" ht="13.8">
      <c r="A1380" s="900">
        <v>362451</v>
      </c>
      <c r="B1380" s="894" t="s">
        <v>7992</v>
      </c>
      <c r="C1380" s="841">
        <v>27000</v>
      </c>
    </row>
    <row r="1381" spans="1:3" s="842" customFormat="1" ht="13.8">
      <c r="A1381" s="900">
        <v>362537</v>
      </c>
      <c r="B1381" s="894" t="s">
        <v>7993</v>
      </c>
      <c r="C1381" s="841">
        <v>5000</v>
      </c>
    </row>
    <row r="1382" spans="1:3" s="842" customFormat="1" ht="13.8">
      <c r="A1382" s="900">
        <v>354152</v>
      </c>
      <c r="B1382" s="894" t="s">
        <v>7994</v>
      </c>
      <c r="C1382" s="841">
        <v>2000</v>
      </c>
    </row>
    <row r="1383" spans="1:3" s="842" customFormat="1" ht="13.8">
      <c r="A1383" s="900">
        <v>354150</v>
      </c>
      <c r="B1383" s="894" t="s">
        <v>7995</v>
      </c>
      <c r="C1383" s="841">
        <v>2000</v>
      </c>
    </row>
    <row r="1384" spans="1:3" s="842" customFormat="1" ht="13.8">
      <c r="A1384" s="900">
        <v>354148</v>
      </c>
      <c r="B1384" s="894" t="s">
        <v>7996</v>
      </c>
      <c r="C1384" s="841">
        <v>2000</v>
      </c>
    </row>
    <row r="1385" spans="1:3" s="842" customFormat="1" ht="13.8">
      <c r="A1385" s="900">
        <v>354153</v>
      </c>
      <c r="B1385" s="894" t="s">
        <v>7997</v>
      </c>
      <c r="C1385" s="841">
        <v>2000</v>
      </c>
    </row>
    <row r="1386" spans="1:3" s="842" customFormat="1" ht="13.8">
      <c r="A1386" s="900">
        <v>354151</v>
      </c>
      <c r="B1386" s="894" t="s">
        <v>7998</v>
      </c>
      <c r="C1386" s="841">
        <v>7000</v>
      </c>
    </row>
    <row r="1387" spans="1:3" s="842" customFormat="1" ht="13.8">
      <c r="A1387" s="906">
        <v>373022</v>
      </c>
      <c r="B1387" s="904" t="s">
        <v>7999</v>
      </c>
      <c r="C1387" s="841">
        <v>1350</v>
      </c>
    </row>
    <row r="1388" spans="1:3" s="842" customFormat="1" ht="13.8">
      <c r="A1388" s="906">
        <v>354161</v>
      </c>
      <c r="B1388" s="904" t="s">
        <v>8000</v>
      </c>
      <c r="C1388" s="841">
        <v>35000</v>
      </c>
    </row>
    <row r="1389" spans="1:3" s="842" customFormat="1" ht="13.8">
      <c r="A1389" s="906">
        <v>354732</v>
      </c>
      <c r="B1389" s="904" t="s">
        <v>8001</v>
      </c>
      <c r="C1389" s="841">
        <v>8500</v>
      </c>
    </row>
    <row r="1390" spans="1:3" s="842" customFormat="1" ht="13.8">
      <c r="A1390" s="900">
        <v>354726</v>
      </c>
      <c r="B1390" s="894" t="s">
        <v>8002</v>
      </c>
      <c r="C1390" s="841">
        <v>4300</v>
      </c>
    </row>
    <row r="1391" spans="1:3" s="842" customFormat="1" ht="13.8">
      <c r="A1391" s="900">
        <v>354629</v>
      </c>
      <c r="B1391" s="894" t="s">
        <v>8003</v>
      </c>
      <c r="C1391" s="841">
        <v>8500</v>
      </c>
    </row>
    <row r="1392" spans="1:3" s="842" customFormat="1" ht="13.8">
      <c r="A1392" s="900">
        <v>354499</v>
      </c>
      <c r="B1392" s="894" t="s">
        <v>8004</v>
      </c>
      <c r="C1392" s="841">
        <v>8000</v>
      </c>
    </row>
    <row r="1393" spans="1:3" s="842" customFormat="1" ht="13.8">
      <c r="A1393" s="900">
        <v>371571</v>
      </c>
      <c r="B1393" s="894" t="s">
        <v>8005</v>
      </c>
      <c r="C1393" s="841">
        <v>38800</v>
      </c>
    </row>
    <row r="1394" spans="1:3" s="842" customFormat="1" ht="13.8">
      <c r="A1394" s="900">
        <v>356206</v>
      </c>
      <c r="B1394" s="894" t="s">
        <v>8006</v>
      </c>
      <c r="C1394" s="841">
        <v>105180</v>
      </c>
    </row>
    <row r="1395" spans="1:3" s="842" customFormat="1" ht="13.8">
      <c r="A1395" s="900">
        <v>362125</v>
      </c>
      <c r="B1395" s="894" t="s">
        <v>8007</v>
      </c>
      <c r="C1395" s="841">
        <v>15000</v>
      </c>
    </row>
    <row r="1396" spans="1:3" s="842" customFormat="1" ht="13.8">
      <c r="A1396" s="900">
        <v>357700</v>
      </c>
      <c r="B1396" s="894" t="s">
        <v>8008</v>
      </c>
      <c r="C1396" s="841">
        <v>34150</v>
      </c>
    </row>
    <row r="1397" spans="1:3" s="842" customFormat="1" ht="13.8">
      <c r="A1397" s="900">
        <v>362079</v>
      </c>
      <c r="B1397" s="894" t="s">
        <v>8009</v>
      </c>
      <c r="C1397" s="841">
        <v>9400</v>
      </c>
    </row>
    <row r="1398" spans="1:3" s="842" customFormat="1" ht="13.8">
      <c r="A1398" s="906">
        <v>354603</v>
      </c>
      <c r="B1398" s="904" t="s">
        <v>8010</v>
      </c>
      <c r="C1398" s="841">
        <v>4000</v>
      </c>
    </row>
    <row r="1399" spans="1:3" s="842" customFormat="1" ht="13.8">
      <c r="A1399" s="900">
        <v>354520</v>
      </c>
      <c r="B1399" s="894" t="s">
        <v>8011</v>
      </c>
      <c r="C1399" s="841">
        <v>6500</v>
      </c>
    </row>
    <row r="1400" spans="1:3" s="842" customFormat="1" ht="13.8">
      <c r="A1400" s="900">
        <v>354518</v>
      </c>
      <c r="B1400" s="894" t="s">
        <v>8012</v>
      </c>
      <c r="C1400" s="841">
        <v>57000</v>
      </c>
    </row>
    <row r="1401" spans="1:3" s="842" customFormat="1" ht="13.8">
      <c r="A1401" s="900">
        <v>354513</v>
      </c>
      <c r="B1401" s="894" t="s">
        <v>8013</v>
      </c>
      <c r="C1401" s="841">
        <v>40500</v>
      </c>
    </row>
    <row r="1402" spans="1:3" s="842" customFormat="1" ht="13.8">
      <c r="A1402" s="900">
        <v>354605</v>
      </c>
      <c r="B1402" s="894" t="s">
        <v>8014</v>
      </c>
      <c r="C1402" s="841">
        <v>3700</v>
      </c>
    </row>
    <row r="1403" spans="1:3" s="842" customFormat="1" ht="13.8">
      <c r="A1403" s="900">
        <v>354521</v>
      </c>
      <c r="B1403" s="894" t="s">
        <v>8015</v>
      </c>
      <c r="C1403" s="841">
        <v>8660</v>
      </c>
    </row>
    <row r="1404" spans="1:3" s="842" customFormat="1" ht="13.8">
      <c r="A1404" s="900">
        <v>354484</v>
      </c>
      <c r="B1404" s="894" t="s">
        <v>8016</v>
      </c>
      <c r="C1404" s="841">
        <v>10000</v>
      </c>
    </row>
    <row r="1405" spans="1:3" s="842" customFormat="1" ht="13.8">
      <c r="A1405" s="900">
        <v>373345</v>
      </c>
      <c r="B1405" s="894" t="s">
        <v>8017</v>
      </c>
      <c r="C1405" s="841">
        <v>5300</v>
      </c>
    </row>
    <row r="1406" spans="1:3" s="842" customFormat="1" ht="13.8">
      <c r="A1406" s="900">
        <v>359931</v>
      </c>
      <c r="B1406" s="894" t="s">
        <v>8018</v>
      </c>
      <c r="C1406" s="841">
        <v>5300</v>
      </c>
    </row>
    <row r="1407" spans="1:3" s="842" customFormat="1" ht="13.8">
      <c r="A1407" s="900">
        <v>354129</v>
      </c>
      <c r="B1407" s="894" t="s">
        <v>8019</v>
      </c>
      <c r="C1407" s="841">
        <v>10070</v>
      </c>
    </row>
    <row r="1408" spans="1:3" s="842" customFormat="1" ht="13.8">
      <c r="A1408" s="900">
        <v>371570</v>
      </c>
      <c r="B1408" s="894" t="s">
        <v>8020</v>
      </c>
      <c r="C1408" s="841">
        <v>5740</v>
      </c>
    </row>
    <row r="1409" spans="1:3" s="842" customFormat="1" ht="13.8">
      <c r="A1409" s="900">
        <v>354364</v>
      </c>
      <c r="B1409" s="894" t="s">
        <v>8021</v>
      </c>
      <c r="C1409" s="841">
        <v>33210</v>
      </c>
    </row>
    <row r="1410" spans="1:3" s="842" customFormat="1" ht="13.8">
      <c r="A1410" s="900">
        <v>354371</v>
      </c>
      <c r="B1410" s="894" t="s">
        <v>8022</v>
      </c>
      <c r="C1410" s="841">
        <v>13820</v>
      </c>
    </row>
    <row r="1411" spans="1:3" s="842" customFormat="1" ht="13.8">
      <c r="A1411" s="900">
        <v>354475</v>
      </c>
      <c r="B1411" s="894" t="s">
        <v>8023</v>
      </c>
      <c r="C1411" s="841">
        <v>30000</v>
      </c>
    </row>
    <row r="1412" spans="1:3" s="842" customFormat="1" ht="13.8">
      <c r="A1412" s="900">
        <v>354546</v>
      </c>
      <c r="B1412" s="894" t="s">
        <v>8024</v>
      </c>
      <c r="C1412" s="841">
        <v>6700</v>
      </c>
    </row>
    <row r="1413" spans="1:3" s="842" customFormat="1" ht="13.8">
      <c r="A1413" s="900">
        <v>381775</v>
      </c>
      <c r="B1413" s="894" t="s">
        <v>8025</v>
      </c>
      <c r="C1413" s="841">
        <v>1450</v>
      </c>
    </row>
    <row r="1414" spans="1:3" s="842" customFormat="1" ht="13.8">
      <c r="A1414" s="900">
        <v>381776</v>
      </c>
      <c r="B1414" s="894" t="s">
        <v>8026</v>
      </c>
      <c r="C1414" s="841">
        <v>5000</v>
      </c>
    </row>
    <row r="1415" spans="1:3" s="842" customFormat="1" ht="13.8">
      <c r="A1415" s="900">
        <v>381777</v>
      </c>
      <c r="B1415" s="894" t="s">
        <v>8027</v>
      </c>
      <c r="C1415" s="841">
        <v>1450</v>
      </c>
    </row>
    <row r="1416" spans="1:3" s="842" customFormat="1" ht="13.8">
      <c r="A1416" s="900">
        <v>381778</v>
      </c>
      <c r="B1416" s="894" t="s">
        <v>8028</v>
      </c>
      <c r="C1416" s="841">
        <v>5000</v>
      </c>
    </row>
    <row r="1417" spans="1:3" s="842" customFormat="1" ht="13.8">
      <c r="A1417" s="906">
        <v>381779</v>
      </c>
      <c r="B1417" s="904" t="s">
        <v>8029</v>
      </c>
      <c r="C1417" s="841">
        <v>2400</v>
      </c>
    </row>
    <row r="1418" spans="1:3" s="842" customFormat="1" ht="13.8">
      <c r="A1418" s="906">
        <v>381780</v>
      </c>
      <c r="B1418" s="904" t="s">
        <v>8030</v>
      </c>
      <c r="C1418" s="841">
        <v>2600</v>
      </c>
    </row>
    <row r="1419" spans="1:3" s="842" customFormat="1" ht="13.8">
      <c r="A1419" s="906">
        <v>381781</v>
      </c>
      <c r="B1419" s="904" t="s">
        <v>8031</v>
      </c>
      <c r="C1419" s="841">
        <v>2600</v>
      </c>
    </row>
    <row r="1420" spans="1:3" s="842" customFormat="1" ht="13.8">
      <c r="A1420" s="906">
        <v>354065</v>
      </c>
      <c r="B1420" s="904" t="s">
        <v>8032</v>
      </c>
      <c r="C1420" s="841">
        <v>10280</v>
      </c>
    </row>
    <row r="1421" spans="1:3" s="842" customFormat="1" ht="13.8">
      <c r="A1421" s="900">
        <v>362124</v>
      </c>
      <c r="B1421" s="894" t="s">
        <v>8033</v>
      </c>
      <c r="C1421" s="841">
        <v>7800</v>
      </c>
    </row>
    <row r="1422" spans="1:3" s="842" customFormat="1" ht="13.8">
      <c r="A1422" s="900">
        <v>354079</v>
      </c>
      <c r="B1422" s="894" t="s">
        <v>8034</v>
      </c>
      <c r="C1422" s="841">
        <v>57000</v>
      </c>
    </row>
    <row r="1423" spans="1:3" s="842" customFormat="1" ht="13.8">
      <c r="A1423" s="900">
        <v>382722</v>
      </c>
      <c r="B1423" s="908" t="s">
        <v>8035</v>
      </c>
      <c r="C1423" s="841">
        <v>9820</v>
      </c>
    </row>
    <row r="1424" spans="1:3" s="842" customFormat="1" ht="13.8">
      <c r="A1424" s="900">
        <v>383364</v>
      </c>
      <c r="B1424" s="908" t="s">
        <v>8036</v>
      </c>
      <c r="C1424" s="841">
        <v>3120</v>
      </c>
    </row>
    <row r="1425" spans="1:3" s="842" customFormat="1" ht="13.8">
      <c r="A1425" s="900">
        <v>354524</v>
      </c>
      <c r="B1425" s="894" t="s">
        <v>8037</v>
      </c>
      <c r="C1425" s="841">
        <v>8800</v>
      </c>
    </row>
    <row r="1426" spans="1:3" s="842" customFormat="1" ht="13.8">
      <c r="A1426" s="900">
        <v>438239</v>
      </c>
      <c r="B1426" s="894" t="s">
        <v>8038</v>
      </c>
      <c r="C1426" s="841">
        <v>4000</v>
      </c>
    </row>
    <row r="1427" spans="1:3" s="842" customFormat="1" ht="13.8">
      <c r="A1427" s="906">
        <v>382213</v>
      </c>
      <c r="B1427" s="904" t="s">
        <v>8039</v>
      </c>
      <c r="C1427" s="841">
        <v>7500</v>
      </c>
    </row>
    <row r="1428" spans="1:3" s="842" customFormat="1" ht="13.8">
      <c r="A1428" s="905">
        <v>358086</v>
      </c>
      <c r="B1428" s="904" t="s">
        <v>8040</v>
      </c>
      <c r="C1428" s="841">
        <v>1300</v>
      </c>
    </row>
    <row r="1429" spans="1:3" s="842" customFormat="1" ht="13.8">
      <c r="A1429" s="905">
        <v>357744</v>
      </c>
      <c r="B1429" s="904" t="s">
        <v>8041</v>
      </c>
      <c r="C1429" s="841">
        <v>18000</v>
      </c>
    </row>
    <row r="1430" spans="1:3" s="842" customFormat="1" ht="13.8">
      <c r="A1430" s="905">
        <v>382133</v>
      </c>
      <c r="B1430" s="904" t="s">
        <v>8042</v>
      </c>
      <c r="C1430" s="841">
        <v>5240</v>
      </c>
    </row>
    <row r="1431" spans="1:3" s="842" customFormat="1" ht="13.8">
      <c r="A1431" s="900">
        <v>374165</v>
      </c>
      <c r="B1431" s="894" t="s">
        <v>8043</v>
      </c>
      <c r="C1431" s="841">
        <v>10500</v>
      </c>
    </row>
    <row r="1432" spans="1:3" s="842" customFormat="1" ht="13.8">
      <c r="A1432" s="900">
        <v>339049</v>
      </c>
      <c r="B1432" s="894" t="s">
        <v>8044</v>
      </c>
      <c r="C1432" s="841">
        <v>9000</v>
      </c>
    </row>
    <row r="1433" spans="1:3" s="842" customFormat="1" ht="13.8">
      <c r="A1433" s="906">
        <v>381287</v>
      </c>
      <c r="B1433" s="904" t="s">
        <v>8045</v>
      </c>
      <c r="C1433" s="841">
        <v>21000</v>
      </c>
    </row>
    <row r="1434" spans="1:3" s="842" customFormat="1" ht="13.8">
      <c r="A1434" s="900">
        <v>373246</v>
      </c>
      <c r="B1434" s="894" t="s">
        <v>8046</v>
      </c>
      <c r="C1434" s="841">
        <v>5600</v>
      </c>
    </row>
    <row r="1435" spans="1:3" s="842" customFormat="1" ht="13.8">
      <c r="A1435" s="900">
        <v>130394</v>
      </c>
      <c r="B1435" s="894" t="s">
        <v>8047</v>
      </c>
      <c r="C1435" s="841">
        <v>35500</v>
      </c>
    </row>
    <row r="1436" spans="1:3" s="842" customFormat="1" ht="13.8">
      <c r="A1436" s="901">
        <v>260628</v>
      </c>
      <c r="B1436" s="894" t="s">
        <v>8048</v>
      </c>
      <c r="C1436" s="841">
        <v>41330</v>
      </c>
    </row>
    <row r="1437" spans="1:3" s="842" customFormat="1" ht="13.8">
      <c r="A1437" s="901">
        <v>370514</v>
      </c>
      <c r="B1437" s="894" t="s">
        <v>8049</v>
      </c>
      <c r="C1437" s="841">
        <v>28000</v>
      </c>
    </row>
    <row r="1438" spans="1:3" s="842" customFormat="1" ht="13.8">
      <c r="A1438" s="901">
        <v>372690</v>
      </c>
      <c r="B1438" s="894" t="s">
        <v>8050</v>
      </c>
      <c r="C1438" s="841">
        <v>19170</v>
      </c>
    </row>
    <row r="1439" spans="1:3" s="842" customFormat="1" ht="13.8">
      <c r="A1439" s="901">
        <v>346799</v>
      </c>
      <c r="B1439" s="894" t="s">
        <v>8051</v>
      </c>
      <c r="C1439" s="841">
        <v>13630</v>
      </c>
    </row>
    <row r="1440" spans="1:3" s="842" customFormat="1" ht="13.8">
      <c r="A1440" s="901">
        <v>173373</v>
      </c>
      <c r="B1440" s="894" t="s">
        <v>8052</v>
      </c>
      <c r="C1440" s="841">
        <v>33250</v>
      </c>
    </row>
    <row r="1441" spans="1:3" s="842" customFormat="1" ht="13.8">
      <c r="A1441" s="901">
        <v>431068</v>
      </c>
      <c r="B1441" s="902" t="s">
        <v>8053</v>
      </c>
      <c r="C1441" s="841">
        <v>33250</v>
      </c>
    </row>
    <row r="1442" spans="1:3" s="842" customFormat="1" ht="13.8">
      <c r="A1442" s="901">
        <v>173374</v>
      </c>
      <c r="B1442" s="894" t="s">
        <v>8054</v>
      </c>
      <c r="C1442" s="841">
        <v>56000</v>
      </c>
    </row>
    <row r="1443" spans="1:3" s="842" customFormat="1" ht="13.8">
      <c r="A1443" s="901">
        <v>252245</v>
      </c>
      <c r="B1443" s="894" t="s">
        <v>8055</v>
      </c>
      <c r="C1443" s="841">
        <v>15560</v>
      </c>
    </row>
    <row r="1444" spans="1:3" s="842" customFormat="1" ht="13.8">
      <c r="A1444" s="901">
        <v>386666</v>
      </c>
      <c r="B1444" s="894" t="s">
        <v>8056</v>
      </c>
      <c r="C1444" s="841">
        <v>23990</v>
      </c>
    </row>
    <row r="1445" spans="1:3" s="842" customFormat="1" ht="13.8">
      <c r="A1445" s="901">
        <v>241947</v>
      </c>
      <c r="B1445" s="894" t="s">
        <v>8057</v>
      </c>
      <c r="C1445" s="841">
        <v>27670</v>
      </c>
    </row>
    <row r="1446" spans="1:3" s="842" customFormat="1" ht="13.8">
      <c r="A1446" s="905">
        <v>292471</v>
      </c>
      <c r="B1446" s="904" t="s">
        <v>8058</v>
      </c>
      <c r="C1446" s="841">
        <v>22160</v>
      </c>
    </row>
    <row r="1447" spans="1:3" s="842" customFormat="1" ht="13.8">
      <c r="A1447" s="901">
        <v>286636</v>
      </c>
      <c r="B1447" s="894" t="s">
        <v>8059</v>
      </c>
      <c r="C1447" s="841">
        <v>68000</v>
      </c>
    </row>
    <row r="1448" spans="1:3" s="842" customFormat="1" ht="13.8">
      <c r="A1448" s="901">
        <v>296427</v>
      </c>
      <c r="B1448" s="894" t="s">
        <v>8060</v>
      </c>
      <c r="C1448" s="841">
        <v>29000</v>
      </c>
    </row>
    <row r="1449" spans="1:3" s="842" customFormat="1" ht="13.8">
      <c r="A1449" s="901">
        <v>255494</v>
      </c>
      <c r="B1449" s="894" t="s">
        <v>8061</v>
      </c>
      <c r="C1449" s="841">
        <v>22000</v>
      </c>
    </row>
    <row r="1450" spans="1:3" s="842" customFormat="1" ht="13.8">
      <c r="A1450" s="901">
        <v>194802</v>
      </c>
      <c r="B1450" s="894" t="s">
        <v>8062</v>
      </c>
      <c r="C1450" s="841">
        <v>20000</v>
      </c>
    </row>
    <row r="1451" spans="1:3" s="842" customFormat="1" ht="13.8">
      <c r="A1451" s="901">
        <v>194801</v>
      </c>
      <c r="B1451" s="894" t="s">
        <v>8063</v>
      </c>
      <c r="C1451" s="841">
        <v>29000</v>
      </c>
    </row>
    <row r="1452" spans="1:3" s="842" customFormat="1" ht="13.8">
      <c r="A1452" s="901">
        <v>263798</v>
      </c>
      <c r="B1452" s="894" t="s">
        <v>8064</v>
      </c>
      <c r="C1452" s="841">
        <v>19760</v>
      </c>
    </row>
    <row r="1453" spans="1:3" s="842" customFormat="1" ht="13.8">
      <c r="A1453" s="901">
        <v>172184</v>
      </c>
      <c r="B1453" s="894" t="s">
        <v>8065</v>
      </c>
      <c r="C1453" s="841">
        <v>6200</v>
      </c>
    </row>
    <row r="1454" spans="1:3" s="842" customFormat="1" ht="13.8">
      <c r="A1454" s="901">
        <v>354777</v>
      </c>
      <c r="B1454" s="894" t="s">
        <v>8066</v>
      </c>
      <c r="C1454" s="844">
        <v>5400</v>
      </c>
    </row>
    <row r="1455" spans="1:3" s="842" customFormat="1" ht="13.8">
      <c r="A1455" s="905">
        <v>165107</v>
      </c>
      <c r="B1455" s="904" t="s">
        <v>8067</v>
      </c>
      <c r="C1455" s="841">
        <v>12000</v>
      </c>
    </row>
    <row r="1456" spans="1:3" s="842" customFormat="1" ht="13.8">
      <c r="A1456" s="901">
        <v>172183</v>
      </c>
      <c r="B1456" s="894" t="s">
        <v>8068</v>
      </c>
      <c r="C1456" s="841">
        <v>7890</v>
      </c>
    </row>
    <row r="1457" spans="1:3" s="842" customFormat="1" ht="13.8">
      <c r="A1457" s="901">
        <v>370497</v>
      </c>
      <c r="B1457" s="894" t="s">
        <v>8069</v>
      </c>
      <c r="C1457" s="841">
        <v>29000</v>
      </c>
    </row>
    <row r="1458" spans="1:3" s="842" customFormat="1" ht="13.8">
      <c r="A1458" s="901">
        <v>370498</v>
      </c>
      <c r="B1458" s="894" t="s">
        <v>8070</v>
      </c>
      <c r="C1458" s="841">
        <v>16540</v>
      </c>
    </row>
    <row r="1459" spans="1:3" s="842" customFormat="1" ht="13.8">
      <c r="A1459" s="901">
        <v>381495</v>
      </c>
      <c r="B1459" s="894" t="s">
        <v>8071</v>
      </c>
      <c r="C1459" s="844">
        <v>14000</v>
      </c>
    </row>
    <row r="1460" spans="1:3" s="842" customFormat="1" ht="13.8">
      <c r="A1460" s="901">
        <v>369170</v>
      </c>
      <c r="B1460" s="894" t="s">
        <v>8072</v>
      </c>
      <c r="C1460" s="841">
        <v>9090</v>
      </c>
    </row>
    <row r="1461" spans="1:3" s="842" customFormat="1" ht="13.8">
      <c r="A1461" s="901">
        <v>282953</v>
      </c>
      <c r="B1461" s="894" t="s">
        <v>8073</v>
      </c>
      <c r="C1461" s="841">
        <v>15600</v>
      </c>
    </row>
    <row r="1462" spans="1:3" s="842" customFormat="1" ht="13.8">
      <c r="A1462" s="901">
        <v>328995</v>
      </c>
      <c r="B1462" s="894" t="s">
        <v>8074</v>
      </c>
      <c r="C1462" s="841">
        <v>22180</v>
      </c>
    </row>
    <row r="1463" spans="1:3" s="842" customFormat="1" ht="13.8">
      <c r="A1463" s="901">
        <v>292188</v>
      </c>
      <c r="B1463" s="894" t="s">
        <v>8075</v>
      </c>
      <c r="C1463" s="841">
        <v>20490</v>
      </c>
    </row>
    <row r="1464" spans="1:3" s="842" customFormat="1" ht="13.8">
      <c r="A1464" s="901">
        <v>144200</v>
      </c>
      <c r="B1464" s="894" t="s">
        <v>8076</v>
      </c>
      <c r="C1464" s="841">
        <v>21000</v>
      </c>
    </row>
    <row r="1465" spans="1:3" s="842" customFormat="1" ht="13.8">
      <c r="A1465" s="901">
        <v>381489</v>
      </c>
      <c r="B1465" s="894" t="s">
        <v>8077</v>
      </c>
      <c r="C1465" s="841">
        <v>12910</v>
      </c>
    </row>
    <row r="1466" spans="1:3" s="842" customFormat="1" ht="13.8">
      <c r="A1466" s="901">
        <v>372287</v>
      </c>
      <c r="B1466" s="894" t="s">
        <v>8078</v>
      </c>
      <c r="C1466" s="841">
        <v>18100</v>
      </c>
    </row>
    <row r="1467" spans="1:3" s="842" customFormat="1" ht="13.8">
      <c r="A1467" s="901">
        <v>359919</v>
      </c>
      <c r="B1467" s="894" t="s">
        <v>8079</v>
      </c>
      <c r="C1467" s="841">
        <v>16700</v>
      </c>
    </row>
    <row r="1468" spans="1:3" s="842" customFormat="1" ht="13.8">
      <c r="A1468" s="901">
        <v>242963</v>
      </c>
      <c r="B1468" s="894" t="s">
        <v>8080</v>
      </c>
      <c r="C1468" s="841">
        <v>17290</v>
      </c>
    </row>
    <row r="1469" spans="1:3" s="842" customFormat="1" ht="13.8">
      <c r="A1469" s="901">
        <v>228680</v>
      </c>
      <c r="B1469" s="894" t="s">
        <v>8081</v>
      </c>
      <c r="C1469" s="841">
        <v>17480</v>
      </c>
    </row>
    <row r="1470" spans="1:3" s="842" customFormat="1" ht="13.8">
      <c r="A1470" s="901">
        <v>292182</v>
      </c>
      <c r="B1470" s="894" t="s">
        <v>8082</v>
      </c>
      <c r="C1470" s="841">
        <v>19740</v>
      </c>
    </row>
    <row r="1471" spans="1:3" s="842" customFormat="1" ht="13.8">
      <c r="A1471" s="901">
        <v>292183</v>
      </c>
      <c r="B1471" s="894" t="s">
        <v>8083</v>
      </c>
      <c r="C1471" s="841">
        <v>17290</v>
      </c>
    </row>
    <row r="1472" spans="1:3" s="842" customFormat="1" ht="13.8">
      <c r="A1472" s="901">
        <v>294001</v>
      </c>
      <c r="B1472" s="894" t="s">
        <v>8084</v>
      </c>
      <c r="C1472" s="841">
        <v>11280</v>
      </c>
    </row>
    <row r="1473" spans="1:3" s="842" customFormat="1" ht="13.8">
      <c r="A1473" s="901">
        <v>253131</v>
      </c>
      <c r="B1473" s="894" t="s">
        <v>8085</v>
      </c>
      <c r="C1473" s="841">
        <v>10810</v>
      </c>
    </row>
    <row r="1474" spans="1:3" s="842" customFormat="1" ht="13.8">
      <c r="A1474" s="901">
        <v>281769</v>
      </c>
      <c r="B1474" s="894" t="s">
        <v>8086</v>
      </c>
      <c r="C1474" s="841">
        <v>12500</v>
      </c>
    </row>
    <row r="1475" spans="1:3" s="842" customFormat="1" ht="13.8">
      <c r="A1475" s="905">
        <v>372661</v>
      </c>
      <c r="B1475" s="904" t="s">
        <v>8087</v>
      </c>
      <c r="C1475" s="841">
        <v>9000</v>
      </c>
    </row>
    <row r="1476" spans="1:3" s="842" customFormat="1" ht="13.8">
      <c r="A1476" s="901">
        <v>268596</v>
      </c>
      <c r="B1476" s="894" t="s">
        <v>8088</v>
      </c>
      <c r="C1476" s="841">
        <v>9440</v>
      </c>
    </row>
    <row r="1477" spans="1:3" s="842" customFormat="1" ht="13.8">
      <c r="A1477" s="901">
        <v>119712</v>
      </c>
      <c r="B1477" s="894" t="s">
        <v>8089</v>
      </c>
      <c r="C1477" s="841">
        <v>13000</v>
      </c>
    </row>
    <row r="1478" spans="1:3" s="842" customFormat="1" ht="13.8">
      <c r="A1478" s="901">
        <v>170336</v>
      </c>
      <c r="B1478" s="894" t="s">
        <v>8090</v>
      </c>
      <c r="C1478" s="841">
        <v>10200</v>
      </c>
    </row>
    <row r="1479" spans="1:3" s="842" customFormat="1" ht="13.8">
      <c r="A1479" s="901">
        <v>701192</v>
      </c>
      <c r="B1479" s="894" t="s">
        <v>8091</v>
      </c>
      <c r="C1479" s="841">
        <v>20000</v>
      </c>
    </row>
    <row r="1480" spans="1:3" s="842" customFormat="1" ht="13.8">
      <c r="A1480" s="901">
        <v>138304</v>
      </c>
      <c r="B1480" s="894" t="s">
        <v>8092</v>
      </c>
      <c r="C1480" s="841">
        <v>8640</v>
      </c>
    </row>
    <row r="1481" spans="1:3" s="842" customFormat="1" ht="13.8">
      <c r="A1481" s="901">
        <v>158511</v>
      </c>
      <c r="B1481" s="894" t="s">
        <v>8093</v>
      </c>
      <c r="C1481" s="841">
        <v>17670</v>
      </c>
    </row>
    <row r="1482" spans="1:3" s="842" customFormat="1" ht="13.8">
      <c r="A1482" s="901">
        <v>115004</v>
      </c>
      <c r="B1482" s="894" t="s">
        <v>8094</v>
      </c>
      <c r="C1482" s="841">
        <v>16500</v>
      </c>
    </row>
    <row r="1483" spans="1:3" s="842" customFormat="1" ht="13.8">
      <c r="A1483" s="901">
        <v>127976</v>
      </c>
      <c r="B1483" s="894" t="s">
        <v>8095</v>
      </c>
      <c r="C1483" s="841">
        <v>9580</v>
      </c>
    </row>
    <row r="1484" spans="1:3" s="842" customFormat="1" ht="13.8">
      <c r="A1484" s="901">
        <v>291221</v>
      </c>
      <c r="B1484" s="894" t="s">
        <v>8096</v>
      </c>
      <c r="C1484" s="841">
        <v>25360</v>
      </c>
    </row>
    <row r="1485" spans="1:3" s="842" customFormat="1" ht="13.8">
      <c r="A1485" s="901">
        <v>355073</v>
      </c>
      <c r="B1485" s="894" t="s">
        <v>8097</v>
      </c>
      <c r="C1485" s="841">
        <v>17500</v>
      </c>
    </row>
    <row r="1486" spans="1:3" s="842" customFormat="1" ht="13.8">
      <c r="A1486" s="901">
        <v>398922</v>
      </c>
      <c r="B1486" s="894" t="s">
        <v>8098</v>
      </c>
      <c r="C1486" s="841">
        <v>13000</v>
      </c>
    </row>
    <row r="1487" spans="1:3" s="842" customFormat="1" ht="13.8">
      <c r="A1487" s="901">
        <v>161597</v>
      </c>
      <c r="B1487" s="894" t="s">
        <v>8099</v>
      </c>
      <c r="C1487" s="841">
        <v>17670</v>
      </c>
    </row>
    <row r="1488" spans="1:3" s="842" customFormat="1" ht="13.8">
      <c r="A1488" s="901">
        <v>258186</v>
      </c>
      <c r="B1488" s="894" t="s">
        <v>8100</v>
      </c>
      <c r="C1488" s="841">
        <v>8500</v>
      </c>
    </row>
    <row r="1489" spans="1:3" s="842" customFormat="1" ht="13.8">
      <c r="A1489" s="901">
        <v>373995</v>
      </c>
      <c r="B1489" s="894" t="s">
        <v>8101</v>
      </c>
      <c r="C1489" s="841">
        <v>14460</v>
      </c>
    </row>
    <row r="1490" spans="1:3" s="842" customFormat="1" ht="13.8">
      <c r="A1490" s="901">
        <v>246714</v>
      </c>
      <c r="B1490" s="894" t="s">
        <v>8102</v>
      </c>
      <c r="C1490" s="841">
        <v>14590</v>
      </c>
    </row>
    <row r="1491" spans="1:3" s="842" customFormat="1" ht="13.8">
      <c r="A1491" s="901">
        <v>348843</v>
      </c>
      <c r="B1491" s="894" t="s">
        <v>8103</v>
      </c>
      <c r="C1491" s="841">
        <v>12500</v>
      </c>
    </row>
    <row r="1492" spans="1:3" s="842" customFormat="1" ht="13.8">
      <c r="A1492" s="901">
        <v>229139</v>
      </c>
      <c r="B1492" s="894" t="s">
        <v>8104</v>
      </c>
      <c r="C1492" s="841">
        <v>7500</v>
      </c>
    </row>
    <row r="1493" spans="1:3" s="842" customFormat="1" ht="13.8">
      <c r="A1493" s="901">
        <v>138411</v>
      </c>
      <c r="B1493" s="894" t="s">
        <v>8105</v>
      </c>
      <c r="C1493" s="841">
        <v>12820</v>
      </c>
    </row>
    <row r="1494" spans="1:3" s="842" customFormat="1" ht="13.8">
      <c r="A1494" s="901">
        <v>138412</v>
      </c>
      <c r="B1494" s="894" t="s">
        <v>8106</v>
      </c>
      <c r="C1494" s="841">
        <v>12820</v>
      </c>
    </row>
    <row r="1495" spans="1:3" s="842" customFormat="1" ht="13.8">
      <c r="A1495" s="901">
        <v>121982</v>
      </c>
      <c r="B1495" s="894" t="s">
        <v>8107</v>
      </c>
      <c r="C1495" s="841">
        <v>3860</v>
      </c>
    </row>
    <row r="1496" spans="1:3" s="842" customFormat="1" ht="13.8">
      <c r="A1496" s="901">
        <v>172195</v>
      </c>
      <c r="B1496" s="894" t="s">
        <v>8108</v>
      </c>
      <c r="C1496" s="841">
        <v>3020</v>
      </c>
    </row>
    <row r="1497" spans="1:3" s="842" customFormat="1" ht="13.8">
      <c r="A1497" s="901">
        <v>139931</v>
      </c>
      <c r="B1497" s="894" t="s">
        <v>8109</v>
      </c>
      <c r="C1497" s="841">
        <v>17580</v>
      </c>
    </row>
    <row r="1498" spans="1:3" s="842" customFormat="1" ht="13.8">
      <c r="A1498" s="901">
        <v>102073</v>
      </c>
      <c r="B1498" s="894" t="s">
        <v>8110</v>
      </c>
      <c r="C1498" s="841">
        <v>14060</v>
      </c>
    </row>
    <row r="1499" spans="1:3" s="842" customFormat="1" ht="13.8">
      <c r="A1499" s="901">
        <v>115002</v>
      </c>
      <c r="B1499" s="894" t="s">
        <v>8111</v>
      </c>
      <c r="C1499" s="841">
        <v>17550</v>
      </c>
    </row>
    <row r="1500" spans="1:3" s="842" customFormat="1" ht="13.8">
      <c r="A1500" s="905">
        <v>301929</v>
      </c>
      <c r="B1500" s="904" t="s">
        <v>8112</v>
      </c>
      <c r="C1500" s="844">
        <v>13440</v>
      </c>
    </row>
    <row r="1501" spans="1:3" s="842" customFormat="1" ht="13.8">
      <c r="A1501" s="901">
        <v>388553</v>
      </c>
      <c r="B1501" s="894" t="s">
        <v>8113</v>
      </c>
      <c r="C1501" s="841">
        <v>9280</v>
      </c>
    </row>
    <row r="1502" spans="1:3" s="842" customFormat="1" ht="13.8">
      <c r="A1502" s="901">
        <v>281425</v>
      </c>
      <c r="B1502" s="894" t="s">
        <v>8114</v>
      </c>
      <c r="C1502" s="841">
        <v>33200</v>
      </c>
    </row>
    <row r="1503" spans="1:3" s="842" customFormat="1" ht="13.8">
      <c r="A1503" s="901">
        <v>141926</v>
      </c>
      <c r="B1503" s="894" t="s">
        <v>8115</v>
      </c>
      <c r="C1503" s="841">
        <v>23000</v>
      </c>
    </row>
    <row r="1504" spans="1:3" s="842" customFormat="1" ht="13.8">
      <c r="A1504" s="901">
        <v>172567</v>
      </c>
      <c r="B1504" s="894" t="s">
        <v>8116</v>
      </c>
      <c r="C1504" s="841">
        <v>15710</v>
      </c>
    </row>
    <row r="1505" spans="1:3" s="842" customFormat="1" ht="13.8">
      <c r="A1505" s="901">
        <v>243405</v>
      </c>
      <c r="B1505" s="894" t="s">
        <v>8117</v>
      </c>
      <c r="C1505" s="841">
        <v>8810</v>
      </c>
    </row>
    <row r="1506" spans="1:3" s="842" customFormat="1" ht="13.8">
      <c r="A1506" s="901">
        <v>327592</v>
      </c>
      <c r="B1506" s="894" t="s">
        <v>8118</v>
      </c>
      <c r="C1506" s="841">
        <v>19720</v>
      </c>
    </row>
    <row r="1507" spans="1:3" s="842" customFormat="1" ht="13.8">
      <c r="A1507" s="901">
        <v>327593</v>
      </c>
      <c r="B1507" s="894" t="s">
        <v>8119</v>
      </c>
      <c r="C1507" s="841">
        <v>22180</v>
      </c>
    </row>
    <row r="1508" spans="1:3" s="842" customFormat="1" ht="13.8">
      <c r="A1508" s="901">
        <v>354780</v>
      </c>
      <c r="B1508" s="894" t="s">
        <v>8120</v>
      </c>
      <c r="C1508" s="841">
        <v>5250</v>
      </c>
    </row>
    <row r="1509" spans="1:3" s="842" customFormat="1" ht="13.8">
      <c r="A1509" s="905">
        <v>370353</v>
      </c>
      <c r="B1509" s="904" t="s">
        <v>8121</v>
      </c>
      <c r="C1509" s="841">
        <v>18820</v>
      </c>
    </row>
    <row r="1510" spans="1:3" s="842" customFormat="1" ht="13.8">
      <c r="A1510" s="905">
        <v>370531</v>
      </c>
      <c r="B1510" s="904" t="s">
        <v>8122</v>
      </c>
      <c r="C1510" s="841">
        <v>23560</v>
      </c>
    </row>
    <row r="1511" spans="1:3" s="842" customFormat="1" ht="13.8">
      <c r="A1511" s="901">
        <v>177830</v>
      </c>
      <c r="B1511" s="894" t="s">
        <v>8123</v>
      </c>
      <c r="C1511" s="841">
        <v>15790</v>
      </c>
    </row>
    <row r="1512" spans="1:3" s="842" customFormat="1" ht="13.8">
      <c r="A1512" s="893">
        <v>448533</v>
      </c>
      <c r="B1512" s="894" t="s">
        <v>8124</v>
      </c>
      <c r="C1512" s="841">
        <v>18420</v>
      </c>
    </row>
    <row r="1513" spans="1:3" s="842" customFormat="1" ht="13.8">
      <c r="A1513" s="901">
        <v>272756</v>
      </c>
      <c r="B1513" s="894" t="s">
        <v>8125</v>
      </c>
      <c r="C1513" s="841">
        <v>20490</v>
      </c>
    </row>
    <row r="1514" spans="1:3" s="842" customFormat="1" ht="13.8">
      <c r="A1514" s="901">
        <v>276204</v>
      </c>
      <c r="B1514" s="894" t="s">
        <v>8125</v>
      </c>
      <c r="C1514" s="841">
        <v>13720</v>
      </c>
    </row>
    <row r="1515" spans="1:3" s="842" customFormat="1" ht="13.8">
      <c r="A1515" s="901">
        <v>145262</v>
      </c>
      <c r="B1515" s="894" t="s">
        <v>8126</v>
      </c>
      <c r="C1515" s="841">
        <v>21190</v>
      </c>
    </row>
    <row r="1516" spans="1:3" s="842" customFormat="1" ht="13.8">
      <c r="A1516" s="901">
        <v>165394</v>
      </c>
      <c r="B1516" s="894" t="s">
        <v>8127</v>
      </c>
      <c r="C1516" s="841">
        <v>20000</v>
      </c>
    </row>
    <row r="1517" spans="1:3" s="842" customFormat="1" ht="13.8">
      <c r="A1517" s="901">
        <v>132854</v>
      </c>
      <c r="B1517" s="894" t="s">
        <v>8128</v>
      </c>
      <c r="C1517" s="841">
        <v>10500</v>
      </c>
    </row>
    <row r="1518" spans="1:3" s="842" customFormat="1" ht="13.8">
      <c r="A1518" s="901">
        <v>199794</v>
      </c>
      <c r="B1518" s="894" t="s">
        <v>8129</v>
      </c>
      <c r="C1518" s="841">
        <v>16780</v>
      </c>
    </row>
    <row r="1519" spans="1:3" s="842" customFormat="1" ht="13.8">
      <c r="A1519" s="901">
        <v>377690</v>
      </c>
      <c r="B1519" s="894" t="s">
        <v>8130</v>
      </c>
      <c r="C1519" s="841">
        <v>12500</v>
      </c>
    </row>
    <row r="1520" spans="1:3" s="842" customFormat="1" ht="13.8">
      <c r="A1520" s="901">
        <v>377688</v>
      </c>
      <c r="B1520" s="894" t="s">
        <v>8131</v>
      </c>
      <c r="C1520" s="841">
        <v>8600</v>
      </c>
    </row>
    <row r="1521" spans="1:3" s="842" customFormat="1" ht="13.8">
      <c r="A1521" s="901">
        <v>335153</v>
      </c>
      <c r="B1521" s="894" t="s">
        <v>8132</v>
      </c>
      <c r="C1521" s="841">
        <v>9600</v>
      </c>
    </row>
    <row r="1522" spans="1:3" s="842" customFormat="1" ht="13.8">
      <c r="A1522" s="901">
        <v>167479</v>
      </c>
      <c r="B1522" s="894" t="s">
        <v>8133</v>
      </c>
      <c r="C1522" s="841">
        <v>10490</v>
      </c>
    </row>
    <row r="1523" spans="1:3" s="842" customFormat="1" ht="13.8">
      <c r="A1523" s="901">
        <v>197960</v>
      </c>
      <c r="B1523" s="894" t="s">
        <v>8134</v>
      </c>
      <c r="C1523" s="841">
        <v>10010</v>
      </c>
    </row>
    <row r="1524" spans="1:3" s="842" customFormat="1" ht="13.8">
      <c r="A1524" s="901">
        <v>342758</v>
      </c>
      <c r="B1524" s="894" t="s">
        <v>8135</v>
      </c>
      <c r="C1524" s="841">
        <v>9500</v>
      </c>
    </row>
    <row r="1525" spans="1:3" s="842" customFormat="1" ht="13.8">
      <c r="A1525" s="901">
        <v>140295</v>
      </c>
      <c r="B1525" s="894" t="s">
        <v>8136</v>
      </c>
      <c r="C1525" s="841">
        <v>13000</v>
      </c>
    </row>
    <row r="1526" spans="1:3" s="842" customFormat="1" ht="13.8">
      <c r="A1526" s="901">
        <v>119306</v>
      </c>
      <c r="B1526" s="894" t="s">
        <v>8137</v>
      </c>
      <c r="C1526" s="841">
        <v>10150</v>
      </c>
    </row>
    <row r="1527" spans="1:3" s="842" customFormat="1" ht="13.8">
      <c r="A1527" s="901">
        <v>139682</v>
      </c>
      <c r="B1527" s="894" t="s">
        <v>8138</v>
      </c>
      <c r="C1527" s="841">
        <v>13500</v>
      </c>
    </row>
    <row r="1528" spans="1:3" s="842" customFormat="1" ht="13.8">
      <c r="A1528" s="901">
        <v>138852</v>
      </c>
      <c r="B1528" s="894" t="s">
        <v>8139</v>
      </c>
      <c r="C1528" s="841">
        <v>16000</v>
      </c>
    </row>
    <row r="1529" spans="1:3" s="842" customFormat="1" ht="13.8">
      <c r="A1529" s="901">
        <v>242971</v>
      </c>
      <c r="B1529" s="894" t="s">
        <v>8140</v>
      </c>
      <c r="C1529" s="841">
        <v>13160</v>
      </c>
    </row>
    <row r="1530" spans="1:3" s="842" customFormat="1" ht="13.8">
      <c r="A1530" s="901">
        <v>242972</v>
      </c>
      <c r="B1530" s="894" t="s">
        <v>8141</v>
      </c>
      <c r="C1530" s="841">
        <v>11090</v>
      </c>
    </row>
    <row r="1531" spans="1:3" s="842" customFormat="1" ht="13.8">
      <c r="A1531" s="901">
        <v>242973</v>
      </c>
      <c r="B1531" s="894" t="s">
        <v>8142</v>
      </c>
      <c r="C1531" s="841">
        <v>14290</v>
      </c>
    </row>
    <row r="1532" spans="1:3" s="842" customFormat="1" ht="13.8">
      <c r="A1532" s="901">
        <v>137736</v>
      </c>
      <c r="B1532" s="894" t="s">
        <v>8143</v>
      </c>
      <c r="C1532" s="841">
        <v>7600</v>
      </c>
    </row>
    <row r="1533" spans="1:3" s="842" customFormat="1" ht="13.8">
      <c r="A1533" s="901">
        <v>166635</v>
      </c>
      <c r="B1533" s="894" t="s">
        <v>8144</v>
      </c>
      <c r="C1533" s="841">
        <v>8700</v>
      </c>
    </row>
    <row r="1534" spans="1:3" s="842" customFormat="1" ht="13.8">
      <c r="A1534" s="901">
        <v>268829</v>
      </c>
      <c r="B1534" s="894" t="s">
        <v>8145</v>
      </c>
      <c r="C1534" s="841">
        <v>14510</v>
      </c>
    </row>
    <row r="1535" spans="1:3" s="842" customFormat="1" ht="13.8">
      <c r="A1535" s="901">
        <v>271715</v>
      </c>
      <c r="B1535" s="894" t="s">
        <v>8146</v>
      </c>
      <c r="C1535" s="841">
        <v>15130</v>
      </c>
    </row>
    <row r="1536" spans="1:3" s="842" customFormat="1" ht="13.8">
      <c r="A1536" s="901">
        <v>255493</v>
      </c>
      <c r="B1536" s="894" t="s">
        <v>8147</v>
      </c>
      <c r="C1536" s="841">
        <v>6290</v>
      </c>
    </row>
    <row r="1537" spans="1:3" s="842" customFormat="1" ht="13.8">
      <c r="A1537" s="901">
        <v>292474</v>
      </c>
      <c r="B1537" s="894" t="s">
        <v>8148</v>
      </c>
      <c r="C1537" s="841">
        <v>14920</v>
      </c>
    </row>
    <row r="1538" spans="1:3" s="842" customFormat="1" ht="13.8">
      <c r="A1538" s="901">
        <v>145870</v>
      </c>
      <c r="B1538" s="894" t="s">
        <v>8149</v>
      </c>
      <c r="C1538" s="841">
        <v>12700</v>
      </c>
    </row>
    <row r="1539" spans="1:3" s="842" customFormat="1" ht="13.8">
      <c r="A1539" s="901">
        <v>159004</v>
      </c>
      <c r="B1539" s="894" t="s">
        <v>8150</v>
      </c>
      <c r="C1539" s="841">
        <v>12000</v>
      </c>
    </row>
    <row r="1540" spans="1:3" s="842" customFormat="1" ht="13.8">
      <c r="A1540" s="901">
        <v>436200</v>
      </c>
      <c r="B1540" s="894" t="s">
        <v>8151</v>
      </c>
      <c r="C1540" s="841">
        <v>14500</v>
      </c>
    </row>
    <row r="1541" spans="1:3" s="842" customFormat="1" ht="13.8">
      <c r="A1541" s="901">
        <v>353877</v>
      </c>
      <c r="B1541" s="894" t="s">
        <v>8152</v>
      </c>
      <c r="C1541" s="841">
        <v>11470</v>
      </c>
    </row>
    <row r="1542" spans="1:3" s="842" customFormat="1" ht="13.8">
      <c r="A1542" s="901">
        <v>333078</v>
      </c>
      <c r="B1542" s="894" t="s">
        <v>8153</v>
      </c>
      <c r="C1542" s="841">
        <v>13440</v>
      </c>
    </row>
    <row r="1543" spans="1:3" s="842" customFormat="1" ht="13.8">
      <c r="A1543" s="901">
        <v>232480</v>
      </c>
      <c r="B1543" s="894" t="s">
        <v>8154</v>
      </c>
      <c r="C1543" s="841">
        <v>10560</v>
      </c>
    </row>
    <row r="1544" spans="1:3" s="842" customFormat="1" ht="13.8">
      <c r="A1544" s="901">
        <v>232481</v>
      </c>
      <c r="B1544" s="894" t="s">
        <v>8155</v>
      </c>
      <c r="C1544" s="841">
        <v>10790</v>
      </c>
    </row>
    <row r="1545" spans="1:3" s="842" customFormat="1" ht="13.8">
      <c r="A1545" s="901">
        <v>245618</v>
      </c>
      <c r="B1545" s="894" t="s">
        <v>8156</v>
      </c>
      <c r="C1545" s="841">
        <v>12910</v>
      </c>
    </row>
    <row r="1546" spans="1:3" s="842" customFormat="1" ht="13.8">
      <c r="A1546" s="901">
        <v>242743</v>
      </c>
      <c r="B1546" s="894" t="s">
        <v>8157</v>
      </c>
      <c r="C1546" s="841">
        <v>14100</v>
      </c>
    </row>
    <row r="1547" spans="1:3" s="842" customFormat="1" ht="13.8">
      <c r="A1547" s="901">
        <v>281635</v>
      </c>
      <c r="B1547" s="894" t="s">
        <v>8158</v>
      </c>
      <c r="C1547" s="841">
        <v>13350</v>
      </c>
    </row>
    <row r="1548" spans="1:3" s="842" customFormat="1" ht="13.8">
      <c r="A1548" s="901">
        <v>392479</v>
      </c>
      <c r="B1548" s="894" t="s">
        <v>8159</v>
      </c>
      <c r="C1548" s="841">
        <v>10200</v>
      </c>
    </row>
    <row r="1549" spans="1:3" s="842" customFormat="1" ht="13.8">
      <c r="A1549" s="901">
        <v>376311</v>
      </c>
      <c r="B1549" s="894" t="s">
        <v>8160</v>
      </c>
      <c r="C1549" s="841">
        <v>9020</v>
      </c>
    </row>
    <row r="1550" spans="1:3" s="842" customFormat="1" ht="13.8">
      <c r="A1550" s="901">
        <v>292022</v>
      </c>
      <c r="B1550" s="894" t="s">
        <v>8161</v>
      </c>
      <c r="C1550" s="841">
        <v>10900</v>
      </c>
    </row>
    <row r="1551" spans="1:3" s="842" customFormat="1" ht="13.8">
      <c r="A1551" s="905">
        <v>383746</v>
      </c>
      <c r="B1551" s="904" t="s">
        <v>8162</v>
      </c>
      <c r="C1551" s="841">
        <v>2470</v>
      </c>
    </row>
    <row r="1552" spans="1:3" s="842" customFormat="1" ht="13.8">
      <c r="A1552" s="901">
        <v>382995</v>
      </c>
      <c r="B1552" s="894" t="s">
        <v>8163</v>
      </c>
      <c r="C1552" s="841">
        <v>8760</v>
      </c>
    </row>
    <row r="1553" spans="1:3" s="842" customFormat="1" ht="13.8">
      <c r="A1553" s="901">
        <v>382996</v>
      </c>
      <c r="B1553" s="894" t="s">
        <v>8164</v>
      </c>
      <c r="C1553" s="841">
        <v>8760</v>
      </c>
    </row>
    <row r="1554" spans="1:3" s="842" customFormat="1" ht="13.8">
      <c r="A1554" s="905">
        <v>382997</v>
      </c>
      <c r="B1554" s="904" t="s">
        <v>8165</v>
      </c>
      <c r="C1554" s="841">
        <v>8760</v>
      </c>
    </row>
    <row r="1555" spans="1:3" s="842" customFormat="1" ht="13.8">
      <c r="A1555" s="905">
        <v>382998</v>
      </c>
      <c r="B1555" s="904" t="s">
        <v>8166</v>
      </c>
      <c r="C1555" s="841">
        <v>8760</v>
      </c>
    </row>
    <row r="1556" spans="1:3" s="842" customFormat="1" ht="13.8">
      <c r="A1556" s="901">
        <v>164914</v>
      </c>
      <c r="B1556" s="894" t="s">
        <v>8167</v>
      </c>
      <c r="C1556" s="841">
        <v>18210</v>
      </c>
    </row>
    <row r="1557" spans="1:3" s="842" customFormat="1" ht="13.8">
      <c r="A1557" s="901">
        <v>353571</v>
      </c>
      <c r="B1557" s="894" t="s">
        <v>8168</v>
      </c>
      <c r="C1557" s="841">
        <v>16170</v>
      </c>
    </row>
    <row r="1558" spans="1:3" s="842" customFormat="1" ht="13.8">
      <c r="A1558" s="901">
        <v>299076</v>
      </c>
      <c r="B1558" s="894" t="s">
        <v>8169</v>
      </c>
      <c r="C1558" s="841">
        <v>24000</v>
      </c>
    </row>
    <row r="1559" spans="1:3" s="842" customFormat="1" ht="13.8">
      <c r="A1559" s="901">
        <v>375581</v>
      </c>
      <c r="B1559" s="894" t="s">
        <v>8170</v>
      </c>
      <c r="C1559" s="841">
        <v>16170</v>
      </c>
    </row>
    <row r="1560" spans="1:3" s="842" customFormat="1" ht="13.8">
      <c r="A1560" s="901">
        <v>294622</v>
      </c>
      <c r="B1560" s="894" t="s">
        <v>8171</v>
      </c>
      <c r="C1560" s="841">
        <v>9000</v>
      </c>
    </row>
    <row r="1561" spans="1:3" s="842" customFormat="1" ht="13.8">
      <c r="A1561" s="901">
        <v>294614</v>
      </c>
      <c r="B1561" s="894" t="s">
        <v>8172</v>
      </c>
      <c r="C1561" s="841">
        <v>9200</v>
      </c>
    </row>
    <row r="1562" spans="1:3" s="842" customFormat="1" ht="13.8">
      <c r="A1562" s="901">
        <v>114901</v>
      </c>
      <c r="B1562" s="894" t="s">
        <v>8173</v>
      </c>
      <c r="C1562" s="841">
        <v>11770</v>
      </c>
    </row>
    <row r="1563" spans="1:3" s="842" customFormat="1" ht="13.8">
      <c r="A1563" s="901">
        <v>126989</v>
      </c>
      <c r="B1563" s="894" t="s">
        <v>8174</v>
      </c>
      <c r="C1563" s="841">
        <v>16650</v>
      </c>
    </row>
    <row r="1564" spans="1:3" s="842" customFormat="1" ht="13.8">
      <c r="A1564" s="901">
        <v>126988</v>
      </c>
      <c r="B1564" s="894" t="s">
        <v>8175</v>
      </c>
      <c r="C1564" s="841">
        <v>10770</v>
      </c>
    </row>
    <row r="1565" spans="1:3" s="842" customFormat="1" ht="13.8">
      <c r="A1565" s="901">
        <v>137029</v>
      </c>
      <c r="B1565" s="894" t="s">
        <v>8176</v>
      </c>
      <c r="C1565" s="841">
        <v>16710</v>
      </c>
    </row>
    <row r="1566" spans="1:3" s="842" customFormat="1" ht="13.8">
      <c r="A1566" s="901">
        <v>140701</v>
      </c>
      <c r="B1566" s="894" t="s">
        <v>8177</v>
      </c>
      <c r="C1566" s="841">
        <v>14040</v>
      </c>
    </row>
    <row r="1567" spans="1:3" s="842" customFormat="1" ht="13.8">
      <c r="A1567" s="901">
        <v>344480</v>
      </c>
      <c r="B1567" s="894" t="s">
        <v>8178</v>
      </c>
      <c r="C1567" s="841">
        <v>9200</v>
      </c>
    </row>
    <row r="1568" spans="1:3" s="842" customFormat="1" ht="13.8">
      <c r="A1568" s="901">
        <v>197797</v>
      </c>
      <c r="B1568" s="894" t="s">
        <v>8179</v>
      </c>
      <c r="C1568" s="841">
        <v>15440</v>
      </c>
    </row>
    <row r="1569" spans="1:3" s="842" customFormat="1" ht="13.8">
      <c r="A1569" s="901">
        <v>134356</v>
      </c>
      <c r="B1569" s="894" t="s">
        <v>8180</v>
      </c>
      <c r="C1569" s="841">
        <v>21000</v>
      </c>
    </row>
    <row r="1570" spans="1:3" s="842" customFormat="1" ht="13.8">
      <c r="A1570" s="901">
        <v>139086</v>
      </c>
      <c r="B1570" s="894" t="s">
        <v>8181</v>
      </c>
      <c r="C1570" s="841">
        <v>15000</v>
      </c>
    </row>
    <row r="1571" spans="1:3" s="842" customFormat="1" ht="13.8">
      <c r="A1571" s="901">
        <v>384669</v>
      </c>
      <c r="B1571" s="894" t="s">
        <v>8182</v>
      </c>
      <c r="C1571" s="841">
        <v>19460</v>
      </c>
    </row>
    <row r="1572" spans="1:3" s="842" customFormat="1" ht="13.8">
      <c r="A1572" s="901">
        <v>218830</v>
      </c>
      <c r="B1572" s="894" t="s">
        <v>8183</v>
      </c>
      <c r="C1572" s="841">
        <v>8030</v>
      </c>
    </row>
    <row r="1573" spans="1:3" s="842" customFormat="1" ht="13.8">
      <c r="A1573" s="901">
        <v>290308</v>
      </c>
      <c r="B1573" s="894" t="s">
        <v>8184</v>
      </c>
      <c r="C1573" s="841">
        <v>9000</v>
      </c>
    </row>
    <row r="1574" spans="1:3" s="842" customFormat="1" ht="13.8">
      <c r="A1574" s="901">
        <v>290026</v>
      </c>
      <c r="B1574" s="894" t="s">
        <v>8185</v>
      </c>
      <c r="C1574" s="841">
        <v>7090</v>
      </c>
    </row>
    <row r="1575" spans="1:3" s="842" customFormat="1" ht="13.8">
      <c r="A1575" s="901">
        <v>392314</v>
      </c>
      <c r="B1575" s="894" t="s">
        <v>8186</v>
      </c>
      <c r="C1575" s="841">
        <v>11850</v>
      </c>
    </row>
    <row r="1576" spans="1:3" s="842" customFormat="1" ht="13.8">
      <c r="A1576" s="901">
        <v>394481</v>
      </c>
      <c r="B1576" s="894" t="s">
        <v>8187</v>
      </c>
      <c r="C1576" s="841">
        <v>2900</v>
      </c>
    </row>
    <row r="1577" spans="1:3" s="842" customFormat="1" ht="13.8">
      <c r="A1577" s="901">
        <v>344511</v>
      </c>
      <c r="B1577" s="894" t="s">
        <v>8188</v>
      </c>
      <c r="C1577" s="841">
        <v>18000</v>
      </c>
    </row>
    <row r="1578" spans="1:3" s="842" customFormat="1" ht="13.8">
      <c r="A1578" s="901">
        <v>344513</v>
      </c>
      <c r="B1578" s="894" t="s">
        <v>8189</v>
      </c>
      <c r="C1578" s="841">
        <v>10500</v>
      </c>
    </row>
    <row r="1579" spans="1:3" s="842" customFormat="1" ht="13.8">
      <c r="A1579" s="901">
        <v>327174</v>
      </c>
      <c r="B1579" s="894" t="s">
        <v>8190</v>
      </c>
      <c r="C1579" s="841">
        <v>38920</v>
      </c>
    </row>
    <row r="1580" spans="1:3" s="842" customFormat="1" ht="13.8">
      <c r="A1580" s="901">
        <v>337737</v>
      </c>
      <c r="B1580" s="894" t="s">
        <v>8191</v>
      </c>
      <c r="C1580" s="841">
        <v>22940</v>
      </c>
    </row>
    <row r="1581" spans="1:3" s="842" customFormat="1" ht="13.8">
      <c r="A1581" s="901">
        <v>337741</v>
      </c>
      <c r="B1581" s="894" t="s">
        <v>8192</v>
      </c>
      <c r="C1581" s="841">
        <v>17480</v>
      </c>
    </row>
    <row r="1582" spans="1:3" s="842" customFormat="1" ht="13.8">
      <c r="A1582" s="901">
        <v>337752</v>
      </c>
      <c r="B1582" s="894" t="s">
        <v>8193</v>
      </c>
      <c r="C1582" s="841">
        <v>22560</v>
      </c>
    </row>
    <row r="1583" spans="1:3" s="842" customFormat="1" ht="13.8">
      <c r="A1583" s="901">
        <v>337739</v>
      </c>
      <c r="B1583" s="894" t="s">
        <v>8194</v>
      </c>
      <c r="C1583" s="841">
        <v>17480</v>
      </c>
    </row>
    <row r="1584" spans="1:3" s="842" customFormat="1" ht="13.8">
      <c r="A1584" s="901">
        <v>337743</v>
      </c>
      <c r="B1584" s="894" t="s">
        <v>8195</v>
      </c>
      <c r="C1584" s="841">
        <v>17480</v>
      </c>
    </row>
    <row r="1585" spans="1:3" s="842" customFormat="1" ht="13.8">
      <c r="A1585" s="901">
        <v>337748</v>
      </c>
      <c r="B1585" s="894" t="s">
        <v>8196</v>
      </c>
      <c r="C1585" s="841">
        <v>25570</v>
      </c>
    </row>
    <row r="1586" spans="1:3" s="842" customFormat="1" ht="13.8">
      <c r="A1586" s="901">
        <v>337744</v>
      </c>
      <c r="B1586" s="894" t="s">
        <v>8197</v>
      </c>
      <c r="C1586" s="841">
        <v>17480</v>
      </c>
    </row>
    <row r="1587" spans="1:3" s="842" customFormat="1" ht="13.8">
      <c r="A1587" s="901">
        <v>337745</v>
      </c>
      <c r="B1587" s="894" t="s">
        <v>8198</v>
      </c>
      <c r="C1587" s="841">
        <v>24060</v>
      </c>
    </row>
    <row r="1588" spans="1:3" s="842" customFormat="1" ht="13.8">
      <c r="A1588" s="901">
        <v>337754</v>
      </c>
      <c r="B1588" s="894" t="s">
        <v>8199</v>
      </c>
      <c r="C1588" s="841">
        <v>19680</v>
      </c>
    </row>
    <row r="1589" spans="1:3" s="842" customFormat="1" ht="13.8">
      <c r="A1589" s="901">
        <v>337750</v>
      </c>
      <c r="B1589" s="894" t="s">
        <v>8200</v>
      </c>
      <c r="C1589" s="841">
        <v>27820</v>
      </c>
    </row>
    <row r="1590" spans="1:3" s="842" customFormat="1" ht="13.8">
      <c r="A1590" s="901">
        <v>326114</v>
      </c>
      <c r="B1590" s="894" t="s">
        <v>8201</v>
      </c>
      <c r="C1590" s="841">
        <v>11950</v>
      </c>
    </row>
    <row r="1591" spans="1:3" s="842" customFormat="1" ht="13.8">
      <c r="A1591" s="901">
        <v>345986</v>
      </c>
      <c r="B1591" s="894" t="s">
        <v>8202</v>
      </c>
      <c r="C1591" s="841">
        <v>19170</v>
      </c>
    </row>
    <row r="1592" spans="1:3" s="842" customFormat="1" ht="13.8">
      <c r="A1592" s="901">
        <v>335064</v>
      </c>
      <c r="B1592" s="894" t="s">
        <v>8203</v>
      </c>
      <c r="C1592" s="841">
        <v>6800</v>
      </c>
    </row>
    <row r="1593" spans="1:3" s="842" customFormat="1" ht="13.8">
      <c r="A1593" s="901">
        <v>335065</v>
      </c>
      <c r="B1593" s="894" t="s">
        <v>8204</v>
      </c>
      <c r="C1593" s="841">
        <v>3600</v>
      </c>
    </row>
    <row r="1594" spans="1:3" s="842" customFormat="1" ht="13.8">
      <c r="A1594" s="901">
        <v>436394</v>
      </c>
      <c r="B1594" s="894" t="s">
        <v>8205</v>
      </c>
      <c r="C1594" s="841">
        <v>14000</v>
      </c>
    </row>
    <row r="1595" spans="1:3" s="842" customFormat="1" ht="13.8">
      <c r="A1595" s="901">
        <v>295552</v>
      </c>
      <c r="B1595" s="894" t="s">
        <v>8206</v>
      </c>
      <c r="C1595" s="841">
        <v>127500</v>
      </c>
    </row>
    <row r="1596" spans="1:3" s="842" customFormat="1" ht="13.8">
      <c r="A1596" s="901">
        <v>295555</v>
      </c>
      <c r="B1596" s="894" t="s">
        <v>8207</v>
      </c>
      <c r="C1596" s="841">
        <v>127500</v>
      </c>
    </row>
    <row r="1597" spans="1:3" s="842" customFormat="1" ht="13.8">
      <c r="A1597" s="901">
        <v>323590</v>
      </c>
      <c r="B1597" s="894" t="s">
        <v>8208</v>
      </c>
      <c r="C1597" s="841">
        <v>37700</v>
      </c>
    </row>
    <row r="1598" spans="1:3" s="842" customFormat="1" ht="13.8">
      <c r="A1598" s="901">
        <v>298676</v>
      </c>
      <c r="B1598" s="894" t="s">
        <v>8209</v>
      </c>
      <c r="C1598" s="841">
        <v>26940</v>
      </c>
    </row>
    <row r="1599" spans="1:3" s="842" customFormat="1" ht="13.8">
      <c r="A1599" s="901">
        <v>380424</v>
      </c>
      <c r="B1599" s="894" t="s">
        <v>8210</v>
      </c>
      <c r="C1599" s="841">
        <v>6290</v>
      </c>
    </row>
    <row r="1600" spans="1:3" s="842" customFormat="1" ht="13.8">
      <c r="A1600" s="901">
        <v>128312</v>
      </c>
      <c r="B1600" s="894" t="s">
        <v>8211</v>
      </c>
      <c r="C1600" s="841">
        <v>8670</v>
      </c>
    </row>
    <row r="1601" spans="1:3" s="842" customFormat="1" ht="13.8">
      <c r="A1601" s="901">
        <v>128313</v>
      </c>
      <c r="B1601" s="894" t="s">
        <v>8212</v>
      </c>
      <c r="C1601" s="841">
        <v>8470</v>
      </c>
    </row>
    <row r="1602" spans="1:3" s="842" customFormat="1" ht="13.8">
      <c r="A1602" s="901">
        <v>380845</v>
      </c>
      <c r="B1602" s="894" t="s">
        <v>8213</v>
      </c>
      <c r="C1602" s="841">
        <v>7370</v>
      </c>
    </row>
    <row r="1603" spans="1:3" s="842" customFormat="1" ht="13.8">
      <c r="A1603" s="901">
        <v>380849</v>
      </c>
      <c r="B1603" s="894" t="s">
        <v>8214</v>
      </c>
      <c r="C1603" s="841">
        <v>7130</v>
      </c>
    </row>
    <row r="1604" spans="1:3" s="842" customFormat="1" ht="13.8">
      <c r="A1604" s="901">
        <v>136983</v>
      </c>
      <c r="B1604" s="894" t="s">
        <v>8215</v>
      </c>
      <c r="C1604" s="841">
        <v>9000</v>
      </c>
    </row>
    <row r="1605" spans="1:3" s="842" customFormat="1" ht="13.8">
      <c r="A1605" s="901">
        <v>175772</v>
      </c>
      <c r="B1605" s="894" t="s">
        <v>8216</v>
      </c>
      <c r="C1605" s="841">
        <v>10220</v>
      </c>
    </row>
    <row r="1606" spans="1:3" s="842" customFormat="1" ht="13.8">
      <c r="A1606" s="901">
        <v>170082</v>
      </c>
      <c r="B1606" s="894" t="s">
        <v>8217</v>
      </c>
      <c r="C1606" s="841">
        <v>9300</v>
      </c>
    </row>
    <row r="1607" spans="1:3" s="842" customFormat="1" ht="13.8">
      <c r="A1607" s="901">
        <v>170081</v>
      </c>
      <c r="B1607" s="894" t="s">
        <v>8218</v>
      </c>
      <c r="C1607" s="841">
        <v>9510</v>
      </c>
    </row>
    <row r="1608" spans="1:3" s="842" customFormat="1" ht="13.8">
      <c r="A1608" s="901">
        <v>283166</v>
      </c>
      <c r="B1608" s="894" t="s">
        <v>8219</v>
      </c>
      <c r="C1608" s="841">
        <v>11900</v>
      </c>
    </row>
    <row r="1609" spans="1:3" s="842" customFormat="1" ht="13.8">
      <c r="A1609" s="901">
        <v>329364</v>
      </c>
      <c r="B1609" s="894" t="s">
        <v>8220</v>
      </c>
      <c r="C1609" s="841">
        <v>10340</v>
      </c>
    </row>
    <row r="1610" spans="1:3" s="842" customFormat="1" ht="13.8">
      <c r="A1610" s="901">
        <v>140081</v>
      </c>
      <c r="B1610" s="894" t="s">
        <v>8221</v>
      </c>
      <c r="C1610" s="841">
        <v>36660</v>
      </c>
    </row>
    <row r="1611" spans="1:3" s="842" customFormat="1" ht="13.8">
      <c r="A1611" s="901">
        <v>390912</v>
      </c>
      <c r="B1611" s="894" t="s">
        <v>8222</v>
      </c>
      <c r="C1611" s="841">
        <v>21000</v>
      </c>
    </row>
    <row r="1612" spans="1:3" s="842" customFormat="1" ht="13.8">
      <c r="A1612" s="901">
        <v>152394</v>
      </c>
      <c r="B1612" s="894" t="s">
        <v>8223</v>
      </c>
      <c r="C1612" s="841">
        <v>42300</v>
      </c>
    </row>
    <row r="1613" spans="1:3" s="842" customFormat="1" ht="13.8">
      <c r="A1613" s="901">
        <v>329829</v>
      </c>
      <c r="B1613" s="894" t="s">
        <v>8224</v>
      </c>
      <c r="C1613" s="841">
        <v>15910</v>
      </c>
    </row>
    <row r="1614" spans="1:3" s="842" customFormat="1" ht="13.8">
      <c r="A1614" s="901">
        <v>440924</v>
      </c>
      <c r="B1614" s="894" t="s">
        <v>8225</v>
      </c>
      <c r="C1614" s="841">
        <v>15720</v>
      </c>
    </row>
    <row r="1615" spans="1:3" s="842" customFormat="1" ht="13.8">
      <c r="A1615" s="893">
        <v>239196</v>
      </c>
      <c r="B1615" s="894" t="s">
        <v>8226</v>
      </c>
      <c r="C1615" s="841">
        <v>10090</v>
      </c>
    </row>
    <row r="1616" spans="1:3" s="842" customFormat="1" ht="13.8">
      <c r="A1616" s="901">
        <v>182021</v>
      </c>
      <c r="B1616" s="894" t="s">
        <v>8227</v>
      </c>
      <c r="C1616" s="841">
        <v>27930</v>
      </c>
    </row>
    <row r="1617" spans="1:3" s="842" customFormat="1" ht="13.8">
      <c r="A1617" s="901">
        <v>252840</v>
      </c>
      <c r="B1617" s="894" t="s">
        <v>8228</v>
      </c>
      <c r="C1617" s="841">
        <v>13910</v>
      </c>
    </row>
    <row r="1618" spans="1:3" s="842" customFormat="1" ht="13.8">
      <c r="A1618" s="901">
        <v>122939</v>
      </c>
      <c r="B1618" s="894" t="s">
        <v>8229</v>
      </c>
      <c r="C1618" s="841">
        <v>11400</v>
      </c>
    </row>
    <row r="1619" spans="1:3" s="842" customFormat="1" ht="13.8">
      <c r="A1619" s="901">
        <v>131132</v>
      </c>
      <c r="B1619" s="894" t="s">
        <v>8230</v>
      </c>
      <c r="C1619" s="841">
        <v>14000</v>
      </c>
    </row>
    <row r="1620" spans="1:3" s="842" customFormat="1" ht="13.8">
      <c r="A1620" s="901">
        <v>123125</v>
      </c>
      <c r="B1620" s="894" t="s">
        <v>8231</v>
      </c>
      <c r="C1620" s="841">
        <v>14050</v>
      </c>
    </row>
    <row r="1621" spans="1:3" s="842" customFormat="1" ht="13.8">
      <c r="A1621" s="901">
        <v>117509</v>
      </c>
      <c r="B1621" s="894" t="s">
        <v>8232</v>
      </c>
      <c r="C1621" s="841">
        <v>16630</v>
      </c>
    </row>
    <row r="1622" spans="1:3" s="842" customFormat="1" ht="13.8">
      <c r="A1622" s="901">
        <v>241732</v>
      </c>
      <c r="B1622" s="894" t="s">
        <v>8233</v>
      </c>
      <c r="C1622" s="841">
        <v>11520</v>
      </c>
    </row>
    <row r="1623" spans="1:3" s="842" customFormat="1" ht="13.8">
      <c r="A1623" s="901">
        <v>120361</v>
      </c>
      <c r="B1623" s="894" t="s">
        <v>8234</v>
      </c>
      <c r="C1623" s="841">
        <v>13820</v>
      </c>
    </row>
    <row r="1624" spans="1:3" s="842" customFormat="1" ht="13.8">
      <c r="A1624" s="901">
        <v>453797</v>
      </c>
      <c r="B1624" s="908" t="s">
        <v>8235</v>
      </c>
      <c r="C1624" s="841">
        <v>14000</v>
      </c>
    </row>
    <row r="1625" spans="1:3" s="842" customFormat="1" ht="13.8">
      <c r="A1625" s="901">
        <v>229477</v>
      </c>
      <c r="B1625" s="894" t="s">
        <v>8236</v>
      </c>
      <c r="C1625" s="841">
        <v>13160</v>
      </c>
    </row>
    <row r="1626" spans="1:3" s="842" customFormat="1" ht="13.8">
      <c r="A1626" s="901">
        <v>281394</v>
      </c>
      <c r="B1626" s="894" t="s">
        <v>8237</v>
      </c>
      <c r="C1626" s="841">
        <v>10710</v>
      </c>
    </row>
    <row r="1627" spans="1:3" s="842" customFormat="1" ht="13.8">
      <c r="A1627" s="903">
        <v>414414</v>
      </c>
      <c r="B1627" s="904" t="s">
        <v>8238</v>
      </c>
      <c r="C1627" s="841">
        <v>9200</v>
      </c>
    </row>
    <row r="1628" spans="1:3" s="842" customFormat="1" ht="13.8">
      <c r="A1628" s="901">
        <v>252430</v>
      </c>
      <c r="B1628" s="894" t="s">
        <v>8239</v>
      </c>
      <c r="C1628" s="841">
        <v>10850</v>
      </c>
    </row>
    <row r="1629" spans="1:3" s="842" customFormat="1" ht="13.8">
      <c r="A1629" s="901">
        <v>163404</v>
      </c>
      <c r="B1629" s="894" t="s">
        <v>8240</v>
      </c>
      <c r="C1629" s="841">
        <v>15040</v>
      </c>
    </row>
    <row r="1630" spans="1:3" s="842" customFormat="1" ht="13.8">
      <c r="A1630" s="901">
        <v>241736</v>
      </c>
      <c r="B1630" s="894" t="s">
        <v>8241</v>
      </c>
      <c r="C1630" s="841">
        <v>14000</v>
      </c>
    </row>
    <row r="1631" spans="1:3" s="842" customFormat="1" ht="13.8">
      <c r="A1631" s="901">
        <v>241737</v>
      </c>
      <c r="B1631" s="894" t="s">
        <v>8242</v>
      </c>
      <c r="C1631" s="841">
        <v>14000</v>
      </c>
    </row>
    <row r="1632" spans="1:3" s="842" customFormat="1" ht="13.8">
      <c r="A1632" s="901">
        <v>241743</v>
      </c>
      <c r="B1632" s="894" t="s">
        <v>8243</v>
      </c>
      <c r="C1632" s="841">
        <v>14400</v>
      </c>
    </row>
    <row r="1633" spans="1:3" s="842" customFormat="1" ht="13.8">
      <c r="A1633" s="901">
        <v>239198</v>
      </c>
      <c r="B1633" s="894" t="s">
        <v>8244</v>
      </c>
      <c r="C1633" s="844">
        <v>12780</v>
      </c>
    </row>
    <row r="1634" spans="1:3" s="842" customFormat="1" ht="13.8">
      <c r="A1634" s="901">
        <v>233438</v>
      </c>
      <c r="B1634" s="894" t="s">
        <v>8245</v>
      </c>
      <c r="C1634" s="841">
        <v>17760</v>
      </c>
    </row>
    <row r="1635" spans="1:3" s="842" customFormat="1" ht="13.8">
      <c r="A1635" s="901">
        <v>239199</v>
      </c>
      <c r="B1635" s="894" t="s">
        <v>8246</v>
      </c>
      <c r="C1635" s="841">
        <v>9980</v>
      </c>
    </row>
    <row r="1636" spans="1:3" s="842" customFormat="1" ht="13.8">
      <c r="A1636" s="901">
        <v>241734</v>
      </c>
      <c r="B1636" s="894" t="s">
        <v>8247</v>
      </c>
      <c r="C1636" s="841">
        <v>13300</v>
      </c>
    </row>
    <row r="1637" spans="1:3" s="842" customFormat="1" ht="13.8">
      <c r="A1637" s="901">
        <v>241735</v>
      </c>
      <c r="B1637" s="894" t="s">
        <v>8248</v>
      </c>
      <c r="C1637" s="841">
        <v>13500</v>
      </c>
    </row>
    <row r="1638" spans="1:3" s="842" customFormat="1" ht="13.8">
      <c r="A1638" s="901">
        <v>137760</v>
      </c>
      <c r="B1638" s="894" t="s">
        <v>8249</v>
      </c>
      <c r="C1638" s="841">
        <v>10500</v>
      </c>
    </row>
    <row r="1639" spans="1:3" s="842" customFormat="1" ht="13.8">
      <c r="A1639" s="901">
        <v>127065</v>
      </c>
      <c r="B1639" s="894" t="s">
        <v>8250</v>
      </c>
      <c r="C1639" s="841">
        <v>25000</v>
      </c>
    </row>
    <row r="1640" spans="1:3" s="842" customFormat="1" ht="13.8">
      <c r="A1640" s="901">
        <v>282107</v>
      </c>
      <c r="B1640" s="894" t="s">
        <v>8251</v>
      </c>
      <c r="C1640" s="841">
        <v>9990</v>
      </c>
    </row>
    <row r="1641" spans="1:3" s="842" customFormat="1" ht="13.8">
      <c r="A1641" s="901">
        <v>335061</v>
      </c>
      <c r="B1641" s="894" t="s">
        <v>8252</v>
      </c>
      <c r="C1641" s="841">
        <v>10680</v>
      </c>
    </row>
    <row r="1642" spans="1:3" s="842" customFormat="1" ht="13.8">
      <c r="A1642" s="901">
        <v>227255</v>
      </c>
      <c r="B1642" s="894" t="s">
        <v>8253</v>
      </c>
      <c r="C1642" s="841">
        <v>29000</v>
      </c>
    </row>
    <row r="1643" spans="1:3" s="842" customFormat="1" ht="13.8">
      <c r="A1643" s="901">
        <v>263424</v>
      </c>
      <c r="B1643" s="894" t="s">
        <v>8254</v>
      </c>
      <c r="C1643" s="841">
        <v>14750</v>
      </c>
    </row>
    <row r="1644" spans="1:3" s="842" customFormat="1" ht="13.8">
      <c r="A1644" s="901">
        <v>116140</v>
      </c>
      <c r="B1644" s="894" t="s">
        <v>8255</v>
      </c>
      <c r="C1644" s="841">
        <v>600</v>
      </c>
    </row>
    <row r="1645" spans="1:3" s="842" customFormat="1" ht="13.8">
      <c r="A1645" s="901">
        <v>161034</v>
      </c>
      <c r="B1645" s="894" t="s">
        <v>8256</v>
      </c>
      <c r="C1645" s="841">
        <v>1370</v>
      </c>
    </row>
    <row r="1646" spans="1:3" s="842" customFormat="1" ht="13.8">
      <c r="A1646" s="901">
        <v>263382</v>
      </c>
      <c r="B1646" s="894" t="s">
        <v>8257</v>
      </c>
      <c r="C1646" s="841">
        <v>16880</v>
      </c>
    </row>
    <row r="1647" spans="1:3" s="842" customFormat="1" ht="13.8">
      <c r="A1647" s="901">
        <v>272217</v>
      </c>
      <c r="B1647" s="894" t="s">
        <v>8258</v>
      </c>
      <c r="C1647" s="841">
        <v>10900</v>
      </c>
    </row>
    <row r="1648" spans="1:3" s="842" customFormat="1" ht="13.8">
      <c r="A1648" s="901">
        <v>291994</v>
      </c>
      <c r="B1648" s="894" t="s">
        <v>8259</v>
      </c>
      <c r="C1648" s="841">
        <v>16000</v>
      </c>
    </row>
    <row r="1649" spans="1:3" s="842" customFormat="1" ht="13.8">
      <c r="A1649" s="901">
        <v>291304</v>
      </c>
      <c r="B1649" s="894" t="s">
        <v>8260</v>
      </c>
      <c r="C1649" s="841">
        <v>11320</v>
      </c>
    </row>
    <row r="1650" spans="1:3" s="842" customFormat="1" ht="13.8">
      <c r="A1650" s="901">
        <v>164768</v>
      </c>
      <c r="B1650" s="894" t="s">
        <v>8261</v>
      </c>
      <c r="C1650" s="841">
        <v>9900</v>
      </c>
    </row>
    <row r="1651" spans="1:3" s="842" customFormat="1" ht="13.8">
      <c r="A1651" s="901">
        <v>250839</v>
      </c>
      <c r="B1651" s="894" t="s">
        <v>8262</v>
      </c>
      <c r="C1651" s="841">
        <v>8640</v>
      </c>
    </row>
    <row r="1652" spans="1:3" s="842" customFormat="1" ht="13.8">
      <c r="A1652" s="901">
        <v>324188</v>
      </c>
      <c r="B1652" s="894" t="s">
        <v>8263</v>
      </c>
      <c r="C1652" s="841">
        <v>10190</v>
      </c>
    </row>
    <row r="1653" spans="1:3" s="842" customFormat="1" ht="13.8">
      <c r="A1653" s="901">
        <v>233437</v>
      </c>
      <c r="B1653" s="894" t="s">
        <v>8264</v>
      </c>
      <c r="C1653" s="841">
        <v>9020</v>
      </c>
    </row>
    <row r="1654" spans="1:3" s="842" customFormat="1" ht="13.8">
      <c r="A1654" s="901">
        <v>272176</v>
      </c>
      <c r="B1654" s="894" t="s">
        <v>8265</v>
      </c>
      <c r="C1654" s="841">
        <v>15790</v>
      </c>
    </row>
    <row r="1655" spans="1:3" s="842" customFormat="1" ht="13.8">
      <c r="A1655" s="901">
        <v>146810</v>
      </c>
      <c r="B1655" s="894" t="s">
        <v>8266</v>
      </c>
      <c r="C1655" s="841">
        <v>8250</v>
      </c>
    </row>
    <row r="1656" spans="1:3" s="842" customFormat="1" ht="13.8">
      <c r="A1656" s="901">
        <v>177840</v>
      </c>
      <c r="B1656" s="894" t="s">
        <v>8267</v>
      </c>
      <c r="C1656" s="841">
        <v>9000</v>
      </c>
    </row>
    <row r="1657" spans="1:3" s="842" customFormat="1" ht="13.8">
      <c r="A1657" s="901">
        <v>177839</v>
      </c>
      <c r="B1657" s="894" t="s">
        <v>8268</v>
      </c>
      <c r="C1657" s="841">
        <v>8800</v>
      </c>
    </row>
    <row r="1658" spans="1:3" s="842" customFormat="1" ht="13.8">
      <c r="A1658" s="901">
        <v>262397</v>
      </c>
      <c r="B1658" s="894" t="s">
        <v>8269</v>
      </c>
      <c r="C1658" s="841">
        <v>9200</v>
      </c>
    </row>
    <row r="1659" spans="1:3" s="842" customFormat="1" ht="13.8">
      <c r="A1659" s="901">
        <v>262398</v>
      </c>
      <c r="B1659" s="894" t="s">
        <v>8270</v>
      </c>
      <c r="C1659" s="841">
        <v>8300</v>
      </c>
    </row>
    <row r="1660" spans="1:3" s="842" customFormat="1" ht="13.8">
      <c r="A1660" s="901">
        <v>382104</v>
      </c>
      <c r="B1660" s="894" t="s">
        <v>8271</v>
      </c>
      <c r="C1660" s="841">
        <v>12820</v>
      </c>
    </row>
    <row r="1661" spans="1:3" s="842" customFormat="1" ht="13.8">
      <c r="A1661" s="901">
        <v>382105</v>
      </c>
      <c r="B1661" s="894" t="s">
        <v>8272</v>
      </c>
      <c r="C1661" s="841">
        <v>12820</v>
      </c>
    </row>
    <row r="1662" spans="1:3" s="842" customFormat="1" ht="13.8">
      <c r="A1662" s="901">
        <v>390174</v>
      </c>
      <c r="B1662" s="894" t="s">
        <v>8273</v>
      </c>
      <c r="C1662" s="841">
        <v>9960</v>
      </c>
    </row>
    <row r="1663" spans="1:3" s="842" customFormat="1" ht="13.8">
      <c r="A1663" s="901">
        <v>379853</v>
      </c>
      <c r="B1663" s="894" t="s">
        <v>8274</v>
      </c>
      <c r="C1663" s="841">
        <v>5180</v>
      </c>
    </row>
    <row r="1664" spans="1:3" s="842" customFormat="1" ht="13.8">
      <c r="A1664" s="901">
        <v>251280</v>
      </c>
      <c r="B1664" s="894" t="s">
        <v>8275</v>
      </c>
      <c r="C1664" s="841">
        <v>4400</v>
      </c>
    </row>
    <row r="1665" spans="1:3" s="842" customFormat="1" ht="13.8">
      <c r="A1665" s="901">
        <v>154721</v>
      </c>
      <c r="B1665" s="894" t="s">
        <v>8276</v>
      </c>
      <c r="C1665" s="841">
        <v>7800</v>
      </c>
    </row>
    <row r="1666" spans="1:3" s="842" customFormat="1" ht="13.8">
      <c r="A1666" s="901">
        <v>154723</v>
      </c>
      <c r="B1666" s="894" t="s">
        <v>8277</v>
      </c>
      <c r="C1666" s="841">
        <v>8080</v>
      </c>
    </row>
    <row r="1667" spans="1:3" s="842" customFormat="1" ht="13.8">
      <c r="A1667" s="901">
        <v>164298</v>
      </c>
      <c r="B1667" s="894" t="s">
        <v>8278</v>
      </c>
      <c r="C1667" s="841">
        <v>8080</v>
      </c>
    </row>
    <row r="1668" spans="1:3" s="842" customFormat="1" ht="13.8">
      <c r="A1668" s="901">
        <v>164300</v>
      </c>
      <c r="B1668" s="894" t="s">
        <v>8279</v>
      </c>
      <c r="C1668" s="841">
        <v>8080</v>
      </c>
    </row>
    <row r="1669" spans="1:3" s="842" customFormat="1" ht="13.8">
      <c r="A1669" s="901">
        <v>169987</v>
      </c>
      <c r="B1669" s="894" t="s">
        <v>8280</v>
      </c>
      <c r="C1669" s="841">
        <v>8200</v>
      </c>
    </row>
    <row r="1670" spans="1:3" s="842" customFormat="1" ht="13.8">
      <c r="A1670" s="901">
        <v>339126</v>
      </c>
      <c r="B1670" s="894" t="s">
        <v>8281</v>
      </c>
      <c r="C1670" s="841">
        <v>670</v>
      </c>
    </row>
    <row r="1671" spans="1:3" s="842" customFormat="1" ht="13.8">
      <c r="A1671" s="901">
        <v>339125</v>
      </c>
      <c r="B1671" s="894" t="s">
        <v>8282</v>
      </c>
      <c r="C1671" s="841">
        <v>670</v>
      </c>
    </row>
    <row r="1672" spans="1:3" s="842" customFormat="1" ht="13.8">
      <c r="A1672" s="901">
        <v>281807</v>
      </c>
      <c r="B1672" s="894" t="s">
        <v>8283</v>
      </c>
      <c r="C1672" s="841">
        <v>800</v>
      </c>
    </row>
    <row r="1673" spans="1:3" s="842" customFormat="1" ht="13.8">
      <c r="A1673" s="901">
        <v>322740</v>
      </c>
      <c r="B1673" s="894" t="s">
        <v>8284</v>
      </c>
      <c r="C1673" s="841">
        <v>940</v>
      </c>
    </row>
    <row r="1674" spans="1:3" s="842" customFormat="1" ht="13.8">
      <c r="A1674" s="901">
        <v>322739</v>
      </c>
      <c r="B1674" s="894" t="s">
        <v>8285</v>
      </c>
      <c r="C1674" s="841">
        <v>940</v>
      </c>
    </row>
    <row r="1675" spans="1:3" s="842" customFormat="1" ht="13.8">
      <c r="A1675" s="901">
        <v>173009</v>
      </c>
      <c r="B1675" s="894" t="s">
        <v>8286</v>
      </c>
      <c r="C1675" s="841">
        <v>460</v>
      </c>
    </row>
    <row r="1676" spans="1:3" s="842" customFormat="1" ht="13.8">
      <c r="A1676" s="901">
        <v>173010</v>
      </c>
      <c r="B1676" s="894" t="s">
        <v>8287</v>
      </c>
      <c r="C1676" s="841">
        <v>460</v>
      </c>
    </row>
    <row r="1677" spans="1:3" s="842" customFormat="1" ht="13.8">
      <c r="A1677" s="901">
        <v>173008</v>
      </c>
      <c r="B1677" s="894" t="s">
        <v>8288</v>
      </c>
      <c r="C1677" s="841">
        <v>460</v>
      </c>
    </row>
    <row r="1678" spans="1:3" s="842" customFormat="1" ht="13.8">
      <c r="A1678" s="901">
        <v>266349</v>
      </c>
      <c r="B1678" s="894" t="s">
        <v>8289</v>
      </c>
      <c r="C1678" s="841">
        <v>39480</v>
      </c>
    </row>
    <row r="1679" spans="1:3" s="842" customFormat="1" ht="13.8">
      <c r="A1679" s="901">
        <v>124620</v>
      </c>
      <c r="B1679" s="894" t="s">
        <v>8290</v>
      </c>
      <c r="C1679" s="841">
        <v>57460</v>
      </c>
    </row>
    <row r="1680" spans="1:3" s="842" customFormat="1" ht="13.8">
      <c r="A1680" s="901">
        <v>159507</v>
      </c>
      <c r="B1680" s="894" t="s">
        <v>8291</v>
      </c>
      <c r="C1680" s="841">
        <v>57230</v>
      </c>
    </row>
    <row r="1681" spans="1:3" s="842" customFormat="1" ht="13.8">
      <c r="A1681" s="901">
        <v>144773</v>
      </c>
      <c r="B1681" s="894" t="s">
        <v>8292</v>
      </c>
      <c r="C1681" s="841">
        <v>49000</v>
      </c>
    </row>
    <row r="1682" spans="1:3" s="842" customFormat="1" ht="13.8">
      <c r="A1682" s="901">
        <v>108444</v>
      </c>
      <c r="B1682" s="894" t="s">
        <v>8293</v>
      </c>
      <c r="C1682" s="841">
        <v>52640</v>
      </c>
    </row>
    <row r="1683" spans="1:3" s="842" customFormat="1" ht="13.8">
      <c r="A1683" s="901">
        <v>146126</v>
      </c>
      <c r="B1683" s="894" t="s">
        <v>8294</v>
      </c>
      <c r="C1683" s="841">
        <v>31020</v>
      </c>
    </row>
    <row r="1684" spans="1:3" s="842" customFormat="1" ht="13.8">
      <c r="A1684" s="901">
        <v>382767</v>
      </c>
      <c r="B1684" s="894" t="s">
        <v>8295</v>
      </c>
      <c r="C1684" s="841">
        <v>16920</v>
      </c>
    </row>
    <row r="1685" spans="1:3" s="842" customFormat="1" ht="13.8">
      <c r="A1685" s="901">
        <v>382048</v>
      </c>
      <c r="B1685" s="894" t="s">
        <v>8296</v>
      </c>
      <c r="C1685" s="841">
        <v>17000</v>
      </c>
    </row>
    <row r="1686" spans="1:3" s="842" customFormat="1" ht="13.8">
      <c r="A1686" s="901">
        <v>323477</v>
      </c>
      <c r="B1686" s="894" t="s">
        <v>8297</v>
      </c>
      <c r="C1686" s="841">
        <v>6090</v>
      </c>
    </row>
    <row r="1687" spans="1:3" s="842" customFormat="1" ht="13.8">
      <c r="A1687" s="901">
        <v>252756</v>
      </c>
      <c r="B1687" s="894" t="s">
        <v>8298</v>
      </c>
      <c r="C1687" s="841">
        <v>38000</v>
      </c>
    </row>
    <row r="1688" spans="1:3" s="842" customFormat="1" ht="13.8">
      <c r="A1688" s="901">
        <v>146367</v>
      </c>
      <c r="B1688" s="894" t="s">
        <v>8299</v>
      </c>
      <c r="C1688" s="841">
        <v>1400</v>
      </c>
    </row>
    <row r="1689" spans="1:3" s="842" customFormat="1" ht="13.8">
      <c r="A1689" s="901">
        <v>146368</v>
      </c>
      <c r="B1689" s="894" t="s">
        <v>8300</v>
      </c>
      <c r="C1689" s="841">
        <v>1400</v>
      </c>
    </row>
    <row r="1690" spans="1:3" s="842" customFormat="1" ht="13.8">
      <c r="A1690" s="901">
        <v>146369</v>
      </c>
      <c r="B1690" s="894" t="s">
        <v>8301</v>
      </c>
      <c r="C1690" s="841">
        <v>1400</v>
      </c>
    </row>
    <row r="1691" spans="1:3" s="842" customFormat="1" ht="13.8">
      <c r="A1691" s="901">
        <v>146370</v>
      </c>
      <c r="B1691" s="894" t="s">
        <v>8302</v>
      </c>
      <c r="C1691" s="841">
        <v>3800</v>
      </c>
    </row>
    <row r="1692" spans="1:3" s="842" customFormat="1" ht="13.8">
      <c r="A1692" s="901">
        <v>255939</v>
      </c>
      <c r="B1692" s="894" t="s">
        <v>8303</v>
      </c>
      <c r="C1692" s="841">
        <v>17000</v>
      </c>
    </row>
    <row r="1693" spans="1:3" s="842" customFormat="1" ht="13.8">
      <c r="A1693" s="901">
        <v>255940</v>
      </c>
      <c r="B1693" s="894" t="s">
        <v>8304</v>
      </c>
      <c r="C1693" s="841">
        <v>19000</v>
      </c>
    </row>
    <row r="1694" spans="1:3" s="842" customFormat="1" ht="13.8">
      <c r="A1694" s="901">
        <v>145344</v>
      </c>
      <c r="B1694" s="894" t="s">
        <v>8305</v>
      </c>
      <c r="C1694" s="841">
        <v>22000</v>
      </c>
    </row>
    <row r="1695" spans="1:3" s="842" customFormat="1" ht="13.8">
      <c r="A1695" s="901">
        <v>158489</v>
      </c>
      <c r="B1695" s="894" t="s">
        <v>8306</v>
      </c>
      <c r="C1695" s="841">
        <v>28950</v>
      </c>
    </row>
    <row r="1696" spans="1:3" s="842" customFormat="1" ht="13.8">
      <c r="A1696" s="901">
        <v>135203</v>
      </c>
      <c r="B1696" s="894" t="s">
        <v>8307</v>
      </c>
      <c r="C1696" s="841">
        <v>12500</v>
      </c>
    </row>
    <row r="1697" spans="1:3" s="842" customFormat="1" ht="13.8">
      <c r="A1697" s="901">
        <v>135204</v>
      </c>
      <c r="B1697" s="894" t="s">
        <v>8308</v>
      </c>
      <c r="C1697" s="841">
        <v>13000</v>
      </c>
    </row>
    <row r="1698" spans="1:3" s="842" customFormat="1" ht="13.8">
      <c r="A1698" s="901">
        <v>194756</v>
      </c>
      <c r="B1698" s="894" t="s">
        <v>8309</v>
      </c>
      <c r="C1698" s="841">
        <v>24250</v>
      </c>
    </row>
    <row r="1699" spans="1:3" s="842" customFormat="1" ht="13.8">
      <c r="A1699" s="901">
        <v>116518</v>
      </c>
      <c r="B1699" s="894" t="s">
        <v>8310</v>
      </c>
      <c r="C1699" s="841">
        <v>15200</v>
      </c>
    </row>
    <row r="1700" spans="1:3" s="842" customFormat="1" ht="13.8">
      <c r="A1700" s="901">
        <v>256855</v>
      </c>
      <c r="B1700" s="894" t="s">
        <v>8311</v>
      </c>
      <c r="C1700" s="841">
        <v>17000</v>
      </c>
    </row>
    <row r="1701" spans="1:3" s="842" customFormat="1" ht="13.8">
      <c r="A1701" s="901">
        <v>116519</v>
      </c>
      <c r="B1701" s="894" t="s">
        <v>8312</v>
      </c>
      <c r="C1701" s="841">
        <v>15000</v>
      </c>
    </row>
    <row r="1702" spans="1:3" s="842" customFormat="1" ht="13.8">
      <c r="A1702" s="901">
        <v>284037</v>
      </c>
      <c r="B1702" s="894" t="s">
        <v>8313</v>
      </c>
      <c r="C1702" s="841">
        <v>20680</v>
      </c>
    </row>
    <row r="1703" spans="1:3" s="842" customFormat="1" ht="13.8">
      <c r="A1703" s="901">
        <v>296125</v>
      </c>
      <c r="B1703" s="894" t="s">
        <v>8314</v>
      </c>
      <c r="C1703" s="841">
        <v>3720</v>
      </c>
    </row>
    <row r="1704" spans="1:3" s="842" customFormat="1" ht="13.8">
      <c r="A1704" s="901">
        <v>274959</v>
      </c>
      <c r="B1704" s="894" t="s">
        <v>8315</v>
      </c>
      <c r="C1704" s="841">
        <v>96000</v>
      </c>
    </row>
    <row r="1705" spans="1:3" s="842" customFormat="1" ht="13.8">
      <c r="A1705" s="901">
        <v>290547</v>
      </c>
      <c r="B1705" s="894" t="s">
        <v>8316</v>
      </c>
      <c r="C1705" s="841">
        <v>13000</v>
      </c>
    </row>
    <row r="1706" spans="1:3" s="842" customFormat="1" ht="13.8">
      <c r="A1706" s="901">
        <v>274982</v>
      </c>
      <c r="B1706" s="894" t="s">
        <v>8317</v>
      </c>
      <c r="C1706" s="841">
        <v>45000</v>
      </c>
    </row>
    <row r="1707" spans="1:3" s="842" customFormat="1" ht="13.8">
      <c r="A1707" s="901">
        <v>290549</v>
      </c>
      <c r="B1707" s="894" t="s">
        <v>8318</v>
      </c>
      <c r="C1707" s="841">
        <v>45000</v>
      </c>
    </row>
    <row r="1708" spans="1:3" s="842" customFormat="1" ht="13.8">
      <c r="A1708" s="901">
        <v>274983</v>
      </c>
      <c r="B1708" s="894" t="s">
        <v>8319</v>
      </c>
      <c r="C1708" s="841">
        <v>40000</v>
      </c>
    </row>
    <row r="1709" spans="1:3" s="842" customFormat="1" ht="13.8">
      <c r="A1709" s="901">
        <v>383043</v>
      </c>
      <c r="B1709" s="894" t="s">
        <v>8320</v>
      </c>
      <c r="C1709" s="841">
        <v>48000</v>
      </c>
    </row>
    <row r="1710" spans="1:3" s="842" customFormat="1" ht="13.8">
      <c r="A1710" s="901">
        <v>383044</v>
      </c>
      <c r="B1710" s="894" t="s">
        <v>8321</v>
      </c>
      <c r="C1710" s="841">
        <v>48000</v>
      </c>
    </row>
    <row r="1711" spans="1:3" s="842" customFormat="1" ht="13.8">
      <c r="A1711" s="901">
        <v>390374</v>
      </c>
      <c r="B1711" s="894" t="s">
        <v>8322</v>
      </c>
      <c r="C1711" s="841">
        <v>16500</v>
      </c>
    </row>
    <row r="1712" spans="1:3" s="842" customFormat="1" ht="13.8">
      <c r="A1712" s="905">
        <v>322090</v>
      </c>
      <c r="B1712" s="904" t="s">
        <v>8323</v>
      </c>
      <c r="C1712" s="841">
        <v>4930</v>
      </c>
    </row>
    <row r="1713" spans="1:3" s="842" customFormat="1" ht="13.8">
      <c r="A1713" s="901">
        <v>274555</v>
      </c>
      <c r="B1713" s="894" t="s">
        <v>8324</v>
      </c>
      <c r="C1713" s="841">
        <v>40000</v>
      </c>
    </row>
    <row r="1714" spans="1:3" s="842" customFormat="1" ht="13.8">
      <c r="A1714" s="901">
        <v>274556</v>
      </c>
      <c r="B1714" s="894" t="s">
        <v>8325</v>
      </c>
      <c r="C1714" s="841">
        <v>44000</v>
      </c>
    </row>
    <row r="1715" spans="1:3" s="842" customFormat="1" ht="13.8">
      <c r="A1715" s="901">
        <v>296131</v>
      </c>
      <c r="B1715" s="894" t="s">
        <v>8326</v>
      </c>
      <c r="C1715" s="841">
        <v>18500</v>
      </c>
    </row>
    <row r="1716" spans="1:3" s="842" customFormat="1" ht="13.8">
      <c r="A1716" s="901">
        <v>156300</v>
      </c>
      <c r="B1716" s="894" t="s">
        <v>8327</v>
      </c>
      <c r="C1716" s="841">
        <v>31000</v>
      </c>
    </row>
    <row r="1717" spans="1:3" s="842" customFormat="1" ht="13.8">
      <c r="A1717" s="901">
        <v>296132</v>
      </c>
      <c r="B1717" s="894" t="s">
        <v>8328</v>
      </c>
      <c r="C1717" s="841">
        <v>21340</v>
      </c>
    </row>
    <row r="1718" spans="1:3" s="842" customFormat="1" ht="13.8">
      <c r="A1718" s="901">
        <v>124519</v>
      </c>
      <c r="B1718" s="894" t="s">
        <v>8329</v>
      </c>
      <c r="C1718" s="841">
        <v>13030</v>
      </c>
    </row>
    <row r="1719" spans="1:3" s="842" customFormat="1" ht="13.8">
      <c r="A1719" s="901">
        <v>229869</v>
      </c>
      <c r="B1719" s="894" t="s">
        <v>8330</v>
      </c>
      <c r="C1719" s="841">
        <v>19480</v>
      </c>
    </row>
    <row r="1720" spans="1:3" s="842" customFormat="1" ht="13.8">
      <c r="A1720" s="901">
        <v>398113</v>
      </c>
      <c r="B1720" s="894" t="s">
        <v>8331</v>
      </c>
      <c r="C1720" s="841">
        <v>32830</v>
      </c>
    </row>
    <row r="1721" spans="1:3" s="842" customFormat="1" ht="13.8">
      <c r="A1721" s="901">
        <v>398112</v>
      </c>
      <c r="B1721" s="894" t="s">
        <v>8332</v>
      </c>
      <c r="C1721" s="841">
        <v>33840</v>
      </c>
    </row>
    <row r="1722" spans="1:3" s="842" customFormat="1" ht="13.8">
      <c r="A1722" s="936">
        <v>246469</v>
      </c>
      <c r="B1722" s="902" t="s">
        <v>8333</v>
      </c>
      <c r="C1722" s="841">
        <v>33000</v>
      </c>
    </row>
    <row r="1723" spans="1:3" s="842" customFormat="1" ht="13.8">
      <c r="A1723" s="901">
        <v>125269</v>
      </c>
      <c r="B1723" s="894" t="s">
        <v>8334</v>
      </c>
      <c r="C1723" s="841">
        <v>22000</v>
      </c>
    </row>
    <row r="1724" spans="1:3" s="842" customFormat="1" ht="13.8">
      <c r="A1724" s="901">
        <v>131154</v>
      </c>
      <c r="B1724" s="894" t="s">
        <v>8335</v>
      </c>
      <c r="C1724" s="841">
        <v>22000</v>
      </c>
    </row>
    <row r="1725" spans="1:3" s="842" customFormat="1" ht="13.8">
      <c r="A1725" s="901">
        <v>350549</v>
      </c>
      <c r="B1725" s="894" t="s">
        <v>8336</v>
      </c>
      <c r="C1725" s="841">
        <v>10710</v>
      </c>
    </row>
    <row r="1726" spans="1:3" s="842" customFormat="1" ht="13.8">
      <c r="A1726" s="901">
        <v>131687</v>
      </c>
      <c r="B1726" s="894" t="s">
        <v>8337</v>
      </c>
      <c r="C1726" s="841">
        <v>20300</v>
      </c>
    </row>
    <row r="1727" spans="1:3" s="842" customFormat="1" ht="13.8">
      <c r="A1727" s="901">
        <v>289410</v>
      </c>
      <c r="B1727" s="894" t="s">
        <v>8338</v>
      </c>
      <c r="C1727" s="841">
        <v>5200</v>
      </c>
    </row>
    <row r="1728" spans="1:3" s="842" customFormat="1" ht="13.8">
      <c r="A1728" s="901">
        <v>330151</v>
      </c>
      <c r="B1728" s="894" t="s">
        <v>8339</v>
      </c>
      <c r="C1728" s="841">
        <v>5200</v>
      </c>
    </row>
    <row r="1729" spans="1:3" s="842" customFormat="1" ht="13.8">
      <c r="A1729" s="901">
        <v>289404</v>
      </c>
      <c r="B1729" s="894" t="s">
        <v>8340</v>
      </c>
      <c r="C1729" s="841">
        <v>14000</v>
      </c>
    </row>
    <row r="1730" spans="1:3" s="842" customFormat="1" ht="13.8">
      <c r="A1730" s="901">
        <v>272417</v>
      </c>
      <c r="B1730" s="894" t="s">
        <v>8341</v>
      </c>
      <c r="C1730" s="841">
        <v>6300</v>
      </c>
    </row>
    <row r="1731" spans="1:3" s="842" customFormat="1" ht="13.8">
      <c r="A1731" s="901">
        <v>128182</v>
      </c>
      <c r="B1731" s="894" t="s">
        <v>8342</v>
      </c>
      <c r="C1731" s="841">
        <v>5700</v>
      </c>
    </row>
    <row r="1732" spans="1:3" s="842" customFormat="1" ht="13.8">
      <c r="A1732" s="901">
        <v>230116</v>
      </c>
      <c r="B1732" s="894" t="s">
        <v>8343</v>
      </c>
      <c r="C1732" s="841">
        <v>14800</v>
      </c>
    </row>
    <row r="1733" spans="1:3" s="842" customFormat="1" ht="13.8">
      <c r="A1733" s="901">
        <v>270843</v>
      </c>
      <c r="B1733" s="894" t="s">
        <v>8344</v>
      </c>
      <c r="C1733" s="841">
        <v>16000</v>
      </c>
    </row>
    <row r="1734" spans="1:3" s="842" customFormat="1" ht="13.8">
      <c r="A1734" s="901">
        <v>270845</v>
      </c>
      <c r="B1734" s="894" t="s">
        <v>8345</v>
      </c>
      <c r="C1734" s="841">
        <v>16000</v>
      </c>
    </row>
    <row r="1735" spans="1:3" s="842" customFormat="1" ht="13.8">
      <c r="A1735" s="901">
        <v>128811</v>
      </c>
      <c r="B1735" s="894" t="s">
        <v>8346</v>
      </c>
      <c r="C1735" s="841">
        <v>12500</v>
      </c>
    </row>
    <row r="1736" spans="1:3" s="842" customFormat="1" ht="13.8">
      <c r="A1736" s="901">
        <v>295558</v>
      </c>
      <c r="B1736" s="894" t="s">
        <v>8347</v>
      </c>
      <c r="C1736" s="841">
        <v>1100</v>
      </c>
    </row>
    <row r="1737" spans="1:3" s="842" customFormat="1" ht="13.8">
      <c r="A1737" s="901">
        <v>343888</v>
      </c>
      <c r="B1737" s="894" t="s">
        <v>8348</v>
      </c>
      <c r="C1737" s="841">
        <v>1090</v>
      </c>
    </row>
    <row r="1738" spans="1:3" s="842" customFormat="1" ht="13.8">
      <c r="A1738" s="901">
        <v>162240</v>
      </c>
      <c r="B1738" s="894" t="s">
        <v>8349</v>
      </c>
      <c r="C1738" s="841">
        <v>7710</v>
      </c>
    </row>
    <row r="1739" spans="1:3" s="842" customFormat="1" ht="13.8">
      <c r="A1739" s="901">
        <v>253323</v>
      </c>
      <c r="B1739" s="894" t="s">
        <v>8350</v>
      </c>
      <c r="C1739" s="841">
        <v>9500</v>
      </c>
    </row>
    <row r="1740" spans="1:3" s="842" customFormat="1" ht="13.8">
      <c r="A1740" s="905">
        <v>389143</v>
      </c>
      <c r="B1740" s="904" t="s">
        <v>8351</v>
      </c>
      <c r="C1740" s="841">
        <v>1600</v>
      </c>
    </row>
    <row r="1741" spans="1:3" s="842" customFormat="1" ht="13.8">
      <c r="A1741" s="901">
        <v>145336</v>
      </c>
      <c r="B1741" s="894" t="s">
        <v>8352</v>
      </c>
      <c r="C1741" s="841">
        <v>15560</v>
      </c>
    </row>
    <row r="1742" spans="1:3" s="842" customFormat="1" ht="13.8">
      <c r="A1742" s="901">
        <v>175987</v>
      </c>
      <c r="B1742" s="894" t="s">
        <v>8353</v>
      </c>
      <c r="C1742" s="841">
        <v>17000</v>
      </c>
    </row>
    <row r="1743" spans="1:3" s="842" customFormat="1" ht="13.8">
      <c r="A1743" s="901">
        <v>143763</v>
      </c>
      <c r="B1743" s="894" t="s">
        <v>8354</v>
      </c>
      <c r="C1743" s="841">
        <v>24500</v>
      </c>
    </row>
    <row r="1744" spans="1:3" s="842" customFormat="1" ht="13.8">
      <c r="A1744" s="901">
        <v>143764</v>
      </c>
      <c r="B1744" s="894" t="s">
        <v>8355</v>
      </c>
      <c r="C1744" s="841">
        <v>17500</v>
      </c>
    </row>
    <row r="1745" spans="1:3" s="842" customFormat="1" ht="13.8">
      <c r="A1745" s="901">
        <v>143766</v>
      </c>
      <c r="B1745" s="894" t="s">
        <v>8356</v>
      </c>
      <c r="C1745" s="841">
        <v>17500</v>
      </c>
    </row>
    <row r="1746" spans="1:3" s="842" customFormat="1" ht="13.8">
      <c r="A1746" s="901">
        <v>139121</v>
      </c>
      <c r="B1746" s="894" t="s">
        <v>8357</v>
      </c>
      <c r="C1746" s="841">
        <v>10690</v>
      </c>
    </row>
    <row r="1747" spans="1:3" s="842" customFormat="1" ht="13.8">
      <c r="A1747" s="900">
        <v>113574</v>
      </c>
      <c r="B1747" s="894" t="s">
        <v>8358</v>
      </c>
      <c r="C1747" s="841">
        <v>5100</v>
      </c>
    </row>
    <row r="1748" spans="1:3" s="842" customFormat="1" ht="13.8">
      <c r="A1748" s="900">
        <v>158169</v>
      </c>
      <c r="B1748" s="894" t="s">
        <v>8359</v>
      </c>
      <c r="C1748" s="841">
        <v>16300</v>
      </c>
    </row>
    <row r="1749" spans="1:3" s="842" customFormat="1" ht="13.8">
      <c r="A1749" s="900">
        <v>426240</v>
      </c>
      <c r="B1749" s="894" t="s">
        <v>8360</v>
      </c>
      <c r="C1749" s="841">
        <v>2600</v>
      </c>
    </row>
    <row r="1750" spans="1:3" s="842" customFormat="1" ht="13.8">
      <c r="A1750" s="900">
        <v>384676</v>
      </c>
      <c r="B1750" s="894" t="s">
        <v>8361</v>
      </c>
      <c r="C1750" s="841">
        <v>17000</v>
      </c>
    </row>
    <row r="1751" spans="1:3" s="842" customFormat="1" ht="13.8">
      <c r="A1751" s="906">
        <v>428538</v>
      </c>
      <c r="B1751" s="904" t="s">
        <v>8362</v>
      </c>
      <c r="C1751" s="841">
        <v>24000</v>
      </c>
    </row>
    <row r="1752" spans="1:3" s="842" customFormat="1" ht="13.8">
      <c r="A1752" s="906">
        <v>357601</v>
      </c>
      <c r="B1752" s="904" t="s">
        <v>8363</v>
      </c>
      <c r="C1752" s="841">
        <v>10500</v>
      </c>
    </row>
    <row r="1753" spans="1:3" s="842" customFormat="1" ht="13.8">
      <c r="A1753" s="900">
        <v>427956</v>
      </c>
      <c r="B1753" s="894" t="s">
        <v>8364</v>
      </c>
      <c r="C1753" s="841">
        <v>17000</v>
      </c>
    </row>
    <row r="1754" spans="1:3" s="842" customFormat="1" ht="13.8">
      <c r="A1754" s="906">
        <v>436784</v>
      </c>
      <c r="B1754" s="904" t="s">
        <v>8365</v>
      </c>
      <c r="C1754" s="841">
        <v>12000</v>
      </c>
    </row>
    <row r="1755" spans="1:3" s="842" customFormat="1" ht="13.8">
      <c r="A1755" s="893">
        <v>433618</v>
      </c>
      <c r="B1755" s="894" t="s">
        <v>8366</v>
      </c>
      <c r="C1755" s="841">
        <v>24000</v>
      </c>
    </row>
    <row r="1756" spans="1:3" s="842" customFormat="1" ht="13.8">
      <c r="A1756" s="900">
        <v>298782</v>
      </c>
      <c r="B1756" s="894" t="s">
        <v>8367</v>
      </c>
      <c r="C1756" s="841">
        <v>23900</v>
      </c>
    </row>
    <row r="1757" spans="1:3" s="842" customFormat="1" ht="13.8">
      <c r="A1757" s="900">
        <v>298784</v>
      </c>
      <c r="B1757" s="894" t="s">
        <v>8368</v>
      </c>
      <c r="C1757" s="841">
        <v>13500</v>
      </c>
    </row>
    <row r="1758" spans="1:3" s="842" customFormat="1" ht="13.8">
      <c r="A1758" s="900">
        <v>134066</v>
      </c>
      <c r="B1758" s="894" t="s">
        <v>8369</v>
      </c>
      <c r="C1758" s="841">
        <v>9500</v>
      </c>
    </row>
    <row r="1759" spans="1:3" s="842" customFormat="1" ht="13.8">
      <c r="A1759" s="900">
        <v>109117</v>
      </c>
      <c r="B1759" s="894" t="s">
        <v>8370</v>
      </c>
      <c r="C1759" s="841">
        <v>590</v>
      </c>
    </row>
    <row r="1760" spans="1:3" s="842" customFormat="1" ht="13.8">
      <c r="A1760" s="900">
        <v>257582</v>
      </c>
      <c r="B1760" s="894" t="s">
        <v>8371</v>
      </c>
      <c r="C1760" s="841">
        <v>4100</v>
      </c>
    </row>
    <row r="1761" spans="1:3" s="842" customFormat="1" ht="13.8">
      <c r="A1761" s="900">
        <v>257578</v>
      </c>
      <c r="B1761" s="894" t="s">
        <v>8372</v>
      </c>
      <c r="C1761" s="841">
        <v>4270</v>
      </c>
    </row>
    <row r="1762" spans="1:3" s="842" customFormat="1" ht="13.8">
      <c r="A1762" s="900">
        <v>257583</v>
      </c>
      <c r="B1762" s="894" t="s">
        <v>8373</v>
      </c>
      <c r="C1762" s="841">
        <v>6500</v>
      </c>
    </row>
    <row r="1763" spans="1:3" s="842" customFormat="1" ht="13.8">
      <c r="A1763" s="900">
        <v>133938</v>
      </c>
      <c r="B1763" s="894" t="s">
        <v>8374</v>
      </c>
      <c r="C1763" s="841">
        <v>6000</v>
      </c>
    </row>
    <row r="1764" spans="1:3" s="842" customFormat="1" ht="13.8">
      <c r="A1764" s="900">
        <v>275166</v>
      </c>
      <c r="B1764" s="894" t="s">
        <v>8375</v>
      </c>
      <c r="C1764" s="841">
        <v>6000</v>
      </c>
    </row>
    <row r="1765" spans="1:3" s="842" customFormat="1" ht="13.8">
      <c r="A1765" s="900">
        <v>449530</v>
      </c>
      <c r="B1765" s="894" t="s">
        <v>8376</v>
      </c>
      <c r="C1765" s="841">
        <v>7000</v>
      </c>
    </row>
    <row r="1766" spans="1:3" s="842" customFormat="1" ht="13.8">
      <c r="A1766" s="900">
        <v>163171</v>
      </c>
      <c r="B1766" s="894" t="s">
        <v>8377</v>
      </c>
      <c r="C1766" s="841">
        <v>8000</v>
      </c>
    </row>
    <row r="1767" spans="1:3" s="842" customFormat="1" ht="13.8">
      <c r="A1767" s="900">
        <v>163172</v>
      </c>
      <c r="B1767" s="894" t="s">
        <v>8378</v>
      </c>
      <c r="C1767" s="841">
        <v>8000</v>
      </c>
    </row>
    <row r="1768" spans="1:3" s="842" customFormat="1" ht="13.8">
      <c r="A1768" s="900">
        <v>163173</v>
      </c>
      <c r="B1768" s="894" t="s">
        <v>8379</v>
      </c>
      <c r="C1768" s="841">
        <v>8000</v>
      </c>
    </row>
    <row r="1769" spans="1:3" s="842" customFormat="1" ht="13.8">
      <c r="A1769" s="900">
        <v>163174</v>
      </c>
      <c r="B1769" s="894" t="s">
        <v>8380</v>
      </c>
      <c r="C1769" s="841">
        <v>8000</v>
      </c>
    </row>
    <row r="1770" spans="1:3" s="842" customFormat="1" ht="13.8">
      <c r="A1770" s="900">
        <v>257586</v>
      </c>
      <c r="B1770" s="894" t="s">
        <v>8381</v>
      </c>
      <c r="C1770" s="841">
        <v>12500</v>
      </c>
    </row>
    <row r="1771" spans="1:3" s="842" customFormat="1" ht="13.8">
      <c r="A1771" s="900">
        <v>116945</v>
      </c>
      <c r="B1771" s="894" t="s">
        <v>8382</v>
      </c>
      <c r="C1771" s="841">
        <v>11000</v>
      </c>
    </row>
    <row r="1772" spans="1:3" s="842" customFormat="1" ht="13.8">
      <c r="A1772" s="900">
        <v>425966</v>
      </c>
      <c r="B1772" s="894" t="s">
        <v>8383</v>
      </c>
      <c r="C1772" s="841"/>
    </row>
    <row r="1773" spans="1:3" s="842" customFormat="1" ht="13.8">
      <c r="A1773" s="900">
        <v>364323</v>
      </c>
      <c r="B1773" s="894" t="s">
        <v>8384</v>
      </c>
      <c r="C1773" s="841">
        <v>9500</v>
      </c>
    </row>
    <row r="1774" spans="1:3" s="842" customFormat="1" ht="13.8">
      <c r="A1774" s="900">
        <v>397687</v>
      </c>
      <c r="B1774" s="894" t="s">
        <v>8385</v>
      </c>
      <c r="C1774" s="841">
        <v>12960</v>
      </c>
    </row>
    <row r="1775" spans="1:3" s="842" customFormat="1" ht="13.8">
      <c r="A1775" s="900">
        <v>329096</v>
      </c>
      <c r="B1775" s="894" t="s">
        <v>8386</v>
      </c>
      <c r="C1775" s="841">
        <v>16500</v>
      </c>
    </row>
    <row r="1776" spans="1:3" s="842" customFormat="1" ht="13.8">
      <c r="A1776" s="900">
        <v>138260</v>
      </c>
      <c r="B1776" s="894" t="s">
        <v>8387</v>
      </c>
      <c r="C1776" s="841">
        <v>15000</v>
      </c>
    </row>
    <row r="1777" spans="1:3" s="842" customFormat="1" ht="13.8">
      <c r="A1777" s="900">
        <v>176900</v>
      </c>
      <c r="B1777" s="894" t="s">
        <v>8388</v>
      </c>
      <c r="C1777" s="841">
        <v>11800</v>
      </c>
    </row>
    <row r="1778" spans="1:3" s="842" customFormat="1" ht="13.8">
      <c r="A1778" s="900">
        <v>323679</v>
      </c>
      <c r="B1778" s="894" t="s">
        <v>8389</v>
      </c>
      <c r="C1778" s="841">
        <v>16000</v>
      </c>
    </row>
    <row r="1779" spans="1:3" s="842" customFormat="1" ht="13.8">
      <c r="A1779" s="900">
        <v>238376</v>
      </c>
      <c r="B1779" s="894" t="s">
        <v>8390</v>
      </c>
      <c r="C1779" s="841">
        <v>12500</v>
      </c>
    </row>
    <row r="1780" spans="1:3" s="842" customFormat="1" ht="17.399999999999999">
      <c r="A1780" s="937">
        <v>438850</v>
      </c>
      <c r="B1780" s="938" t="s">
        <v>8391</v>
      </c>
      <c r="C1780" s="841"/>
    </row>
    <row r="1781" spans="1:3" s="842" customFormat="1" ht="13.8">
      <c r="A1781" s="900">
        <v>256936</v>
      </c>
      <c r="B1781" s="894" t="s">
        <v>7828</v>
      </c>
      <c r="C1781" s="841">
        <v>15890</v>
      </c>
    </row>
    <row r="1782" spans="1:3" s="842" customFormat="1" ht="13.8">
      <c r="A1782" s="900">
        <v>256946</v>
      </c>
      <c r="B1782" s="894" t="s">
        <v>7829</v>
      </c>
      <c r="C1782" s="841">
        <v>16060</v>
      </c>
    </row>
    <row r="1783" spans="1:3" s="842" customFormat="1" ht="13.8">
      <c r="A1783" s="900">
        <v>323677</v>
      </c>
      <c r="B1783" s="894" t="s">
        <v>8392</v>
      </c>
      <c r="C1783" s="841">
        <v>16000</v>
      </c>
    </row>
    <row r="1784" spans="1:3" s="842" customFormat="1" ht="13.8">
      <c r="A1784" s="900">
        <v>323678</v>
      </c>
      <c r="B1784" s="894" t="s">
        <v>8393</v>
      </c>
      <c r="C1784" s="841">
        <v>18000</v>
      </c>
    </row>
    <row r="1785" spans="1:3" s="842" customFormat="1" ht="13.8">
      <c r="A1785" s="939">
        <v>438851</v>
      </c>
      <c r="B1785" s="894" t="s">
        <v>8394</v>
      </c>
      <c r="C1785" s="841"/>
    </row>
    <row r="1786" spans="1:3" ht="13.8">
      <c r="A1786" s="900">
        <v>177119</v>
      </c>
      <c r="B1786" s="894" t="s">
        <v>8395</v>
      </c>
      <c r="C1786" s="344">
        <v>16060</v>
      </c>
    </row>
    <row r="1787" spans="1:3" ht="13.8">
      <c r="A1787" s="939">
        <v>425965</v>
      </c>
      <c r="B1787" s="894" t="s">
        <v>8396</v>
      </c>
    </row>
    <row r="1788" spans="1:3" ht="13.8">
      <c r="A1788" s="900">
        <v>108217</v>
      </c>
      <c r="B1788" s="894" t="s">
        <v>8397</v>
      </c>
      <c r="C1788" s="344">
        <v>17000</v>
      </c>
    </row>
    <row r="1789" spans="1:3" ht="13.8">
      <c r="A1789" s="900">
        <v>134065</v>
      </c>
      <c r="B1789" s="894" t="s">
        <v>8398</v>
      </c>
      <c r="C1789" s="344">
        <v>19880</v>
      </c>
    </row>
    <row r="1790" spans="1:3" ht="13.8">
      <c r="A1790" s="900">
        <v>177120</v>
      </c>
      <c r="B1790" s="894" t="s">
        <v>8399</v>
      </c>
      <c r="C1790" s="344">
        <v>15890</v>
      </c>
    </row>
    <row r="1791" spans="1:3" ht="13.8">
      <c r="A1791" s="900">
        <v>275323</v>
      </c>
      <c r="B1791" s="894" t="s">
        <v>8400</v>
      </c>
      <c r="C1791" s="344">
        <v>22500</v>
      </c>
    </row>
    <row r="1792" spans="1:3" ht="13.8">
      <c r="A1792" s="900">
        <v>356081</v>
      </c>
      <c r="B1792" s="894" t="s">
        <v>8401</v>
      </c>
      <c r="C1792" s="344">
        <v>17500</v>
      </c>
    </row>
    <row r="1793" spans="1:3" ht="13.8">
      <c r="A1793" s="901">
        <v>433957</v>
      </c>
      <c r="B1793" s="894" t="s">
        <v>8402</v>
      </c>
      <c r="C1793" s="344">
        <v>18500</v>
      </c>
    </row>
    <row r="1794" spans="1:3" ht="13.8">
      <c r="A1794" s="900">
        <v>323682</v>
      </c>
      <c r="B1794" s="894" t="s">
        <v>8403</v>
      </c>
      <c r="C1794" s="344">
        <v>20000</v>
      </c>
    </row>
    <row r="1795" spans="1:3" ht="13.8">
      <c r="A1795" s="900">
        <v>108208</v>
      </c>
      <c r="B1795" s="894" t="s">
        <v>8404</v>
      </c>
      <c r="C1795" s="344">
        <v>19000</v>
      </c>
    </row>
    <row r="1796" spans="1:3" ht="13.8">
      <c r="A1796" s="900">
        <v>108210</v>
      </c>
      <c r="B1796" s="894" t="s">
        <v>8405</v>
      </c>
      <c r="C1796" s="344">
        <v>19000</v>
      </c>
    </row>
    <row r="1797" spans="1:3" ht="13.8">
      <c r="A1797" s="900">
        <v>329097</v>
      </c>
      <c r="B1797" s="894" t="s">
        <v>8406</v>
      </c>
      <c r="C1797" s="344">
        <v>26000</v>
      </c>
    </row>
    <row r="1798" spans="1:3" ht="13.8">
      <c r="A1798" s="900">
        <v>140438</v>
      </c>
      <c r="B1798" s="894" t="s">
        <v>8407</v>
      </c>
      <c r="C1798" s="344">
        <v>25000</v>
      </c>
    </row>
    <row r="1799" spans="1:3" ht="13.8">
      <c r="A1799" s="900">
        <v>432404</v>
      </c>
      <c r="B1799" s="894" t="s">
        <v>8408</v>
      </c>
      <c r="C1799" s="344">
        <v>26000</v>
      </c>
    </row>
    <row r="1800" spans="1:3" ht="13.8">
      <c r="A1800" s="893">
        <v>432383</v>
      </c>
      <c r="B1800" s="894" t="s">
        <v>8409</v>
      </c>
      <c r="C1800" s="344">
        <v>21000</v>
      </c>
    </row>
    <row r="1801" spans="1:3" ht="13.8">
      <c r="A1801" s="900">
        <v>424613</v>
      </c>
      <c r="B1801" s="894" t="s">
        <v>8410</v>
      </c>
      <c r="C1801" s="344">
        <v>19800</v>
      </c>
    </row>
    <row r="1802" spans="1:3" ht="13.8">
      <c r="A1802" s="901">
        <v>436743</v>
      </c>
      <c r="B1802" s="894" t="s">
        <v>8411</v>
      </c>
      <c r="C1802" s="344">
        <v>19800</v>
      </c>
    </row>
    <row r="1803" spans="1:3" ht="13.8">
      <c r="A1803" s="900">
        <v>197877</v>
      </c>
      <c r="B1803" s="894" t="s">
        <v>8412</v>
      </c>
      <c r="C1803" s="344">
        <v>16900</v>
      </c>
    </row>
    <row r="1804" spans="1:3" ht="17.399999999999999">
      <c r="A1804" s="939">
        <v>438849</v>
      </c>
      <c r="B1804" s="940" t="s">
        <v>8413</v>
      </c>
    </row>
    <row r="1805" spans="1:3" ht="13.8">
      <c r="A1805" s="900">
        <v>433608</v>
      </c>
      <c r="B1805" s="894" t="s">
        <v>8414</v>
      </c>
      <c r="C1805" s="344">
        <v>30000</v>
      </c>
    </row>
    <row r="1806" spans="1:3" ht="17.399999999999999">
      <c r="A1806" s="937">
        <v>438852</v>
      </c>
      <c r="B1806" s="941" t="s">
        <v>8415</v>
      </c>
    </row>
    <row r="1807" spans="1:3" ht="13.8">
      <c r="A1807" s="900">
        <v>438853</v>
      </c>
      <c r="B1807" s="894" t="s">
        <v>8416</v>
      </c>
    </row>
    <row r="1808" spans="1:3" ht="13.8">
      <c r="A1808" s="922">
        <v>154294</v>
      </c>
      <c r="B1808" s="915" t="s">
        <v>8417</v>
      </c>
      <c r="C1808" s="344">
        <v>32500</v>
      </c>
    </row>
    <row r="1809" spans="1:3" ht="13.8">
      <c r="A1809" s="922">
        <v>274946</v>
      </c>
      <c r="B1809" s="915" t="s">
        <v>8418</v>
      </c>
      <c r="C1809" s="344">
        <v>38500</v>
      </c>
    </row>
    <row r="1810" spans="1:3" ht="13.8">
      <c r="A1810" s="922">
        <v>362045</v>
      </c>
      <c r="B1810" s="915" t="s">
        <v>8419</v>
      </c>
      <c r="C1810" s="344">
        <v>35000</v>
      </c>
    </row>
    <row r="1811" spans="1:3" ht="13.8">
      <c r="A1811" s="922">
        <v>361952</v>
      </c>
      <c r="B1811" s="915" t="s">
        <v>8420</v>
      </c>
      <c r="C1811" s="344">
        <v>39000</v>
      </c>
    </row>
    <row r="1812" spans="1:3" ht="13.8">
      <c r="A1812" s="922">
        <v>361924</v>
      </c>
      <c r="B1812" s="915" t="s">
        <v>8421</v>
      </c>
      <c r="C1812" s="344">
        <v>57500</v>
      </c>
    </row>
    <row r="1813" spans="1:3" ht="13.8">
      <c r="A1813" s="922">
        <v>237868</v>
      </c>
      <c r="B1813" s="915" t="s">
        <v>8422</v>
      </c>
      <c r="C1813" s="344">
        <v>64000</v>
      </c>
    </row>
    <row r="1814" spans="1:3" ht="13.8">
      <c r="A1814" s="922">
        <v>362028</v>
      </c>
      <c r="B1814" s="915" t="s">
        <v>8423</v>
      </c>
      <c r="C1814" s="344">
        <v>89800</v>
      </c>
    </row>
    <row r="1815" spans="1:3" ht="13.8">
      <c r="A1815" s="922"/>
      <c r="B1815" s="915"/>
    </row>
    <row r="1816" spans="1:3" ht="17.399999999999999">
      <c r="A1816">
        <v>324043</v>
      </c>
      <c r="B1816" s="942" t="s">
        <v>6122</v>
      </c>
      <c r="C1816" s="344">
        <v>8000</v>
      </c>
    </row>
    <row r="1817" spans="1:3" ht="17.399999999999999">
      <c r="A1817">
        <v>324053</v>
      </c>
      <c r="B1817" s="942" t="s">
        <v>6123</v>
      </c>
      <c r="C1817" s="344">
        <v>14000</v>
      </c>
    </row>
    <row r="1818" spans="1:3" ht="17.399999999999999">
      <c r="A1818" s="943">
        <v>324056</v>
      </c>
      <c r="B1818" t="s">
        <v>6125</v>
      </c>
      <c r="C1818" s="344">
        <v>5500</v>
      </c>
    </row>
  </sheetData>
  <autoFilter ref="A1:C1814" xr:uid="{F29F94D7-E95D-48F9-AF44-A73385C37DE4}"/>
  <phoneticPr fontId="2" type="noConversion"/>
  <conditionalFormatting sqref="A2:A1813">
    <cfRule type="duplicateValues" dxfId="101" priority="91"/>
  </conditionalFormatting>
  <conditionalFormatting sqref="A56:A58">
    <cfRule type="duplicateValues" dxfId="100" priority="5"/>
    <cfRule type="duplicateValues" dxfId="99" priority="6"/>
  </conditionalFormatting>
  <conditionalFormatting sqref="A75:A81">
    <cfRule type="duplicateValues" dxfId="98" priority="9"/>
    <cfRule type="duplicateValues" dxfId="97" priority="10"/>
  </conditionalFormatting>
  <conditionalFormatting sqref="A91:A92">
    <cfRule type="duplicateValues" dxfId="96" priority="77"/>
    <cfRule type="duplicateValues" dxfId="95" priority="78"/>
  </conditionalFormatting>
  <conditionalFormatting sqref="A107">
    <cfRule type="duplicateValues" dxfId="94" priority="11"/>
    <cfRule type="duplicateValues" dxfId="93" priority="12"/>
  </conditionalFormatting>
  <conditionalFormatting sqref="A108">
    <cfRule type="duplicateValues" dxfId="92" priority="15"/>
    <cfRule type="duplicateValues" dxfId="91" priority="16"/>
  </conditionalFormatting>
  <conditionalFormatting sqref="A111">
    <cfRule type="duplicateValues" dxfId="90" priority="87"/>
    <cfRule type="duplicateValues" dxfId="89" priority="88"/>
  </conditionalFormatting>
  <conditionalFormatting sqref="A112">
    <cfRule type="duplicateValues" dxfId="88" priority="83"/>
    <cfRule type="duplicateValues" dxfId="87" priority="84"/>
  </conditionalFormatting>
  <conditionalFormatting sqref="A113">
    <cfRule type="duplicateValues" dxfId="86" priority="19"/>
    <cfRule type="duplicateValues" dxfId="85" priority="20"/>
  </conditionalFormatting>
  <conditionalFormatting sqref="A115">
    <cfRule type="duplicateValues" dxfId="84" priority="64"/>
    <cfRule type="duplicateValues" dxfId="83" priority="65"/>
  </conditionalFormatting>
  <conditionalFormatting sqref="A116:A122 A114 A93:A106 A82:A90 A109:A110 A59:A74 A477:A760 A124:A469 A2:A55">
    <cfRule type="duplicateValues" dxfId="82" priority="93"/>
    <cfRule type="duplicateValues" dxfId="81" priority="94"/>
  </conditionalFormatting>
  <conditionalFormatting sqref="A123">
    <cfRule type="duplicateValues" dxfId="80" priority="58"/>
    <cfRule type="duplicateValues" dxfId="79" priority="59"/>
  </conditionalFormatting>
  <conditionalFormatting sqref="A964:A965">
    <cfRule type="duplicateValues" dxfId="78" priority="66"/>
  </conditionalFormatting>
  <conditionalFormatting sqref="A1157:A1159 A966:A1144 A471:A963 A2:A469">
    <cfRule type="duplicateValues" dxfId="77" priority="92"/>
  </conditionalFormatting>
  <conditionalFormatting sqref="A1157:A1159 A967:A969 A1020:A1070 A972:A1018 A1072:A1144">
    <cfRule type="duplicateValues" dxfId="76" priority="72"/>
    <cfRule type="duplicateValues" dxfId="75" priority="73"/>
  </conditionalFormatting>
  <conditionalFormatting sqref="A1161:A1165">
    <cfRule type="duplicateValues" dxfId="74" priority="53"/>
    <cfRule type="duplicateValues" dxfId="73" priority="54"/>
    <cfRule type="duplicateValues" dxfId="72" priority="55"/>
  </conditionalFormatting>
  <conditionalFormatting sqref="A1213:A1214">
    <cfRule type="duplicateValues" dxfId="71" priority="76"/>
  </conditionalFormatting>
  <conditionalFormatting sqref="A1215">
    <cfRule type="duplicateValues" dxfId="70" priority="38"/>
    <cfRule type="duplicateValues" dxfId="69" priority="39"/>
    <cfRule type="duplicateValues" dxfId="68" priority="40"/>
  </conditionalFormatting>
  <conditionalFormatting sqref="A1217">
    <cfRule type="duplicateValues" dxfId="67" priority="33"/>
    <cfRule type="duplicateValues" dxfId="66" priority="34"/>
    <cfRule type="duplicateValues" dxfId="65" priority="35"/>
  </conditionalFormatting>
  <conditionalFormatting sqref="A1219">
    <cfRule type="duplicateValues" dxfId="64" priority="28"/>
    <cfRule type="duplicateValues" dxfId="63" priority="29"/>
    <cfRule type="duplicateValues" dxfId="62" priority="30"/>
  </conditionalFormatting>
  <conditionalFormatting sqref="A1220">
    <cfRule type="duplicateValues" dxfId="61" priority="23"/>
    <cfRule type="duplicateValues" dxfId="60" priority="24"/>
    <cfRule type="duplicateValues" dxfId="59" priority="25"/>
  </conditionalFormatting>
  <conditionalFormatting sqref="A1467">
    <cfRule type="duplicateValues" dxfId="58" priority="48"/>
    <cfRule type="duplicateValues" dxfId="57" priority="49"/>
    <cfRule type="duplicateValues" dxfId="56" priority="50"/>
  </conditionalFormatting>
  <conditionalFormatting sqref="A1468:A1469">
    <cfRule type="duplicateValues" dxfId="55" priority="67"/>
    <cfRule type="duplicateValues" dxfId="54" priority="68"/>
    <cfRule type="duplicateValues" dxfId="53" priority="69"/>
  </conditionalFormatting>
  <conditionalFormatting sqref="A1471">
    <cfRule type="duplicateValues" dxfId="52" priority="43"/>
    <cfRule type="duplicateValues" dxfId="51" priority="44"/>
    <cfRule type="duplicateValues" dxfId="50" priority="45"/>
  </conditionalFormatting>
  <conditionalFormatting sqref="A1814:A1818">
    <cfRule type="duplicateValues" dxfId="49" priority="1"/>
    <cfRule type="duplicateValues" dxfId="48" priority="2"/>
  </conditionalFormatting>
  <conditionalFormatting sqref="B56:B58">
    <cfRule type="duplicateValues" dxfId="47" priority="3"/>
    <cfRule type="duplicateValues" dxfId="46" priority="4"/>
  </conditionalFormatting>
  <conditionalFormatting sqref="B75:B81">
    <cfRule type="duplicateValues" dxfId="45" priority="7"/>
    <cfRule type="duplicateValues" dxfId="44" priority="8"/>
  </conditionalFormatting>
  <conditionalFormatting sqref="B91:B92">
    <cfRule type="duplicateValues" dxfId="43" priority="79"/>
    <cfRule type="duplicateValues" dxfId="42" priority="80"/>
  </conditionalFormatting>
  <conditionalFormatting sqref="B107">
    <cfRule type="duplicateValues" dxfId="41" priority="13"/>
    <cfRule type="duplicateValues" dxfId="40" priority="14"/>
  </conditionalFormatting>
  <conditionalFormatting sqref="B108">
    <cfRule type="duplicateValues" dxfId="39" priority="17"/>
    <cfRule type="duplicateValues" dxfId="38" priority="18"/>
  </conditionalFormatting>
  <conditionalFormatting sqref="B111">
    <cfRule type="duplicateValues" dxfId="37" priority="89"/>
    <cfRule type="duplicateValues" dxfId="36" priority="90"/>
  </conditionalFormatting>
  <conditionalFormatting sqref="B112">
    <cfRule type="duplicateValues" dxfId="35" priority="85"/>
    <cfRule type="duplicateValues" dxfId="34" priority="86"/>
  </conditionalFormatting>
  <conditionalFormatting sqref="B113">
    <cfRule type="duplicateValues" dxfId="33" priority="21"/>
    <cfRule type="duplicateValues" dxfId="32" priority="22"/>
  </conditionalFormatting>
  <conditionalFormatting sqref="B115">
    <cfRule type="duplicateValues" dxfId="31" priority="62"/>
    <cfRule type="duplicateValues" dxfId="30" priority="63"/>
  </conditionalFormatting>
  <conditionalFormatting sqref="B116:B122 B114 B93:B106 B82:B90 B109:B110 B2:B55 B59:B74 B477:B675 B124:B469">
    <cfRule type="duplicateValues" dxfId="29" priority="81"/>
  </conditionalFormatting>
  <conditionalFormatting sqref="B116:B122 B114 B93:B106 B82:B90 B109:B110 B2:B55 B59:B74 B477:B760 B124:B469">
    <cfRule type="duplicateValues" dxfId="28" priority="82"/>
  </conditionalFormatting>
  <conditionalFormatting sqref="B123">
    <cfRule type="duplicateValues" dxfId="27" priority="60"/>
    <cfRule type="duplicateValues" dxfId="26" priority="61"/>
  </conditionalFormatting>
  <conditionalFormatting sqref="B1157:B1159 B967:B969 B1020:B1070 B972:B1018 B1072:B1144">
    <cfRule type="duplicateValues" dxfId="25" priority="74"/>
    <cfRule type="duplicateValues" dxfId="24" priority="75"/>
  </conditionalFormatting>
  <conditionalFormatting sqref="B1161:B1165">
    <cfRule type="duplicateValues" dxfId="23" priority="56"/>
    <cfRule type="duplicateValues" dxfId="22" priority="57"/>
  </conditionalFormatting>
  <conditionalFormatting sqref="B1215">
    <cfRule type="duplicateValues" dxfId="21" priority="41"/>
    <cfRule type="duplicateValues" dxfId="20" priority="42"/>
  </conditionalFormatting>
  <conditionalFormatting sqref="B1217">
    <cfRule type="duplicateValues" dxfId="19" priority="36"/>
    <cfRule type="duplicateValues" dxfId="18" priority="37"/>
  </conditionalFormatting>
  <conditionalFormatting sqref="B1219">
    <cfRule type="duplicateValues" dxfId="17" priority="31"/>
    <cfRule type="duplicateValues" dxfId="16" priority="32"/>
  </conditionalFormatting>
  <conditionalFormatting sqref="B1220">
    <cfRule type="duplicateValues" dxfId="15" priority="26"/>
    <cfRule type="duplicateValues" dxfId="14" priority="27"/>
  </conditionalFormatting>
  <conditionalFormatting sqref="B1467">
    <cfRule type="duplicateValues" dxfId="13" priority="51"/>
    <cfRule type="duplicateValues" dxfId="12" priority="52"/>
  </conditionalFormatting>
  <conditionalFormatting sqref="B1468:B1469">
    <cfRule type="duplicateValues" dxfId="11" priority="70"/>
    <cfRule type="duplicateValues" dxfId="10" priority="71"/>
  </conditionalFormatting>
  <conditionalFormatting sqref="B1471">
    <cfRule type="duplicateValues" dxfId="9" priority="46"/>
    <cfRule type="duplicateValues" dxfId="8" priority="47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F24A-8C5A-4DFF-8B3E-6893E7433D26}">
  <sheetPr>
    <tabColor rgb="FFFFFF00"/>
  </sheetPr>
  <dimension ref="A1:S264"/>
  <sheetViews>
    <sheetView showGridLines="0" showZeros="0" tabSelected="1" view="pageBreakPreview" zoomScale="55" zoomScaleNormal="70" zoomScaleSheetLayoutView="55" workbookViewId="0">
      <pane ySplit="4" topLeftCell="A34" activePane="bottomLeft" state="frozen"/>
      <selection activeCell="R6" sqref="R6"/>
      <selection pane="bottomLeft" activeCell="C38" sqref="C38"/>
    </sheetView>
  </sheetViews>
  <sheetFormatPr defaultRowHeight="19.2"/>
  <cols>
    <col min="1" max="1" width="27.296875" style="141" customWidth="1"/>
    <col min="2" max="2" width="13.296875" style="141" customWidth="1"/>
    <col min="3" max="3" width="64.8984375" customWidth="1"/>
    <col min="4" max="4" width="33.3984375" style="141" bestFit="1" customWidth="1"/>
    <col min="5" max="5" width="12.59765625" style="141" bestFit="1" customWidth="1"/>
    <col min="6" max="6" width="11" style="49" bestFit="1" customWidth="1"/>
    <col min="7" max="7" width="12.5" style="141" bestFit="1" customWidth="1"/>
    <col min="8" max="8" width="11.69921875" style="229" bestFit="1" customWidth="1"/>
    <col min="9" max="9" width="14.19921875" style="141" customWidth="1"/>
    <col min="10" max="10" width="64.5" customWidth="1"/>
    <col min="11" max="11" width="14.3984375" style="141" customWidth="1"/>
    <col min="12" max="13" width="13.69921875" style="141" customWidth="1"/>
    <col min="14" max="14" width="9.8984375" style="263" hidden="1" customWidth="1"/>
    <col min="15" max="15" width="9.3984375" hidden="1" customWidth="1"/>
    <col min="16" max="16" width="8.69921875" hidden="1" customWidth="1"/>
    <col min="17" max="17" width="8.796875" hidden="1" customWidth="1"/>
    <col min="18" max="18" width="5.5" hidden="1" customWidth="1"/>
    <col min="19" max="19" width="0" hidden="1" customWidth="1"/>
  </cols>
  <sheetData>
    <row r="1" spans="1:19" ht="52.95" customHeight="1">
      <c r="A1" s="188"/>
      <c r="B1" s="146"/>
      <c r="C1" s="963" t="s">
        <v>6380</v>
      </c>
      <c r="D1" s="963"/>
      <c r="E1" s="963"/>
      <c r="F1" s="963"/>
      <c r="G1" s="963"/>
      <c r="H1" s="963"/>
      <c r="I1" s="963"/>
      <c r="J1" s="963"/>
      <c r="K1" s="963"/>
      <c r="L1" s="146"/>
      <c r="M1" s="146"/>
      <c r="N1" s="331"/>
      <c r="O1" s="330"/>
    </row>
    <row r="2" spans="1:19" ht="72">
      <c r="A2" s="189"/>
      <c r="B2" s="95"/>
      <c r="C2" s="242" t="s">
        <v>6413</v>
      </c>
      <c r="D2" s="95"/>
      <c r="E2" s="95"/>
      <c r="F2" s="235"/>
      <c r="G2" s="95"/>
      <c r="H2" s="227"/>
      <c r="I2" s="95"/>
      <c r="J2" s="122" t="s">
        <v>3755</v>
      </c>
      <c r="K2" s="95"/>
      <c r="L2" s="95"/>
      <c r="M2" s="95"/>
      <c r="N2" s="332"/>
      <c r="O2" s="333"/>
    </row>
    <row r="3" spans="1:19" ht="25.2">
      <c r="A3" s="964" t="s">
        <v>426</v>
      </c>
      <c r="B3" s="964"/>
      <c r="C3" s="964"/>
      <c r="D3" s="964"/>
      <c r="E3" s="964"/>
      <c r="F3" s="964"/>
      <c r="G3" s="964"/>
      <c r="H3" s="974"/>
      <c r="I3" s="964"/>
      <c r="J3" s="964"/>
      <c r="K3" s="964"/>
      <c r="L3" s="964"/>
      <c r="M3" s="964"/>
      <c r="N3" s="334"/>
      <c r="O3" s="119"/>
    </row>
    <row r="4" spans="1:19" s="141" customFormat="1" ht="25.2">
      <c r="A4" s="7" t="s">
        <v>427</v>
      </c>
      <c r="B4" s="8" t="s">
        <v>0</v>
      </c>
      <c r="C4" s="8" t="s">
        <v>1</v>
      </c>
      <c r="D4" s="8" t="s">
        <v>2</v>
      </c>
      <c r="E4" s="8" t="s">
        <v>3</v>
      </c>
      <c r="F4" s="7" t="s">
        <v>4</v>
      </c>
      <c r="G4" s="9" t="s">
        <v>428</v>
      </c>
      <c r="H4" s="228" t="s">
        <v>5</v>
      </c>
      <c r="I4" s="10" t="s">
        <v>6</v>
      </c>
      <c r="J4" s="8" t="s">
        <v>7</v>
      </c>
      <c r="K4" s="8" t="s">
        <v>429</v>
      </c>
      <c r="L4" s="8" t="s">
        <v>8</v>
      </c>
      <c r="M4" s="8" t="s">
        <v>9</v>
      </c>
      <c r="N4" s="331"/>
      <c r="O4" s="115"/>
    </row>
    <row r="5" spans="1:19" s="175" customFormat="1" ht="75.599999999999994">
      <c r="A5" s="882" t="s">
        <v>6633</v>
      </c>
      <c r="B5" s="795">
        <v>464098</v>
      </c>
      <c r="C5" s="796" t="s">
        <v>6578</v>
      </c>
      <c r="D5" s="794" t="s">
        <v>6579</v>
      </c>
      <c r="E5" s="760">
        <v>28</v>
      </c>
      <c r="F5" s="760" t="s">
        <v>233</v>
      </c>
      <c r="G5" s="761">
        <f t="shared" ref="G5" si="0">H5+5000</f>
        <v>39440</v>
      </c>
      <c r="H5" s="762">
        <f t="shared" ref="H5" si="1">N5</f>
        <v>34440</v>
      </c>
      <c r="I5" s="761">
        <f t="shared" ref="I5" si="2">H5/E5</f>
        <v>1230</v>
      </c>
      <c r="J5" s="763" t="s">
        <v>6580</v>
      </c>
      <c r="K5" s="314" t="s">
        <v>6581</v>
      </c>
      <c r="L5" s="314" t="s">
        <v>773</v>
      </c>
      <c r="M5" s="764" t="s">
        <v>112</v>
      </c>
      <c r="N5" s="266">
        <v>34440</v>
      </c>
      <c r="O5" s="680" t="b">
        <f t="shared" ref="O5" si="3">H5=N5</f>
        <v>1</v>
      </c>
      <c r="P5" s="680" t="b">
        <f t="shared" ref="P5" si="4">H5&lt;G5</f>
        <v>1</v>
      </c>
      <c r="Q5">
        <f>VLOOKUP(B5,'25년09월 학교가'!$A$2:$C$1818,3,0)</f>
        <v>34440</v>
      </c>
      <c r="R5" s="350"/>
      <c r="S5" s="698" t="b">
        <f t="shared" ref="S5" si="5">Q5=H5</f>
        <v>1</v>
      </c>
    </row>
    <row r="6" spans="1:19" ht="118.95" customHeight="1">
      <c r="A6" s="387" t="s">
        <v>6588</v>
      </c>
      <c r="B6" s="633">
        <v>464657</v>
      </c>
      <c r="C6" s="788" t="s">
        <v>6542</v>
      </c>
      <c r="D6" s="789" t="s">
        <v>6543</v>
      </c>
      <c r="E6" s="748">
        <v>10</v>
      </c>
      <c r="F6" s="748" t="s">
        <v>6489</v>
      </c>
      <c r="G6" s="790">
        <f>H6+5000</f>
        <v>21000</v>
      </c>
      <c r="H6" s="749">
        <f>N6</f>
        <v>16000</v>
      </c>
      <c r="I6" s="750">
        <f>H6/E6</f>
        <v>1600</v>
      </c>
      <c r="J6" s="751" t="s">
        <v>6623</v>
      </c>
      <c r="K6" s="316" t="s">
        <v>6614</v>
      </c>
      <c r="L6" s="748" t="s">
        <v>6558</v>
      </c>
      <c r="M6" s="38" t="s">
        <v>6544</v>
      </c>
      <c r="N6" s="265">
        <v>16000</v>
      </c>
      <c r="O6" s="680" t="b">
        <f t="shared" ref="O6:O20" si="6">H6=N6</f>
        <v>1</v>
      </c>
      <c r="P6" s="680" t="b">
        <f t="shared" ref="P6:P22" si="7">H6&lt;G6</f>
        <v>1</v>
      </c>
      <c r="Q6">
        <f>VLOOKUP(B6,'25년09월 학교가'!$A$2:$C$1818,3,0)</f>
        <v>16000</v>
      </c>
      <c r="R6" s="349"/>
      <c r="S6" s="698" t="b">
        <f t="shared" ref="S6:S85" si="8">Q6=H6</f>
        <v>1</v>
      </c>
    </row>
    <row r="7" spans="1:19" s="141" customFormat="1" ht="77.400000000000006" customHeight="1">
      <c r="A7" s="876" t="s">
        <v>6584</v>
      </c>
      <c r="B7" s="791">
        <v>464664</v>
      </c>
      <c r="C7" s="792" t="s">
        <v>6583</v>
      </c>
      <c r="D7" s="791" t="s">
        <v>6545</v>
      </c>
      <c r="E7" s="753">
        <v>10</v>
      </c>
      <c r="F7" s="753" t="s">
        <v>6489</v>
      </c>
      <c r="G7" s="754">
        <f t="shared" ref="G7:G35" si="9">H7+5000</f>
        <v>14900</v>
      </c>
      <c r="H7" s="755">
        <f t="shared" ref="H7:H35" si="10">N7</f>
        <v>9900</v>
      </c>
      <c r="I7" s="754">
        <f t="shared" ref="I7:I35" si="11">H7/E7</f>
        <v>990</v>
      </c>
      <c r="J7" s="756" t="s">
        <v>6585</v>
      </c>
      <c r="K7" s="753" t="s">
        <v>6546</v>
      </c>
      <c r="L7" s="748" t="s">
        <v>6558</v>
      </c>
      <c r="M7" s="38" t="s">
        <v>6544</v>
      </c>
      <c r="N7" s="331">
        <v>9900</v>
      </c>
      <c r="O7" s="115" t="b">
        <f t="shared" si="6"/>
        <v>1</v>
      </c>
      <c r="P7" s="62" t="b">
        <f t="shared" si="7"/>
        <v>1</v>
      </c>
      <c r="Q7">
        <f>VLOOKUP(B7,'25년09월 학교가'!$A$2:$C$1818,3,0)</f>
        <v>9900</v>
      </c>
      <c r="S7" s="698" t="b">
        <f t="shared" si="8"/>
        <v>1</v>
      </c>
    </row>
    <row r="8" spans="1:19" s="141" customFormat="1" ht="77.400000000000006" customHeight="1">
      <c r="A8" s="722" t="s">
        <v>6587</v>
      </c>
      <c r="B8" s="800">
        <v>464642</v>
      </c>
      <c r="C8" s="801" t="s">
        <v>6507</v>
      </c>
      <c r="D8" s="800" t="s">
        <v>6539</v>
      </c>
      <c r="E8" s="766">
        <v>10</v>
      </c>
      <c r="F8" s="766" t="s">
        <v>6489</v>
      </c>
      <c r="G8" s="778">
        <f t="shared" si="9"/>
        <v>22000</v>
      </c>
      <c r="H8" s="864">
        <f t="shared" si="10"/>
        <v>17000</v>
      </c>
      <c r="I8" s="778">
        <f t="shared" si="11"/>
        <v>1700</v>
      </c>
      <c r="J8" s="779" t="s">
        <v>6547</v>
      </c>
      <c r="K8" s="766" t="s">
        <v>6541</v>
      </c>
      <c r="L8" s="748" t="s">
        <v>6558</v>
      </c>
      <c r="M8" s="38" t="s">
        <v>6544</v>
      </c>
      <c r="N8" s="331">
        <v>17000</v>
      </c>
      <c r="O8" s="115" t="b">
        <f t="shared" ref="O8:O18" si="12">H8=N8</f>
        <v>1</v>
      </c>
      <c r="P8" s="62" t="b">
        <f t="shared" ref="P8:P18" si="13">H8&lt;G8</f>
        <v>1</v>
      </c>
      <c r="Q8">
        <f>VLOOKUP(B8,'25년09월 학교가'!$A$2:$C$1818,3,0)</f>
        <v>17000</v>
      </c>
      <c r="S8" s="698" t="b">
        <f t="shared" ref="S8:S18" si="14">Q8=H8</f>
        <v>1</v>
      </c>
    </row>
    <row r="9" spans="1:19" s="141" customFormat="1" ht="77.400000000000006" customHeight="1">
      <c r="A9" s="722" t="s">
        <v>6587</v>
      </c>
      <c r="B9" s="800">
        <v>464636</v>
      </c>
      <c r="C9" s="801" t="s">
        <v>6508</v>
      </c>
      <c r="D9" s="800" t="s">
        <v>6539</v>
      </c>
      <c r="E9" s="766">
        <v>10</v>
      </c>
      <c r="F9" s="766" t="s">
        <v>6489</v>
      </c>
      <c r="G9" s="778">
        <f t="shared" si="9"/>
        <v>25500</v>
      </c>
      <c r="H9" s="864">
        <f t="shared" si="10"/>
        <v>20500</v>
      </c>
      <c r="I9" s="778">
        <f t="shared" si="11"/>
        <v>2050</v>
      </c>
      <c r="J9" s="779" t="s">
        <v>6548</v>
      </c>
      <c r="K9" s="766" t="s">
        <v>6549</v>
      </c>
      <c r="L9" s="748" t="s">
        <v>6558</v>
      </c>
      <c r="M9" s="38" t="s">
        <v>6544</v>
      </c>
      <c r="N9" s="331">
        <v>20500</v>
      </c>
      <c r="O9" s="115" t="b">
        <f t="shared" si="12"/>
        <v>1</v>
      </c>
      <c r="P9" s="62" t="b">
        <f t="shared" si="13"/>
        <v>1</v>
      </c>
      <c r="Q9">
        <f>VLOOKUP(B9,'25년09월 학교가'!$A$2:$C$1818,3,0)</f>
        <v>20500</v>
      </c>
      <c r="S9" s="698" t="b">
        <f t="shared" si="14"/>
        <v>1</v>
      </c>
    </row>
    <row r="10" spans="1:19" s="141" customFormat="1" ht="77.400000000000006" customHeight="1">
      <c r="A10" s="876" t="s">
        <v>6584</v>
      </c>
      <c r="B10" s="800">
        <v>460434</v>
      </c>
      <c r="C10" s="801" t="s">
        <v>6509</v>
      </c>
      <c r="D10" s="800" t="s">
        <v>6543</v>
      </c>
      <c r="E10" s="766">
        <v>10</v>
      </c>
      <c r="F10" s="766" t="s">
        <v>6489</v>
      </c>
      <c r="G10" s="778">
        <f t="shared" si="9"/>
        <v>23000</v>
      </c>
      <c r="H10" s="864">
        <f t="shared" si="10"/>
        <v>18000</v>
      </c>
      <c r="I10" s="778">
        <f t="shared" si="11"/>
        <v>1800</v>
      </c>
      <c r="J10" s="779" t="s">
        <v>6586</v>
      </c>
      <c r="K10" s="766" t="s">
        <v>6550</v>
      </c>
      <c r="L10" s="748" t="s">
        <v>6558</v>
      </c>
      <c r="M10" s="38" t="s">
        <v>6544</v>
      </c>
      <c r="N10" s="331">
        <v>18000</v>
      </c>
      <c r="O10" s="115" t="b">
        <f t="shared" si="12"/>
        <v>1</v>
      </c>
      <c r="P10" s="62" t="b">
        <f t="shared" si="13"/>
        <v>1</v>
      </c>
      <c r="Q10">
        <f>VLOOKUP(B10,'25년09월 학교가'!$A$2:$C$1818,3,0)</f>
        <v>18000</v>
      </c>
      <c r="S10" s="698" t="b">
        <f t="shared" si="14"/>
        <v>1</v>
      </c>
    </row>
    <row r="11" spans="1:19" s="141" customFormat="1" ht="77.400000000000006" customHeight="1">
      <c r="A11" s="766"/>
      <c r="B11" s="800">
        <v>463219</v>
      </c>
      <c r="C11" s="801" t="s">
        <v>6518</v>
      </c>
      <c r="D11" s="800" t="s">
        <v>6559</v>
      </c>
      <c r="E11" s="766"/>
      <c r="F11" s="766" t="s">
        <v>6577</v>
      </c>
      <c r="G11" s="778">
        <f t="shared" si="9"/>
        <v>15000</v>
      </c>
      <c r="H11" s="864">
        <f t="shared" si="10"/>
        <v>10000</v>
      </c>
      <c r="I11" s="778"/>
      <c r="J11" s="779" t="s">
        <v>6519</v>
      </c>
      <c r="K11" s="766" t="s">
        <v>6557</v>
      </c>
      <c r="L11" s="766" t="s">
        <v>6576</v>
      </c>
      <c r="M11" s="766"/>
      <c r="N11" s="331">
        <v>10000</v>
      </c>
      <c r="O11" s="115" t="b">
        <f t="shared" si="12"/>
        <v>1</v>
      </c>
      <c r="P11" s="62" t="b">
        <f t="shared" si="13"/>
        <v>1</v>
      </c>
      <c r="Q11">
        <f>VLOOKUP(B11,'25년09월 학교가'!$A$2:$C$1818,3,0)</f>
        <v>10000</v>
      </c>
      <c r="S11" s="698" t="b">
        <f t="shared" si="14"/>
        <v>1</v>
      </c>
    </row>
    <row r="12" spans="1:19" s="141" customFormat="1" ht="77.400000000000006" customHeight="1">
      <c r="A12" s="766"/>
      <c r="B12" s="800" t="s">
        <v>6487</v>
      </c>
      <c r="C12" s="801" t="s">
        <v>6532</v>
      </c>
      <c r="D12" s="800" t="s">
        <v>6560</v>
      </c>
      <c r="E12" s="766"/>
      <c r="F12" s="766" t="s">
        <v>6489</v>
      </c>
      <c r="G12" s="778">
        <f t="shared" si="9"/>
        <v>37000</v>
      </c>
      <c r="H12" s="864">
        <f t="shared" si="10"/>
        <v>32000</v>
      </c>
      <c r="I12" s="778"/>
      <c r="J12" s="779" t="s">
        <v>6617</v>
      </c>
      <c r="K12" s="766" t="s">
        <v>6561</v>
      </c>
      <c r="L12" s="748" t="s">
        <v>6558</v>
      </c>
      <c r="M12" s="766"/>
      <c r="N12" s="331">
        <v>32000</v>
      </c>
      <c r="O12" s="115" t="b">
        <f t="shared" si="12"/>
        <v>1</v>
      </c>
      <c r="P12" s="62" t="b">
        <f t="shared" si="13"/>
        <v>1</v>
      </c>
      <c r="Q12" t="e">
        <f>VLOOKUP(B12,'25년09월 학교가'!$A$2:$C$1818,3,0)</f>
        <v>#N/A</v>
      </c>
      <c r="S12" s="698" t="e">
        <f t="shared" si="14"/>
        <v>#N/A</v>
      </c>
    </row>
    <row r="13" spans="1:19" s="141" customFormat="1" ht="77.400000000000006" customHeight="1">
      <c r="A13" s="879" t="s">
        <v>6616</v>
      </c>
      <c r="B13" s="800" t="s">
        <v>6487</v>
      </c>
      <c r="C13" s="801" t="s">
        <v>6533</v>
      </c>
      <c r="D13" s="800" t="s">
        <v>6540</v>
      </c>
      <c r="E13" s="766">
        <v>11</v>
      </c>
      <c r="F13" s="766" t="s">
        <v>6489</v>
      </c>
      <c r="G13" s="778">
        <f t="shared" si="9"/>
        <v>32500</v>
      </c>
      <c r="H13" s="864">
        <f t="shared" si="10"/>
        <v>27500</v>
      </c>
      <c r="I13" s="778">
        <f t="shared" si="11"/>
        <v>2500</v>
      </c>
      <c r="J13" s="779" t="s">
        <v>6563</v>
      </c>
      <c r="K13" s="766" t="s">
        <v>6562</v>
      </c>
      <c r="L13" s="748" t="s">
        <v>6558</v>
      </c>
      <c r="M13" s="766"/>
      <c r="N13" s="331">
        <v>27500</v>
      </c>
      <c r="O13" s="115" t="b">
        <f t="shared" si="12"/>
        <v>1</v>
      </c>
      <c r="P13" s="62" t="b">
        <f t="shared" si="13"/>
        <v>1</v>
      </c>
      <c r="Q13" t="e">
        <f>VLOOKUP(B13,'25년09월 학교가'!$A$2:$C$1818,3,0)</f>
        <v>#N/A</v>
      </c>
      <c r="S13" s="698" t="e">
        <f t="shared" si="14"/>
        <v>#N/A</v>
      </c>
    </row>
    <row r="14" spans="1:19" s="141" customFormat="1" ht="77.400000000000006" customHeight="1">
      <c r="A14" s="766"/>
      <c r="B14" s="800" t="s">
        <v>6487</v>
      </c>
      <c r="C14" s="801" t="s">
        <v>6534</v>
      </c>
      <c r="D14" s="800" t="s">
        <v>6564</v>
      </c>
      <c r="E14" s="766">
        <v>35</v>
      </c>
      <c r="F14" s="766" t="s">
        <v>6489</v>
      </c>
      <c r="G14" s="778">
        <f t="shared" si="9"/>
        <v>19500</v>
      </c>
      <c r="H14" s="864">
        <f t="shared" si="10"/>
        <v>14500</v>
      </c>
      <c r="I14" s="778">
        <f t="shared" si="11"/>
        <v>414.28571428571428</v>
      </c>
      <c r="J14" s="779" t="s">
        <v>6575</v>
      </c>
      <c r="K14" s="766" t="s">
        <v>6566</v>
      </c>
      <c r="L14" s="748" t="s">
        <v>6558</v>
      </c>
      <c r="M14" s="766"/>
      <c r="N14" s="331">
        <v>14500</v>
      </c>
      <c r="O14" s="115" t="b">
        <f t="shared" si="12"/>
        <v>1</v>
      </c>
      <c r="P14" s="62" t="b">
        <f t="shared" si="13"/>
        <v>1</v>
      </c>
      <c r="Q14" t="e">
        <f>VLOOKUP(B14,'25년09월 학교가'!$A$2:$C$1818,3,0)</f>
        <v>#N/A</v>
      </c>
      <c r="S14" s="698" t="e">
        <f t="shared" si="14"/>
        <v>#N/A</v>
      </c>
    </row>
    <row r="15" spans="1:19" s="141" customFormat="1" ht="77.400000000000006" customHeight="1">
      <c r="A15" s="879" t="s">
        <v>6616</v>
      </c>
      <c r="B15" s="800" t="s">
        <v>6487</v>
      </c>
      <c r="C15" s="801" t="s">
        <v>6535</v>
      </c>
      <c r="D15" s="800" t="s">
        <v>6565</v>
      </c>
      <c r="E15" s="766">
        <v>15</v>
      </c>
      <c r="F15" s="766" t="s">
        <v>6489</v>
      </c>
      <c r="G15" s="778">
        <f t="shared" si="9"/>
        <v>20450</v>
      </c>
      <c r="H15" s="864">
        <f t="shared" si="10"/>
        <v>15450</v>
      </c>
      <c r="I15" s="778">
        <f t="shared" si="11"/>
        <v>1030</v>
      </c>
      <c r="J15" s="779" t="s">
        <v>6574</v>
      </c>
      <c r="K15" s="766" t="s">
        <v>6567</v>
      </c>
      <c r="L15" s="748" t="s">
        <v>6558</v>
      </c>
      <c r="M15" s="766"/>
      <c r="N15" s="331">
        <v>15450</v>
      </c>
      <c r="O15" s="115" t="b">
        <f t="shared" si="12"/>
        <v>1</v>
      </c>
      <c r="P15" s="62" t="b">
        <f t="shared" si="13"/>
        <v>1</v>
      </c>
      <c r="Q15" t="e">
        <f>VLOOKUP(B15,'25년09월 학교가'!$A$2:$C$1818,3,0)</f>
        <v>#N/A</v>
      </c>
      <c r="S15" s="698" t="e">
        <f t="shared" si="14"/>
        <v>#N/A</v>
      </c>
    </row>
    <row r="16" spans="1:19" s="141" customFormat="1" ht="77.400000000000006" customHeight="1">
      <c r="A16" s="766" t="s">
        <v>6615</v>
      </c>
      <c r="B16" s="800" t="s">
        <v>6487</v>
      </c>
      <c r="C16" s="801" t="s">
        <v>6536</v>
      </c>
      <c r="D16" s="800" t="s">
        <v>6568</v>
      </c>
      <c r="E16" s="766">
        <v>20</v>
      </c>
      <c r="F16" s="766" t="s">
        <v>6489</v>
      </c>
      <c r="G16" s="778">
        <f t="shared" si="9"/>
        <v>18000</v>
      </c>
      <c r="H16" s="864">
        <f t="shared" si="10"/>
        <v>13000</v>
      </c>
      <c r="I16" s="778">
        <f t="shared" si="11"/>
        <v>650</v>
      </c>
      <c r="J16" s="779" t="s">
        <v>6622</v>
      </c>
      <c r="K16" s="766" t="s">
        <v>6569</v>
      </c>
      <c r="L16" s="748" t="s">
        <v>6558</v>
      </c>
      <c r="M16" s="766"/>
      <c r="N16" s="331">
        <v>13000</v>
      </c>
      <c r="O16" s="115" t="b">
        <f t="shared" si="12"/>
        <v>1</v>
      </c>
      <c r="P16" s="62" t="b">
        <f t="shared" si="13"/>
        <v>1</v>
      </c>
      <c r="Q16" t="e">
        <f>VLOOKUP(B16,'25년09월 학교가'!$A$2:$C$1818,3,0)</f>
        <v>#N/A</v>
      </c>
      <c r="S16" s="698" t="e">
        <f t="shared" si="14"/>
        <v>#N/A</v>
      </c>
    </row>
    <row r="17" spans="1:19" s="141" customFormat="1" ht="77.400000000000006" customHeight="1">
      <c r="A17" s="766" t="s">
        <v>6638</v>
      </c>
      <c r="B17" s="800" t="s">
        <v>6487</v>
      </c>
      <c r="C17" s="801" t="s">
        <v>6537</v>
      </c>
      <c r="D17" s="800" t="s">
        <v>6570</v>
      </c>
      <c r="E17" s="766"/>
      <c r="F17" s="766" t="s">
        <v>6489</v>
      </c>
      <c r="G17" s="778">
        <f t="shared" si="9"/>
        <v>24500</v>
      </c>
      <c r="H17" s="864">
        <f t="shared" si="10"/>
        <v>19500</v>
      </c>
      <c r="I17" s="778"/>
      <c r="J17" s="779" t="s">
        <v>6571</v>
      </c>
      <c r="K17" s="766" t="s">
        <v>6572</v>
      </c>
      <c r="L17" s="748" t="s">
        <v>6558</v>
      </c>
      <c r="M17" s="766"/>
      <c r="N17" s="331">
        <v>19500</v>
      </c>
      <c r="O17" s="115" t="b">
        <f t="shared" si="12"/>
        <v>1</v>
      </c>
      <c r="P17" s="62" t="b">
        <f t="shared" si="13"/>
        <v>1</v>
      </c>
      <c r="Q17" t="e">
        <f>VLOOKUP(B17,'25년09월 학교가'!$A$2:$C$1818,3,0)</f>
        <v>#N/A</v>
      </c>
      <c r="S17" s="698" t="e">
        <f t="shared" si="14"/>
        <v>#N/A</v>
      </c>
    </row>
    <row r="18" spans="1:19" s="141" customFormat="1" ht="77.400000000000006" customHeight="1">
      <c r="A18" s="766" t="s">
        <v>6638</v>
      </c>
      <c r="B18" s="800" t="s">
        <v>6487</v>
      </c>
      <c r="C18" s="801" t="s">
        <v>6538</v>
      </c>
      <c r="D18" s="800" t="s">
        <v>6570</v>
      </c>
      <c r="E18" s="766"/>
      <c r="F18" s="766" t="s">
        <v>6489</v>
      </c>
      <c r="G18" s="778">
        <f t="shared" si="9"/>
        <v>24500</v>
      </c>
      <c r="H18" s="864">
        <f t="shared" si="10"/>
        <v>19500</v>
      </c>
      <c r="I18" s="778"/>
      <c r="J18" s="779" t="s">
        <v>6573</v>
      </c>
      <c r="K18" s="766" t="s">
        <v>6572</v>
      </c>
      <c r="L18" s="748" t="s">
        <v>6558</v>
      </c>
      <c r="M18" s="766"/>
      <c r="N18" s="331">
        <v>19500</v>
      </c>
      <c r="O18" s="115" t="b">
        <f t="shared" si="12"/>
        <v>1</v>
      </c>
      <c r="P18" s="62" t="b">
        <f t="shared" si="13"/>
        <v>1</v>
      </c>
      <c r="Q18" t="e">
        <f>VLOOKUP(B18,'25년09월 학교가'!$A$2:$C$1818,3,0)</f>
        <v>#N/A</v>
      </c>
      <c r="S18" s="698" t="e">
        <f t="shared" si="14"/>
        <v>#N/A</v>
      </c>
    </row>
    <row r="19" spans="1:19" s="175" customFormat="1" ht="62.4" customHeight="1">
      <c r="A19" s="822"/>
      <c r="B19" s="797">
        <v>462449</v>
      </c>
      <c r="C19" s="798" t="s">
        <v>6476</v>
      </c>
      <c r="D19" s="799" t="s">
        <v>8425</v>
      </c>
      <c r="E19" s="764">
        <v>30</v>
      </c>
      <c r="F19" s="764" t="s">
        <v>6625</v>
      </c>
      <c r="G19" s="827">
        <f t="shared" si="9"/>
        <v>24500</v>
      </c>
      <c r="H19" s="773">
        <f>I19*E19</f>
        <v>19500</v>
      </c>
      <c r="I19" s="827">
        <f>N19</f>
        <v>650</v>
      </c>
      <c r="J19" s="765" t="s">
        <v>6477</v>
      </c>
      <c r="K19" s="314" t="s">
        <v>6478</v>
      </c>
      <c r="L19" s="314" t="s">
        <v>6479</v>
      </c>
      <c r="M19" s="748" t="s">
        <v>112</v>
      </c>
      <c r="N19" s="570">
        <v>650</v>
      </c>
      <c r="O19" s="680" t="b">
        <f t="shared" si="6"/>
        <v>0</v>
      </c>
      <c r="P19" s="680" t="b">
        <f t="shared" si="7"/>
        <v>1</v>
      </c>
      <c r="Q19">
        <f>VLOOKUP(B19,'25년09월 학교가'!$A$2:$C$1818,3,0)</f>
        <v>650</v>
      </c>
      <c r="R19" s="350"/>
      <c r="S19" s="698" t="b">
        <f t="shared" si="8"/>
        <v>0</v>
      </c>
    </row>
    <row r="20" spans="1:19" s="175" customFormat="1" ht="62.4" customHeight="1">
      <c r="A20" s="822"/>
      <c r="B20" s="797">
        <v>463094</v>
      </c>
      <c r="C20" s="798" t="s">
        <v>6472</v>
      </c>
      <c r="D20" s="799" t="s">
        <v>6511</v>
      </c>
      <c r="E20" s="764">
        <v>30</v>
      </c>
      <c r="F20" s="764" t="s">
        <v>6489</v>
      </c>
      <c r="G20" s="827">
        <f t="shared" si="9"/>
        <v>35000</v>
      </c>
      <c r="H20" s="773">
        <f>I20*E20</f>
        <v>30000</v>
      </c>
      <c r="I20" s="827">
        <f>N20</f>
        <v>1000</v>
      </c>
      <c r="J20" s="765" t="s">
        <v>6473</v>
      </c>
      <c r="K20" s="314" t="s">
        <v>6474</v>
      </c>
      <c r="L20" s="314" t="s">
        <v>6475</v>
      </c>
      <c r="M20" s="748" t="s">
        <v>112</v>
      </c>
      <c r="N20" s="570">
        <v>1000</v>
      </c>
      <c r="O20" s="680" t="b">
        <f t="shared" si="6"/>
        <v>0</v>
      </c>
      <c r="P20" s="680" t="b">
        <f t="shared" si="7"/>
        <v>1</v>
      </c>
      <c r="Q20">
        <f>VLOOKUP(B20,'25년09월 학교가'!$A$2:$C$1818,3,0)</f>
        <v>1000</v>
      </c>
      <c r="R20" s="350"/>
      <c r="S20" s="698" t="b">
        <f t="shared" si="8"/>
        <v>0</v>
      </c>
    </row>
    <row r="21" spans="1:19" ht="38.4">
      <c r="A21" s="316"/>
      <c r="B21" s="789">
        <v>463296</v>
      </c>
      <c r="C21" s="634" t="s">
        <v>6459</v>
      </c>
      <c r="D21" s="316" t="s">
        <v>6460</v>
      </c>
      <c r="E21" s="316">
        <v>40</v>
      </c>
      <c r="F21" s="748" t="s">
        <v>6457</v>
      </c>
      <c r="G21" s="790">
        <f t="shared" si="9"/>
        <v>54000</v>
      </c>
      <c r="H21" s="749">
        <f t="shared" si="10"/>
        <v>49000</v>
      </c>
      <c r="I21" s="750">
        <f t="shared" si="11"/>
        <v>1225</v>
      </c>
      <c r="J21" s="768" t="s">
        <v>6461</v>
      </c>
      <c r="K21" s="753" t="s">
        <v>6462</v>
      </c>
      <c r="L21" s="769" t="s">
        <v>6463</v>
      </c>
      <c r="M21" s="748" t="s">
        <v>112</v>
      </c>
      <c r="N21" s="263">
        <v>49000</v>
      </c>
      <c r="O21" s="680" t="b">
        <f t="shared" ref="O21:O22" si="15">I21=N21</f>
        <v>0</v>
      </c>
      <c r="P21" s="680" t="b">
        <f t="shared" si="7"/>
        <v>1</v>
      </c>
      <c r="Q21">
        <f>VLOOKUP(B21,'25년09월 학교가'!$A$2:$C$1818,3,0)</f>
        <v>49000</v>
      </c>
      <c r="S21" s="698" t="b">
        <f t="shared" ref="S21:S22" si="16">Q21=I21</f>
        <v>0</v>
      </c>
    </row>
    <row r="22" spans="1:19" ht="38.4">
      <c r="A22" s="316"/>
      <c r="B22" s="789">
        <v>463297</v>
      </c>
      <c r="C22" s="634" t="s">
        <v>6464</v>
      </c>
      <c r="D22" s="316" t="s">
        <v>6460</v>
      </c>
      <c r="E22" s="316">
        <v>40</v>
      </c>
      <c r="F22" s="748" t="s">
        <v>6457</v>
      </c>
      <c r="G22" s="790">
        <f t="shared" si="9"/>
        <v>57600</v>
      </c>
      <c r="H22" s="749">
        <f t="shared" si="10"/>
        <v>52600</v>
      </c>
      <c r="I22" s="750">
        <f t="shared" si="11"/>
        <v>1315</v>
      </c>
      <c r="J22" s="768" t="s">
        <v>6465</v>
      </c>
      <c r="K22" s="753" t="s">
        <v>6462</v>
      </c>
      <c r="L22" s="769" t="s">
        <v>6463</v>
      </c>
      <c r="M22" s="748" t="s">
        <v>112</v>
      </c>
      <c r="N22" s="263">
        <v>52600</v>
      </c>
      <c r="O22" s="680" t="b">
        <f t="shared" si="15"/>
        <v>0</v>
      </c>
      <c r="P22" s="680" t="b">
        <f t="shared" si="7"/>
        <v>1</v>
      </c>
      <c r="Q22">
        <f>VLOOKUP(B22,'25년09월 학교가'!$A$2:$C$1818,3,0)</f>
        <v>52600</v>
      </c>
      <c r="S22" s="698" t="b">
        <f t="shared" si="16"/>
        <v>0</v>
      </c>
    </row>
    <row r="23" spans="1:19" ht="42">
      <c r="A23" s="766"/>
      <c r="B23" s="800">
        <v>465140</v>
      </c>
      <c r="C23" s="801" t="s">
        <v>6520</v>
      </c>
      <c r="D23" s="316" t="s">
        <v>6521</v>
      </c>
      <c r="E23" s="316">
        <v>30</v>
      </c>
      <c r="F23" s="748" t="s">
        <v>6489</v>
      </c>
      <c r="G23" s="790">
        <f t="shared" si="9"/>
        <v>29000</v>
      </c>
      <c r="H23" s="749">
        <f t="shared" si="10"/>
        <v>24000</v>
      </c>
      <c r="I23" s="750">
        <f t="shared" si="11"/>
        <v>800</v>
      </c>
      <c r="J23" s="768" t="s">
        <v>6522</v>
      </c>
      <c r="K23" s="766" t="s">
        <v>6523</v>
      </c>
      <c r="L23" s="863" t="s">
        <v>6524</v>
      </c>
      <c r="M23" s="748" t="s">
        <v>112</v>
      </c>
      <c r="N23" s="263">
        <v>24000</v>
      </c>
      <c r="O23" s="680" t="b">
        <f t="shared" ref="O23:O35" si="17">I23=N23</f>
        <v>0</v>
      </c>
      <c r="P23" s="680" t="b">
        <f t="shared" ref="P23:P35" si="18">H23&lt;G23</f>
        <v>1</v>
      </c>
      <c r="Q23" t="e">
        <f>VLOOKUP(B23,'25년09월 학교가'!$A$2:$C$1818,3,0)</f>
        <v>#N/A</v>
      </c>
      <c r="S23" s="698" t="e">
        <f t="shared" ref="S23:S35" si="19">Q23=I23</f>
        <v>#N/A</v>
      </c>
    </row>
    <row r="24" spans="1:19" ht="47.4" customHeight="1">
      <c r="A24" s="316"/>
      <c r="B24" s="789">
        <v>460143</v>
      </c>
      <c r="C24" s="634" t="s">
        <v>6427</v>
      </c>
      <c r="D24" s="316" t="s">
        <v>6428</v>
      </c>
      <c r="E24" s="316">
        <v>20</v>
      </c>
      <c r="F24" s="748" t="s">
        <v>6429</v>
      </c>
      <c r="G24" s="790">
        <f t="shared" si="9"/>
        <v>21500</v>
      </c>
      <c r="H24" s="749">
        <f t="shared" si="10"/>
        <v>16500</v>
      </c>
      <c r="I24" s="750">
        <f t="shared" si="11"/>
        <v>825</v>
      </c>
      <c r="J24" s="768" t="s">
        <v>6430</v>
      </c>
      <c r="K24" s="753" t="s">
        <v>6431</v>
      </c>
      <c r="L24" s="769" t="s">
        <v>6432</v>
      </c>
      <c r="M24" s="748" t="s">
        <v>6433</v>
      </c>
      <c r="N24" s="263">
        <v>16500</v>
      </c>
      <c r="O24" s="680" t="b">
        <f t="shared" si="17"/>
        <v>0</v>
      </c>
      <c r="P24" s="680" t="b">
        <f t="shared" si="18"/>
        <v>1</v>
      </c>
      <c r="Q24">
        <f>VLOOKUP(B24,'25년09월 학교가'!$A$2:$C$1818,3,0)</f>
        <v>16500</v>
      </c>
      <c r="S24" s="698" t="b">
        <f t="shared" si="19"/>
        <v>0</v>
      </c>
    </row>
    <row r="25" spans="1:19" ht="47.4" customHeight="1">
      <c r="A25" s="860"/>
      <c r="B25" s="861">
        <v>463116</v>
      </c>
      <c r="C25" s="862" t="s">
        <v>6499</v>
      </c>
      <c r="D25" s="72" t="s">
        <v>6154</v>
      </c>
      <c r="E25" s="217">
        <v>40</v>
      </c>
      <c r="F25" s="74" t="s">
        <v>233</v>
      </c>
      <c r="G25" s="790">
        <f t="shared" si="9"/>
        <v>29800</v>
      </c>
      <c r="H25" s="749">
        <f>I25*E25</f>
        <v>24800</v>
      </c>
      <c r="I25" s="750">
        <f>N25</f>
        <v>620</v>
      </c>
      <c r="J25" s="768" t="s">
        <v>6501</v>
      </c>
      <c r="K25" s="766" t="s">
        <v>6503</v>
      </c>
      <c r="L25" s="863" t="s">
        <v>6475</v>
      </c>
      <c r="M25" s="748" t="s">
        <v>112</v>
      </c>
      <c r="N25" s="681">
        <v>620</v>
      </c>
      <c r="O25" s="680" t="b">
        <f t="shared" si="17"/>
        <v>1</v>
      </c>
      <c r="P25" s="680" t="b">
        <f t="shared" si="18"/>
        <v>1</v>
      </c>
      <c r="Q25">
        <f>VLOOKUP(B25,'25년09월 학교가'!$A$2:$C$1818,3,0)</f>
        <v>620</v>
      </c>
      <c r="S25" s="698" t="b">
        <f t="shared" si="19"/>
        <v>1</v>
      </c>
    </row>
    <row r="26" spans="1:19" ht="47.4" customHeight="1">
      <c r="A26" s="860"/>
      <c r="B26" s="861">
        <v>463117</v>
      </c>
      <c r="C26" s="634" t="s">
        <v>6500</v>
      </c>
      <c r="D26" s="14" t="s">
        <v>6154</v>
      </c>
      <c r="E26" s="41">
        <v>40</v>
      </c>
      <c r="F26" s="12" t="s">
        <v>233</v>
      </c>
      <c r="G26" s="790">
        <f t="shared" si="9"/>
        <v>29800</v>
      </c>
      <c r="H26" s="749">
        <f>I26*E26</f>
        <v>24800</v>
      </c>
      <c r="I26" s="750">
        <f>N26</f>
        <v>620</v>
      </c>
      <c r="J26" s="768" t="s">
        <v>6502</v>
      </c>
      <c r="K26" s="766" t="s">
        <v>6503</v>
      </c>
      <c r="L26" s="863" t="s">
        <v>6475</v>
      </c>
      <c r="M26" s="748" t="s">
        <v>112</v>
      </c>
      <c r="N26" s="681">
        <v>620</v>
      </c>
      <c r="O26" s="680" t="b">
        <f t="shared" si="17"/>
        <v>1</v>
      </c>
      <c r="P26" s="680" t="b">
        <f t="shared" si="18"/>
        <v>1</v>
      </c>
      <c r="Q26">
        <f>VLOOKUP(B26,'25년09월 학교가'!$A$2:$C$1818,3,0)</f>
        <v>620</v>
      </c>
      <c r="S26" s="698" t="b">
        <f t="shared" si="19"/>
        <v>1</v>
      </c>
    </row>
    <row r="27" spans="1:19" ht="47.4" customHeight="1">
      <c r="A27" s="860"/>
      <c r="B27" s="809" t="s">
        <v>6487</v>
      </c>
      <c r="C27" s="634" t="s">
        <v>6629</v>
      </c>
      <c r="D27" s="14" t="s">
        <v>6632</v>
      </c>
      <c r="E27" s="41">
        <v>24</v>
      </c>
      <c r="F27" s="12" t="s">
        <v>6625</v>
      </c>
      <c r="G27" s="790">
        <f t="shared" si="9"/>
        <v>47000</v>
      </c>
      <c r="H27" s="749">
        <f>I27*E27</f>
        <v>42000</v>
      </c>
      <c r="I27" s="750">
        <f>N27</f>
        <v>1750</v>
      </c>
      <c r="J27" s="880" t="s">
        <v>6631</v>
      </c>
      <c r="K27" s="766" t="s">
        <v>6503</v>
      </c>
      <c r="L27" s="881" t="s">
        <v>6630</v>
      </c>
      <c r="M27" s="748" t="s">
        <v>112</v>
      </c>
      <c r="N27" s="681">
        <v>1750</v>
      </c>
      <c r="O27" s="680" t="b">
        <f t="shared" si="17"/>
        <v>1</v>
      </c>
      <c r="P27" s="680" t="b">
        <f t="shared" si="18"/>
        <v>1</v>
      </c>
      <c r="Q27" t="e">
        <f>VLOOKUP(B27,'25년09월 학교가'!$A$2:$C$1818,3,0)</f>
        <v>#N/A</v>
      </c>
      <c r="S27" s="698" t="e">
        <f t="shared" si="19"/>
        <v>#N/A</v>
      </c>
    </row>
    <row r="28" spans="1:19" ht="47.4" customHeight="1">
      <c r="A28" s="860"/>
      <c r="B28" s="809" t="s">
        <v>6487</v>
      </c>
      <c r="C28" s="634" t="s">
        <v>6551</v>
      </c>
      <c r="D28" s="14" t="s">
        <v>6552</v>
      </c>
      <c r="E28" s="41"/>
      <c r="F28" s="12" t="s">
        <v>6489</v>
      </c>
      <c r="G28" s="790">
        <f>H28+1000</f>
        <v>2350</v>
      </c>
      <c r="H28" s="749">
        <f t="shared" si="10"/>
        <v>1350</v>
      </c>
      <c r="I28" s="750"/>
      <c r="J28" s="751" t="s">
        <v>6553</v>
      </c>
      <c r="K28" s="766" t="s">
        <v>6556</v>
      </c>
      <c r="L28" s="863"/>
      <c r="M28" s="748" t="s">
        <v>112</v>
      </c>
      <c r="N28" s="263">
        <v>1350</v>
      </c>
      <c r="O28" s="680" t="b">
        <f t="shared" si="17"/>
        <v>0</v>
      </c>
      <c r="P28" s="680" t="b">
        <f t="shared" si="18"/>
        <v>1</v>
      </c>
      <c r="Q28" t="e">
        <f>VLOOKUP(B28,'25년09월 학교가'!$A$2:$C$1818,3,0)</f>
        <v>#N/A</v>
      </c>
      <c r="S28" s="698" t="e">
        <f t="shared" si="19"/>
        <v>#N/A</v>
      </c>
    </row>
    <row r="29" spans="1:19" ht="47.4" customHeight="1">
      <c r="A29" s="860"/>
      <c r="B29" s="809" t="s">
        <v>6487</v>
      </c>
      <c r="C29" s="634" t="s">
        <v>6554</v>
      </c>
      <c r="D29" s="14" t="s">
        <v>6552</v>
      </c>
      <c r="E29" s="41"/>
      <c r="F29" s="12" t="s">
        <v>6489</v>
      </c>
      <c r="G29" s="790">
        <f>H29+1000</f>
        <v>2350</v>
      </c>
      <c r="H29" s="749">
        <f t="shared" si="10"/>
        <v>1350</v>
      </c>
      <c r="I29" s="750"/>
      <c r="J29" s="875" t="s">
        <v>6555</v>
      </c>
      <c r="K29" s="766" t="s">
        <v>6556</v>
      </c>
      <c r="L29" s="863"/>
      <c r="M29" s="748" t="s">
        <v>112</v>
      </c>
      <c r="N29" s="263">
        <v>1350</v>
      </c>
      <c r="O29" s="680" t="b">
        <f t="shared" si="17"/>
        <v>0</v>
      </c>
      <c r="P29" s="680" t="b">
        <f t="shared" si="18"/>
        <v>1</v>
      </c>
      <c r="Q29" t="e">
        <f>VLOOKUP(B29,'25년09월 학교가'!$A$2:$C$1818,3,0)</f>
        <v>#N/A</v>
      </c>
      <c r="S29" s="698" t="e">
        <f t="shared" si="19"/>
        <v>#N/A</v>
      </c>
    </row>
    <row r="30" spans="1:19" s="175" customFormat="1" ht="25.2">
      <c r="A30" s="804"/>
      <c r="B30" s="805">
        <v>458469</v>
      </c>
      <c r="C30" s="806" t="s">
        <v>6434</v>
      </c>
      <c r="D30" s="804" t="s">
        <v>6435</v>
      </c>
      <c r="E30" s="807"/>
      <c r="F30" s="807" t="s">
        <v>6436</v>
      </c>
      <c r="G30" s="770">
        <f>H30+1000</f>
        <v>4000</v>
      </c>
      <c r="H30" s="771">
        <f t="shared" si="10"/>
        <v>3000</v>
      </c>
      <c r="I30" s="770"/>
      <c r="J30" s="763" t="s">
        <v>6438</v>
      </c>
      <c r="K30" s="314" t="s">
        <v>6439</v>
      </c>
      <c r="L30" s="314" t="s">
        <v>6437</v>
      </c>
      <c r="M30" s="748" t="s">
        <v>6433</v>
      </c>
      <c r="N30" s="266">
        <v>3000</v>
      </c>
      <c r="O30" s="680" t="b">
        <f t="shared" si="17"/>
        <v>0</v>
      </c>
      <c r="P30" s="680" t="b">
        <f t="shared" si="18"/>
        <v>1</v>
      </c>
      <c r="Q30">
        <f>VLOOKUP(B30,'25년09월 학교가'!$A$2:$C$1818,3,0)</f>
        <v>3000</v>
      </c>
      <c r="R30" s="350"/>
      <c r="S30" s="698" t="b">
        <f t="shared" si="19"/>
        <v>0</v>
      </c>
    </row>
    <row r="31" spans="1:19" ht="38.4">
      <c r="A31" s="764"/>
      <c r="B31" s="797">
        <v>454503</v>
      </c>
      <c r="C31" s="798" t="s">
        <v>6453</v>
      </c>
      <c r="D31" s="797" t="s">
        <v>6456</v>
      </c>
      <c r="E31" s="764"/>
      <c r="F31" s="764" t="s">
        <v>6457</v>
      </c>
      <c r="G31" s="772">
        <f>H31+300</f>
        <v>750</v>
      </c>
      <c r="H31" s="773">
        <v>450</v>
      </c>
      <c r="I31" s="772"/>
      <c r="J31" s="763" t="s">
        <v>6458</v>
      </c>
      <c r="K31" s="314" t="s">
        <v>6455</v>
      </c>
      <c r="L31" s="314" t="s">
        <v>6454</v>
      </c>
      <c r="M31" s="748" t="s">
        <v>112</v>
      </c>
      <c r="N31" s="266" t="e">
        <v>#N/A</v>
      </c>
      <c r="O31" s="680" t="e">
        <f t="shared" si="17"/>
        <v>#N/A</v>
      </c>
      <c r="P31" s="680" t="b">
        <f t="shared" si="18"/>
        <v>1</v>
      </c>
      <c r="Q31" t="e">
        <f>VLOOKUP(B31,'25년09월 학교가'!$A$2:$C$1818,3,0)</f>
        <v>#N/A</v>
      </c>
      <c r="R31" s="350"/>
      <c r="S31" s="698" t="e">
        <f t="shared" si="19"/>
        <v>#N/A</v>
      </c>
    </row>
    <row r="32" spans="1:19" ht="96">
      <c r="A32" s="808"/>
      <c r="B32" s="809" t="s">
        <v>6487</v>
      </c>
      <c r="C32" s="810" t="s">
        <v>6496</v>
      </c>
      <c r="D32" s="633" t="s">
        <v>6497</v>
      </c>
      <c r="E32" s="748"/>
      <c r="F32" s="764" t="s">
        <v>233</v>
      </c>
      <c r="G32" s="811">
        <f>H32+200</f>
        <v>560</v>
      </c>
      <c r="H32" s="774">
        <f t="shared" si="10"/>
        <v>360</v>
      </c>
      <c r="I32" s="775"/>
      <c r="J32" s="776" t="s">
        <v>6498</v>
      </c>
      <c r="K32" s="316"/>
      <c r="L32" s="314"/>
      <c r="M32" s="748"/>
      <c r="N32" s="944">
        <v>360</v>
      </c>
      <c r="O32" s="680" t="b">
        <f t="shared" si="17"/>
        <v>0</v>
      </c>
      <c r="P32" s="680" t="b">
        <f t="shared" si="18"/>
        <v>1</v>
      </c>
      <c r="Q32" t="e">
        <f>VLOOKUP(B32,'25년09월 학교가'!$A$2:$C$1818,3,0)</f>
        <v>#N/A</v>
      </c>
      <c r="S32" s="698" t="e">
        <f t="shared" si="19"/>
        <v>#N/A</v>
      </c>
    </row>
    <row r="33" spans="1:19" ht="96">
      <c r="A33" s="633"/>
      <c r="B33" s="809" t="s">
        <v>6487</v>
      </c>
      <c r="C33" s="812" t="s">
        <v>6624</v>
      </c>
      <c r="D33" s="789" t="s">
        <v>6626</v>
      </c>
      <c r="E33" s="748"/>
      <c r="F33" s="748" t="s">
        <v>6625</v>
      </c>
      <c r="G33" s="811">
        <f>H33+200</f>
        <v>1180</v>
      </c>
      <c r="H33" s="774">
        <f t="shared" si="10"/>
        <v>980</v>
      </c>
      <c r="I33" s="775"/>
      <c r="J33" s="776" t="s">
        <v>6627</v>
      </c>
      <c r="K33" s="314" t="s">
        <v>5813</v>
      </c>
      <c r="L33" s="316" t="s">
        <v>6628</v>
      </c>
      <c r="M33" s="748" t="s">
        <v>112</v>
      </c>
      <c r="N33" s="159">
        <v>980</v>
      </c>
      <c r="O33" s="680" t="b">
        <f t="shared" si="17"/>
        <v>0</v>
      </c>
      <c r="P33" s="680" t="b">
        <f t="shared" si="18"/>
        <v>1</v>
      </c>
      <c r="Q33" t="e">
        <f>VLOOKUP(B33,'25년09월 학교가'!$A$2:$C$1818,3,0)</f>
        <v>#N/A</v>
      </c>
      <c r="S33" s="698" t="e">
        <f t="shared" si="19"/>
        <v>#N/A</v>
      </c>
    </row>
    <row r="34" spans="1:19" ht="76.8">
      <c r="A34" s="877" t="s">
        <v>6621</v>
      </c>
      <c r="B34" s="809" t="s">
        <v>6487</v>
      </c>
      <c r="C34" s="810" t="s">
        <v>6485</v>
      </c>
      <c r="D34" s="633" t="s">
        <v>6488</v>
      </c>
      <c r="E34" s="748">
        <v>10</v>
      </c>
      <c r="F34" s="748" t="s">
        <v>6489</v>
      </c>
      <c r="G34" s="811">
        <f t="shared" si="9"/>
        <v>19000</v>
      </c>
      <c r="H34" s="774">
        <f t="shared" si="10"/>
        <v>14000</v>
      </c>
      <c r="I34" s="775">
        <f t="shared" si="11"/>
        <v>1400</v>
      </c>
      <c r="J34" s="776" t="s">
        <v>6491</v>
      </c>
      <c r="K34" s="316" t="s">
        <v>6492</v>
      </c>
      <c r="L34" s="314" t="s">
        <v>6490</v>
      </c>
      <c r="M34" s="748" t="s">
        <v>112</v>
      </c>
      <c r="N34" s="944">
        <v>14000</v>
      </c>
      <c r="O34" s="680" t="b">
        <f t="shared" si="17"/>
        <v>0</v>
      </c>
      <c r="P34" s="680" t="b">
        <f t="shared" si="18"/>
        <v>1</v>
      </c>
      <c r="Q34" t="e">
        <f>VLOOKUP(B34,'25년09월 학교가'!$A$2:$C$1818,3,0)</f>
        <v>#N/A</v>
      </c>
      <c r="S34" s="698" t="e">
        <f t="shared" si="19"/>
        <v>#N/A</v>
      </c>
    </row>
    <row r="35" spans="1:19" ht="96">
      <c r="A35" s="877" t="s">
        <v>6589</v>
      </c>
      <c r="B35" s="797" t="s">
        <v>6487</v>
      </c>
      <c r="C35" s="798" t="s">
        <v>6486</v>
      </c>
      <c r="D35" s="797" t="s">
        <v>6495</v>
      </c>
      <c r="E35" s="764">
        <v>10</v>
      </c>
      <c r="F35" s="764" t="s">
        <v>6489</v>
      </c>
      <c r="G35" s="772">
        <f t="shared" si="9"/>
        <v>18000</v>
      </c>
      <c r="H35" s="777">
        <f t="shared" si="10"/>
        <v>13000</v>
      </c>
      <c r="I35" s="772">
        <f t="shared" si="11"/>
        <v>1300</v>
      </c>
      <c r="J35" s="763" t="s">
        <v>6494</v>
      </c>
      <c r="K35" s="314" t="s">
        <v>6493</v>
      </c>
      <c r="L35" s="314" t="s">
        <v>6490</v>
      </c>
      <c r="M35" s="748" t="s">
        <v>112</v>
      </c>
      <c r="N35" s="266">
        <v>13000</v>
      </c>
      <c r="O35" s="680" t="b">
        <f t="shared" si="17"/>
        <v>0</v>
      </c>
      <c r="P35" s="680" t="b">
        <f t="shared" si="18"/>
        <v>1</v>
      </c>
      <c r="Q35" t="e">
        <f>VLOOKUP(B35,'25년09월 학교가'!$A$2:$C$1818,3,0)</f>
        <v>#N/A</v>
      </c>
      <c r="R35" s="350"/>
      <c r="S35" s="698" t="e">
        <f t="shared" si="19"/>
        <v>#N/A</v>
      </c>
    </row>
    <row r="36" spans="1:19" ht="25.2">
      <c r="A36" s="316"/>
      <c r="B36" s="789"/>
      <c r="C36" s="634"/>
      <c r="D36" s="316"/>
      <c r="E36" s="316"/>
      <c r="F36" s="748"/>
      <c r="G36" s="790"/>
      <c r="H36" s="749"/>
      <c r="I36" s="750"/>
      <c r="J36" s="751"/>
      <c r="K36" s="316"/>
      <c r="L36" s="314"/>
      <c r="M36" s="748"/>
      <c r="O36" s="680" t="b">
        <f t="shared" ref="O36:O37" si="20">H36=N36</f>
        <v>1</v>
      </c>
      <c r="P36" s="680" t="b">
        <f t="shared" ref="P36:P92" si="21">H36&lt;G36</f>
        <v>0</v>
      </c>
      <c r="Q36" t="e">
        <f>VLOOKUP(B36,'25년09월 학교가'!$A$2:$C$1785,3,0)</f>
        <v>#N/A</v>
      </c>
      <c r="S36" s="698" t="e">
        <f t="shared" si="8"/>
        <v>#N/A</v>
      </c>
    </row>
    <row r="37" spans="1:19" ht="25.2">
      <c r="A37" s="766"/>
      <c r="B37" s="800"/>
      <c r="C37" s="801" t="s">
        <v>8471</v>
      </c>
      <c r="D37" s="766" t="s">
        <v>8472</v>
      </c>
      <c r="E37" s="766">
        <v>5</v>
      </c>
      <c r="F37" s="802" t="s">
        <v>8473</v>
      </c>
      <c r="G37" s="803"/>
      <c r="H37" s="767"/>
      <c r="I37" s="778"/>
      <c r="J37" s="779"/>
      <c r="K37" s="766"/>
      <c r="L37" s="314"/>
      <c r="M37" s="748"/>
      <c r="O37" s="680" t="b">
        <f t="shared" si="20"/>
        <v>1</v>
      </c>
      <c r="P37" s="680" t="b">
        <f t="shared" si="21"/>
        <v>0</v>
      </c>
      <c r="Q37" t="e">
        <f>VLOOKUP(B37,'25년09월 학교가'!$A$2:$C$1785,3,0)</f>
        <v>#N/A</v>
      </c>
      <c r="S37" s="698" t="e">
        <f t="shared" si="8"/>
        <v>#N/A</v>
      </c>
    </row>
    <row r="38" spans="1:19" ht="25.2">
      <c r="A38" s="753"/>
      <c r="B38" s="791"/>
      <c r="C38" s="792"/>
      <c r="D38" s="753"/>
      <c r="E38" s="753"/>
      <c r="F38" s="757"/>
      <c r="G38" s="814"/>
      <c r="H38" s="780"/>
      <c r="I38" s="754"/>
      <c r="J38" s="756"/>
      <c r="K38" s="753"/>
      <c r="L38" s="769"/>
      <c r="M38" s="748"/>
      <c r="O38" s="680" t="b">
        <f>I38=N38</f>
        <v>1</v>
      </c>
      <c r="P38" s="680" t="b">
        <f t="shared" si="21"/>
        <v>0</v>
      </c>
      <c r="Q38" t="e">
        <f>VLOOKUP(B38,'25년09월 학교가'!$A$2:$C$1785,3,0)</f>
        <v>#N/A</v>
      </c>
      <c r="S38" s="698" t="e">
        <f t="shared" ref="S38:S41" si="22">Q38=I38</f>
        <v>#N/A</v>
      </c>
    </row>
    <row r="39" spans="1:19" s="141" customFormat="1" ht="77.400000000000006" customHeight="1">
      <c r="A39" s="791"/>
      <c r="B39" s="791"/>
      <c r="C39" s="792"/>
      <c r="D39" s="791"/>
      <c r="E39" s="753"/>
      <c r="F39" s="753"/>
      <c r="G39" s="754"/>
      <c r="H39" s="755"/>
      <c r="I39" s="754"/>
      <c r="J39" s="756"/>
      <c r="K39" s="753"/>
      <c r="L39" s="753"/>
      <c r="M39" s="753"/>
      <c r="N39" s="331"/>
      <c r="O39" s="115" t="b">
        <f>H39=N39</f>
        <v>1</v>
      </c>
      <c r="P39" s="62" t="b">
        <f t="shared" si="21"/>
        <v>0</v>
      </c>
      <c r="Q39" t="e">
        <f>VLOOKUP(B39,'25년09월 학교가'!$A$2:$C$1785,3,0)</f>
        <v>#N/A</v>
      </c>
      <c r="S39" s="698" t="e">
        <f t="shared" si="8"/>
        <v>#N/A</v>
      </c>
    </row>
    <row r="40" spans="1:19" s="141" customFormat="1" ht="77.400000000000006" customHeight="1">
      <c r="A40" s="808"/>
      <c r="B40" s="791"/>
      <c r="C40" s="792"/>
      <c r="D40" s="791"/>
      <c r="E40" s="753"/>
      <c r="F40" s="753"/>
      <c r="G40" s="754"/>
      <c r="H40" s="755"/>
      <c r="I40" s="754"/>
      <c r="J40" s="756"/>
      <c r="K40" s="753"/>
      <c r="L40" s="753"/>
      <c r="M40" s="753"/>
      <c r="N40" s="331"/>
      <c r="O40" s="115" t="b">
        <f>I40=N40</f>
        <v>1</v>
      </c>
      <c r="P40" s="62" t="b">
        <f t="shared" si="21"/>
        <v>0</v>
      </c>
      <c r="Q40" t="e">
        <f>VLOOKUP(B40,'25년09월 학교가'!$A$2:$C$1785,3,0)</f>
        <v>#N/A</v>
      </c>
      <c r="S40" s="698" t="e">
        <f t="shared" si="22"/>
        <v>#N/A</v>
      </c>
    </row>
    <row r="41" spans="1:19" s="141" customFormat="1" ht="77.400000000000006" customHeight="1">
      <c r="A41" s="808"/>
      <c r="B41" s="791"/>
      <c r="C41" s="792"/>
      <c r="D41" s="791"/>
      <c r="E41" s="753"/>
      <c r="F41" s="753"/>
      <c r="G41" s="754"/>
      <c r="H41" s="755"/>
      <c r="I41" s="754"/>
      <c r="J41" s="756"/>
      <c r="K41" s="753"/>
      <c r="L41" s="753"/>
      <c r="M41" s="753"/>
      <c r="N41" s="331"/>
      <c r="O41" s="115" t="b">
        <f>I41=N41</f>
        <v>1</v>
      </c>
      <c r="P41" s="62" t="b">
        <f t="shared" si="21"/>
        <v>0</v>
      </c>
      <c r="Q41" t="e">
        <f>VLOOKUP(B41,'25년09월 학교가'!$A$2:$C$1785,3,0)</f>
        <v>#N/A</v>
      </c>
      <c r="S41" s="698" t="e">
        <f t="shared" si="22"/>
        <v>#N/A</v>
      </c>
    </row>
    <row r="42" spans="1:19" s="141" customFormat="1" ht="96.6" customHeight="1">
      <c r="A42" s="753"/>
      <c r="B42" s="791"/>
      <c r="C42" s="792"/>
      <c r="D42" s="791"/>
      <c r="E42" s="753"/>
      <c r="F42" s="753"/>
      <c r="G42" s="814"/>
      <c r="H42" s="755"/>
      <c r="I42" s="754"/>
      <c r="J42" s="756"/>
      <c r="K42" s="753"/>
      <c r="L42" s="753"/>
      <c r="M42" s="753"/>
      <c r="N42" s="331" t="e">
        <v>#N/A</v>
      </c>
      <c r="O42" s="115" t="e">
        <f t="shared" ref="O42:O106" si="23">H42=N42</f>
        <v>#N/A</v>
      </c>
      <c r="P42" s="62" t="b">
        <f t="shared" si="21"/>
        <v>0</v>
      </c>
      <c r="Q42" t="e">
        <f>VLOOKUP(B42,'25년09월 학교가'!$A$2:$C$1785,3,0)</f>
        <v>#N/A</v>
      </c>
      <c r="S42" s="698" t="e">
        <f t="shared" si="8"/>
        <v>#N/A</v>
      </c>
    </row>
    <row r="43" spans="1:19" s="141" customFormat="1" ht="77.400000000000006" customHeight="1">
      <c r="A43" s="753"/>
      <c r="B43" s="791"/>
      <c r="C43" s="792"/>
      <c r="D43" s="791"/>
      <c r="E43" s="753"/>
      <c r="F43" s="753"/>
      <c r="G43" s="754"/>
      <c r="H43" s="755"/>
      <c r="I43" s="754"/>
      <c r="J43" s="756"/>
      <c r="K43" s="753"/>
      <c r="L43" s="753"/>
      <c r="M43" s="753"/>
      <c r="N43" s="331" t="e">
        <v>#N/A</v>
      </c>
      <c r="O43" s="115" t="e">
        <f t="shared" si="23"/>
        <v>#N/A</v>
      </c>
      <c r="P43" s="62" t="b">
        <f t="shared" si="21"/>
        <v>0</v>
      </c>
      <c r="Q43" t="e">
        <f>VLOOKUP(B43,'25년09월 학교가'!$A$2:$C$1785,3,0)</f>
        <v>#N/A</v>
      </c>
      <c r="S43" s="698" t="e">
        <f t="shared" si="8"/>
        <v>#N/A</v>
      </c>
    </row>
    <row r="44" spans="1:19" s="141" customFormat="1" ht="180" customHeight="1">
      <c r="A44" s="815"/>
      <c r="B44" s="791"/>
      <c r="C44" s="792"/>
      <c r="D44" s="791"/>
      <c r="E44" s="753"/>
      <c r="F44" s="753"/>
      <c r="G44" s="754"/>
      <c r="H44" s="755"/>
      <c r="I44" s="754"/>
      <c r="J44" s="756"/>
      <c r="K44" s="753"/>
      <c r="L44" s="753"/>
      <c r="M44" s="753"/>
      <c r="N44" s="331" t="e">
        <v>#N/A</v>
      </c>
      <c r="O44" s="115" t="e">
        <f t="shared" si="23"/>
        <v>#N/A</v>
      </c>
      <c r="P44" s="62" t="b">
        <f t="shared" si="21"/>
        <v>0</v>
      </c>
      <c r="Q44" t="e">
        <f>VLOOKUP(B44,'25년09월 학교가'!$A$2:$C$1785,3,0)</f>
        <v>#N/A</v>
      </c>
      <c r="S44" s="698" t="e">
        <f t="shared" si="8"/>
        <v>#N/A</v>
      </c>
    </row>
    <row r="45" spans="1:19" s="141" customFormat="1" ht="77.400000000000006" customHeight="1">
      <c r="A45" s="799"/>
      <c r="B45" s="633"/>
      <c r="C45" s="634"/>
      <c r="D45" s="753"/>
      <c r="E45" s="757"/>
      <c r="F45" s="748"/>
      <c r="G45" s="793"/>
      <c r="H45" s="758"/>
      <c r="I45" s="759"/>
      <c r="J45" s="756"/>
      <c r="K45" s="753"/>
      <c r="L45" s="757"/>
      <c r="M45" s="752"/>
      <c r="N45" s="331" t="e">
        <v>#N/A</v>
      </c>
      <c r="O45" s="115" t="e">
        <f t="shared" si="23"/>
        <v>#N/A</v>
      </c>
      <c r="P45" s="62" t="b">
        <f t="shared" si="21"/>
        <v>0</v>
      </c>
      <c r="Q45" t="e">
        <f>VLOOKUP(B45,'25년09월 학교가'!$A$2:$C$1785,3,0)</f>
        <v>#N/A</v>
      </c>
      <c r="S45" s="698" t="e">
        <f t="shared" si="8"/>
        <v>#N/A</v>
      </c>
    </row>
    <row r="46" spans="1:19" s="141" customFormat="1" ht="77.400000000000006" customHeight="1">
      <c r="A46" s="799"/>
      <c r="B46" s="633"/>
      <c r="C46" s="634"/>
      <c r="D46" s="753"/>
      <c r="E46" s="757"/>
      <c r="F46" s="748"/>
      <c r="G46" s="793"/>
      <c r="H46" s="758"/>
      <c r="I46" s="759"/>
      <c r="J46" s="756"/>
      <c r="K46" s="753"/>
      <c r="L46" s="757"/>
      <c r="M46" s="752"/>
      <c r="N46" s="331" t="e">
        <v>#N/A</v>
      </c>
      <c r="O46" s="115" t="e">
        <f t="shared" si="23"/>
        <v>#N/A</v>
      </c>
      <c r="P46" s="62" t="b">
        <f t="shared" si="21"/>
        <v>0</v>
      </c>
      <c r="Q46" t="e">
        <f>VLOOKUP(B46,'25년09월 학교가'!$A$2:$C$1785,3,0)</f>
        <v>#N/A</v>
      </c>
      <c r="S46" s="698" t="e">
        <f t="shared" si="8"/>
        <v>#N/A</v>
      </c>
    </row>
    <row r="47" spans="1:19" s="141" customFormat="1" ht="77.400000000000006" customHeight="1">
      <c r="A47" s="799"/>
      <c r="B47" s="633"/>
      <c r="C47" s="634"/>
      <c r="D47" s="753"/>
      <c r="E47" s="757"/>
      <c r="F47" s="748"/>
      <c r="G47" s="754"/>
      <c r="H47" s="755"/>
      <c r="I47" s="754"/>
      <c r="J47" s="756"/>
      <c r="K47" s="753"/>
      <c r="L47" s="757"/>
      <c r="M47" s="752"/>
      <c r="N47" s="331" t="e">
        <v>#N/A</v>
      </c>
      <c r="O47" s="115" t="e">
        <f t="shared" si="23"/>
        <v>#N/A</v>
      </c>
      <c r="P47" s="62" t="b">
        <f t="shared" si="21"/>
        <v>0</v>
      </c>
      <c r="Q47" t="e">
        <f>VLOOKUP(B47,'25년09월 학교가'!$A$2:$C$1785,3,0)</f>
        <v>#N/A</v>
      </c>
      <c r="S47" s="698" t="e">
        <f t="shared" si="8"/>
        <v>#N/A</v>
      </c>
    </row>
    <row r="48" spans="1:19" s="175" customFormat="1" ht="25.2">
      <c r="A48" s="748"/>
      <c r="B48" s="633"/>
      <c r="C48" s="812"/>
      <c r="D48" s="797"/>
      <c r="E48" s="748"/>
      <c r="F48" s="748"/>
      <c r="G48" s="816"/>
      <c r="H48" s="749"/>
      <c r="I48" s="775"/>
      <c r="J48" s="776"/>
      <c r="K48" s="316"/>
      <c r="L48" s="316"/>
      <c r="M48" s="748"/>
      <c r="N48" s="266" t="e">
        <v>#N/A</v>
      </c>
      <c r="O48" s="680" t="e">
        <f t="shared" si="23"/>
        <v>#N/A</v>
      </c>
      <c r="P48" s="680" t="b">
        <f t="shared" si="21"/>
        <v>0</v>
      </c>
      <c r="Q48" t="e">
        <f>VLOOKUP(B48,'25년09월 학교가'!$A$2:$C$1785,3,0)</f>
        <v>#N/A</v>
      </c>
      <c r="S48" s="698" t="e">
        <f t="shared" si="8"/>
        <v>#N/A</v>
      </c>
    </row>
    <row r="49" spans="1:19" s="175" customFormat="1" ht="25.2">
      <c r="A49" s="748"/>
      <c r="B49" s="633"/>
      <c r="C49" s="812"/>
      <c r="D49" s="797"/>
      <c r="E49" s="748"/>
      <c r="F49" s="748"/>
      <c r="G49" s="816"/>
      <c r="H49" s="749"/>
      <c r="I49" s="775"/>
      <c r="J49" s="776"/>
      <c r="K49" s="316"/>
      <c r="L49" s="316"/>
      <c r="M49" s="748"/>
      <c r="N49" s="266" t="e">
        <v>#N/A</v>
      </c>
      <c r="O49" s="680" t="e">
        <f t="shared" si="23"/>
        <v>#N/A</v>
      </c>
      <c r="P49" s="680" t="b">
        <f t="shared" si="21"/>
        <v>0</v>
      </c>
      <c r="Q49" t="e">
        <f>VLOOKUP(B49,'25년09월 학교가'!$A$2:$C$1785,3,0)</f>
        <v>#N/A</v>
      </c>
      <c r="S49" s="698" t="e">
        <f t="shared" si="8"/>
        <v>#N/A</v>
      </c>
    </row>
    <row r="50" spans="1:19" s="141" customFormat="1" ht="25.2">
      <c r="A50" s="799"/>
      <c r="B50" s="797"/>
      <c r="C50" s="817"/>
      <c r="D50" s="818"/>
      <c r="E50" s="769"/>
      <c r="F50" s="764"/>
      <c r="G50" s="772"/>
      <c r="H50" s="777"/>
      <c r="I50" s="772"/>
      <c r="J50" s="781"/>
      <c r="K50" s="769"/>
      <c r="L50" s="769"/>
      <c r="M50" s="764"/>
      <c r="N50" s="331" t="e">
        <v>#N/A</v>
      </c>
      <c r="O50" s="115" t="e">
        <f t="shared" si="23"/>
        <v>#N/A</v>
      </c>
      <c r="P50" s="62" t="b">
        <f t="shared" si="21"/>
        <v>0</v>
      </c>
      <c r="Q50" t="e">
        <f>VLOOKUP(B50,'25년09월 학교가'!$A$2:$C$1785,3,0)</f>
        <v>#N/A</v>
      </c>
      <c r="S50" s="698" t="e">
        <f t="shared" si="8"/>
        <v>#N/A</v>
      </c>
    </row>
    <row r="51" spans="1:19" s="141" customFormat="1" ht="25.2">
      <c r="A51" s="799"/>
      <c r="B51" s="797"/>
      <c r="C51" s="817"/>
      <c r="D51" s="818"/>
      <c r="E51" s="769"/>
      <c r="F51" s="764"/>
      <c r="G51" s="754"/>
      <c r="H51" s="755"/>
      <c r="I51" s="754"/>
      <c r="J51" s="781"/>
      <c r="K51" s="316"/>
      <c r="L51" s="764"/>
      <c r="M51" s="764"/>
      <c r="N51" s="331" t="e">
        <v>#N/A</v>
      </c>
      <c r="O51" s="115" t="e">
        <f t="shared" si="23"/>
        <v>#N/A</v>
      </c>
      <c r="P51" s="62" t="b">
        <f t="shared" si="21"/>
        <v>0</v>
      </c>
      <c r="Q51" t="e">
        <f>VLOOKUP(B51,'25년09월 학교가'!$A$2:$C$1785,3,0)</f>
        <v>#N/A</v>
      </c>
      <c r="S51" s="698" t="e">
        <f t="shared" si="8"/>
        <v>#N/A</v>
      </c>
    </row>
    <row r="52" spans="1:19" s="141" customFormat="1" ht="25.2">
      <c r="A52" s="799"/>
      <c r="B52" s="797"/>
      <c r="C52" s="817"/>
      <c r="D52" s="818"/>
      <c r="E52" s="769"/>
      <c r="F52" s="764"/>
      <c r="G52" s="754"/>
      <c r="H52" s="755"/>
      <c r="I52" s="754"/>
      <c r="J52" s="781"/>
      <c r="K52" s="316"/>
      <c r="L52" s="764"/>
      <c r="M52" s="764"/>
      <c r="N52" s="331" t="e">
        <v>#N/A</v>
      </c>
      <c r="O52" s="115" t="b">
        <v>1</v>
      </c>
      <c r="P52" s="62" t="b">
        <v>1</v>
      </c>
      <c r="Q52" t="e">
        <f>VLOOKUP(B52,'25년09월 학교가'!$A$2:$C$1785,3,0)</f>
        <v>#N/A</v>
      </c>
      <c r="S52" s="698" t="e">
        <f t="shared" si="8"/>
        <v>#N/A</v>
      </c>
    </row>
    <row r="53" spans="1:19" s="194" customFormat="1" ht="25.2">
      <c r="A53" s="819"/>
      <c r="B53" s="633"/>
      <c r="C53" s="820"/>
      <c r="D53" s="633"/>
      <c r="E53" s="748"/>
      <c r="F53" s="748"/>
      <c r="G53" s="772"/>
      <c r="H53" s="777"/>
      <c r="I53" s="772"/>
      <c r="J53" s="776"/>
      <c r="K53" s="316"/>
      <c r="L53" s="316"/>
      <c r="M53" s="748"/>
      <c r="N53" s="266" t="e">
        <v>#N/A</v>
      </c>
      <c r="O53" s="680" t="e">
        <f t="shared" si="23"/>
        <v>#N/A</v>
      </c>
      <c r="P53" s="680" t="b">
        <f t="shared" si="21"/>
        <v>0</v>
      </c>
      <c r="Q53" t="e">
        <f>VLOOKUP(B53,'25년09월 학교가'!$A$2:$C$1785,3,0)</f>
        <v>#N/A</v>
      </c>
      <c r="R53" s="350"/>
      <c r="S53" s="698" t="e">
        <f t="shared" si="8"/>
        <v>#N/A</v>
      </c>
    </row>
    <row r="54" spans="1:19" s="194" customFormat="1" ht="25.2">
      <c r="A54" s="819"/>
      <c r="B54" s="633"/>
      <c r="C54" s="820"/>
      <c r="D54" s="633"/>
      <c r="E54" s="748"/>
      <c r="F54" s="748"/>
      <c r="G54" s="772"/>
      <c r="H54" s="777"/>
      <c r="I54" s="772"/>
      <c r="J54" s="776"/>
      <c r="K54" s="316"/>
      <c r="L54" s="316"/>
      <c r="M54" s="748"/>
      <c r="N54" s="266" t="e">
        <v>#N/A</v>
      </c>
      <c r="O54" s="680" t="e">
        <f t="shared" si="23"/>
        <v>#N/A</v>
      </c>
      <c r="P54" s="680" t="b">
        <f t="shared" si="21"/>
        <v>0</v>
      </c>
      <c r="Q54" t="e">
        <f>VLOOKUP(B54,'25년09월 학교가'!$A$2:$C$1785,3,0)</f>
        <v>#N/A</v>
      </c>
      <c r="R54" s="350"/>
      <c r="S54" s="698" t="e">
        <f t="shared" si="8"/>
        <v>#N/A</v>
      </c>
    </row>
    <row r="55" spans="1:19" s="141" customFormat="1" ht="77.400000000000006" customHeight="1">
      <c r="A55" s="799"/>
      <c r="B55" s="633"/>
      <c r="C55" s="634"/>
      <c r="D55" s="753"/>
      <c r="E55" s="757"/>
      <c r="F55" s="748"/>
      <c r="G55" s="754"/>
      <c r="H55" s="755"/>
      <c r="I55" s="754"/>
      <c r="J55" s="756"/>
      <c r="K55" s="752"/>
      <c r="L55" s="757"/>
      <c r="M55" s="752"/>
      <c r="N55" s="331" t="e">
        <v>#N/A</v>
      </c>
      <c r="O55" s="115" t="e">
        <f t="shared" si="23"/>
        <v>#N/A</v>
      </c>
      <c r="P55" s="62" t="b">
        <f t="shared" si="21"/>
        <v>0</v>
      </c>
      <c r="Q55" t="e">
        <f>VLOOKUP(B55,'25년09월 학교가'!$A$2:$C$1785,3,0)</f>
        <v>#N/A</v>
      </c>
      <c r="S55" s="698" t="e">
        <f t="shared" si="8"/>
        <v>#N/A</v>
      </c>
    </row>
    <row r="56" spans="1:19" s="141" customFormat="1" ht="77.400000000000006" customHeight="1">
      <c r="A56" s="799"/>
      <c r="B56" s="633"/>
      <c r="C56" s="634"/>
      <c r="D56" s="753"/>
      <c r="E56" s="757"/>
      <c r="F56" s="748"/>
      <c r="G56" s="754"/>
      <c r="H56" s="755"/>
      <c r="I56" s="754"/>
      <c r="J56" s="756"/>
      <c r="K56" s="752"/>
      <c r="L56" s="757"/>
      <c r="M56" s="752"/>
      <c r="N56" s="331" t="e">
        <v>#N/A</v>
      </c>
      <c r="O56" s="115" t="e">
        <f t="shared" si="23"/>
        <v>#N/A</v>
      </c>
      <c r="P56" s="62" t="b">
        <f t="shared" si="21"/>
        <v>0</v>
      </c>
      <c r="Q56" t="e">
        <f>VLOOKUP(B56,'25년09월 학교가'!$A$2:$C$1785,3,0)</f>
        <v>#N/A</v>
      </c>
      <c r="S56" s="698" t="e">
        <f t="shared" si="8"/>
        <v>#N/A</v>
      </c>
    </row>
    <row r="57" spans="1:19" s="141" customFormat="1" ht="77.400000000000006" customHeight="1">
      <c r="A57" s="799"/>
      <c r="B57" s="633"/>
      <c r="C57" s="634"/>
      <c r="D57" s="753"/>
      <c r="E57" s="757"/>
      <c r="F57" s="748"/>
      <c r="G57" s="754"/>
      <c r="H57" s="755"/>
      <c r="I57" s="754"/>
      <c r="J57" s="756"/>
      <c r="K57" s="752"/>
      <c r="L57" s="757"/>
      <c r="M57" s="752"/>
      <c r="N57" s="331" t="e">
        <v>#N/A</v>
      </c>
      <c r="O57" s="115" t="e">
        <f t="shared" si="23"/>
        <v>#N/A</v>
      </c>
      <c r="P57" s="62" t="b">
        <f t="shared" si="21"/>
        <v>0</v>
      </c>
      <c r="Q57" t="e">
        <f>VLOOKUP(B57,'25년09월 학교가'!$A$2:$C$1785,3,0)</f>
        <v>#N/A</v>
      </c>
      <c r="S57" s="698" t="e">
        <f t="shared" si="8"/>
        <v>#N/A</v>
      </c>
    </row>
    <row r="58" spans="1:19" s="141" customFormat="1" ht="77.400000000000006" customHeight="1">
      <c r="A58" s="799"/>
      <c r="B58" s="633"/>
      <c r="C58" s="634"/>
      <c r="D58" s="753"/>
      <c r="E58" s="757"/>
      <c r="F58" s="748"/>
      <c r="G58" s="754"/>
      <c r="H58" s="755"/>
      <c r="I58" s="754"/>
      <c r="J58" s="756"/>
      <c r="K58" s="753"/>
      <c r="L58" s="757"/>
      <c r="M58" s="752"/>
      <c r="N58" s="331" t="e">
        <v>#N/A</v>
      </c>
      <c r="O58" s="115" t="e">
        <f t="shared" si="23"/>
        <v>#N/A</v>
      </c>
      <c r="P58" s="62" t="b">
        <f t="shared" si="21"/>
        <v>0</v>
      </c>
      <c r="Q58" t="e">
        <f>VLOOKUP(B58,'25년09월 학교가'!$A$2:$C$1785,3,0)</f>
        <v>#N/A</v>
      </c>
      <c r="S58" s="698" t="e">
        <f t="shared" si="8"/>
        <v>#N/A</v>
      </c>
    </row>
    <row r="59" spans="1:19" s="141" customFormat="1" ht="77.400000000000006" customHeight="1">
      <c r="A59" s="799"/>
      <c r="B59" s="633"/>
      <c r="C59" s="634"/>
      <c r="D59" s="753"/>
      <c r="E59" s="757"/>
      <c r="F59" s="748"/>
      <c r="G59" s="754"/>
      <c r="H59" s="755"/>
      <c r="I59" s="754"/>
      <c r="J59" s="756"/>
      <c r="K59" s="753"/>
      <c r="L59" s="757"/>
      <c r="M59" s="752"/>
      <c r="N59" s="331" t="e">
        <v>#N/A</v>
      </c>
      <c r="O59" s="115" t="e">
        <f t="shared" si="23"/>
        <v>#N/A</v>
      </c>
      <c r="P59" s="62" t="b">
        <f t="shared" si="21"/>
        <v>0</v>
      </c>
      <c r="Q59" t="e">
        <f>VLOOKUP(B59,'25년09월 학교가'!$A$2:$C$1785,3,0)</f>
        <v>#N/A</v>
      </c>
      <c r="S59" s="698" t="e">
        <f t="shared" si="8"/>
        <v>#N/A</v>
      </c>
    </row>
    <row r="60" spans="1:19" s="141" customFormat="1" ht="77.400000000000006" customHeight="1">
      <c r="A60" s="799"/>
      <c r="B60" s="633"/>
      <c r="C60" s="634"/>
      <c r="D60" s="753"/>
      <c r="E60" s="757"/>
      <c r="F60" s="748"/>
      <c r="G60" s="754"/>
      <c r="H60" s="755"/>
      <c r="I60" s="754"/>
      <c r="J60" s="756"/>
      <c r="K60" s="753"/>
      <c r="L60" s="757"/>
      <c r="M60" s="752"/>
      <c r="N60" s="331" t="e">
        <v>#N/A</v>
      </c>
      <c r="O60" s="115" t="e">
        <f t="shared" si="23"/>
        <v>#N/A</v>
      </c>
      <c r="P60" s="62" t="b">
        <f t="shared" si="21"/>
        <v>0</v>
      </c>
      <c r="Q60" t="e">
        <f>VLOOKUP(B60,'25년09월 학교가'!$A$2:$C$1785,3,0)</f>
        <v>#N/A</v>
      </c>
      <c r="S60" s="698" t="e">
        <f t="shared" si="8"/>
        <v>#N/A</v>
      </c>
    </row>
    <row r="61" spans="1:19" s="141" customFormat="1" ht="77.400000000000006" customHeight="1">
      <c r="A61" s="799"/>
      <c r="B61" s="633"/>
      <c r="C61" s="634"/>
      <c r="D61" s="753"/>
      <c r="E61" s="757"/>
      <c r="F61" s="748"/>
      <c r="G61" s="754"/>
      <c r="H61" s="755"/>
      <c r="I61" s="754"/>
      <c r="J61" s="756"/>
      <c r="K61" s="753"/>
      <c r="L61" s="757"/>
      <c r="M61" s="752"/>
      <c r="N61" s="331" t="e">
        <v>#N/A</v>
      </c>
      <c r="O61" s="115" t="e">
        <f t="shared" si="23"/>
        <v>#N/A</v>
      </c>
      <c r="P61" s="62" t="b">
        <f t="shared" si="21"/>
        <v>0</v>
      </c>
      <c r="Q61" t="e">
        <f>VLOOKUP(B61,'25년09월 학교가'!$A$2:$C$1785,3,0)</f>
        <v>#N/A</v>
      </c>
      <c r="S61" s="698" t="e">
        <f t="shared" si="8"/>
        <v>#N/A</v>
      </c>
    </row>
    <row r="62" spans="1:19" s="141" customFormat="1" ht="106.8" customHeight="1">
      <c r="A62" s="799"/>
      <c r="B62" s="633"/>
      <c r="C62" s="634"/>
      <c r="D62" s="753"/>
      <c r="E62" s="757"/>
      <c r="F62" s="748"/>
      <c r="G62" s="793"/>
      <c r="H62" s="758"/>
      <c r="I62" s="759"/>
      <c r="J62" s="756"/>
      <c r="K62" s="753"/>
      <c r="L62" s="757"/>
      <c r="M62" s="752"/>
      <c r="N62" s="331" t="e">
        <v>#N/A</v>
      </c>
      <c r="O62" s="115" t="e">
        <f t="shared" si="23"/>
        <v>#N/A</v>
      </c>
      <c r="P62" s="62" t="b">
        <f t="shared" si="21"/>
        <v>0</v>
      </c>
      <c r="Q62" t="e">
        <f>VLOOKUP(B62,'25년09월 학교가'!$A$2:$C$1785,3,0)</f>
        <v>#N/A</v>
      </c>
      <c r="S62" s="698" t="e">
        <f t="shared" si="8"/>
        <v>#N/A</v>
      </c>
    </row>
    <row r="63" spans="1:19" s="141" customFormat="1" ht="77.400000000000006" customHeight="1">
      <c r="A63" s="791"/>
      <c r="B63" s="633"/>
      <c r="C63" s="634"/>
      <c r="D63" s="753"/>
      <c r="E63" s="757"/>
      <c r="F63" s="748"/>
      <c r="G63" s="793"/>
      <c r="H63" s="758"/>
      <c r="I63" s="759"/>
      <c r="J63" s="756"/>
      <c r="K63" s="753"/>
      <c r="L63" s="757"/>
      <c r="M63" s="752"/>
      <c r="N63" s="331" t="e">
        <v>#N/A</v>
      </c>
      <c r="O63" s="115" t="e">
        <f t="shared" si="23"/>
        <v>#N/A</v>
      </c>
      <c r="P63" s="62" t="b">
        <f t="shared" si="21"/>
        <v>0</v>
      </c>
      <c r="Q63" t="e">
        <f>VLOOKUP(B63,'25년09월 학교가'!$A$2:$C$1785,3,0)</f>
        <v>#N/A</v>
      </c>
      <c r="S63" s="698" t="e">
        <f t="shared" si="8"/>
        <v>#N/A</v>
      </c>
    </row>
    <row r="64" spans="1:19" s="141" customFormat="1" ht="77.400000000000006" customHeight="1">
      <c r="A64" s="753"/>
      <c r="B64" s="633"/>
      <c r="C64" s="634"/>
      <c r="D64" s="753"/>
      <c r="E64" s="757"/>
      <c r="F64" s="748"/>
      <c r="G64" s="754"/>
      <c r="H64" s="755"/>
      <c r="I64" s="754"/>
      <c r="J64" s="756"/>
      <c r="K64" s="753"/>
      <c r="L64" s="757"/>
      <c r="M64" s="752"/>
      <c r="N64" s="331" t="e">
        <v>#N/A</v>
      </c>
      <c r="O64" s="115" t="e">
        <f t="shared" si="23"/>
        <v>#N/A</v>
      </c>
      <c r="P64" s="62" t="b">
        <f t="shared" si="21"/>
        <v>0</v>
      </c>
      <c r="Q64" t="e">
        <f>VLOOKUP(B64,'25년09월 학교가'!$A$2:$C$1785,3,0)</f>
        <v>#N/A</v>
      </c>
      <c r="S64" s="698" t="e">
        <f t="shared" si="8"/>
        <v>#N/A</v>
      </c>
    </row>
    <row r="65" spans="1:19" s="141" customFormat="1" ht="77.400000000000006" customHeight="1">
      <c r="A65" s="791"/>
      <c r="B65" s="633"/>
      <c r="C65" s="634"/>
      <c r="D65" s="753"/>
      <c r="E65" s="757"/>
      <c r="F65" s="748"/>
      <c r="G65" s="793"/>
      <c r="H65" s="758"/>
      <c r="I65" s="759"/>
      <c r="J65" s="756"/>
      <c r="K65" s="753"/>
      <c r="L65" s="757"/>
      <c r="M65" s="752"/>
      <c r="N65" s="331" t="e">
        <v>#N/A</v>
      </c>
      <c r="O65" s="115" t="e">
        <f t="shared" si="23"/>
        <v>#N/A</v>
      </c>
      <c r="P65" s="62" t="b">
        <f t="shared" si="21"/>
        <v>0</v>
      </c>
      <c r="Q65" t="e">
        <f>VLOOKUP(B65,'25년09월 학교가'!$A$2:$C$1785,3,0)</f>
        <v>#N/A</v>
      </c>
      <c r="S65" s="698" t="e">
        <f t="shared" si="8"/>
        <v>#N/A</v>
      </c>
    </row>
    <row r="66" spans="1:19" s="141" customFormat="1" ht="77.400000000000006" customHeight="1">
      <c r="A66" s="791"/>
      <c r="B66" s="633"/>
      <c r="C66" s="634"/>
      <c r="D66" s="753"/>
      <c r="E66" s="757"/>
      <c r="F66" s="748"/>
      <c r="G66" s="793"/>
      <c r="H66" s="758"/>
      <c r="I66" s="759"/>
      <c r="J66" s="756"/>
      <c r="K66" s="753"/>
      <c r="L66" s="757"/>
      <c r="M66" s="752"/>
      <c r="N66" s="331" t="e">
        <v>#N/A</v>
      </c>
      <c r="O66" s="115" t="e">
        <f t="shared" si="23"/>
        <v>#N/A</v>
      </c>
      <c r="P66" s="62" t="b">
        <f t="shared" si="21"/>
        <v>0</v>
      </c>
      <c r="Q66" t="e">
        <f>VLOOKUP(B66,'25년09월 학교가'!$A$2:$C$1785,3,0)</f>
        <v>#N/A</v>
      </c>
      <c r="S66" s="698" t="e">
        <f t="shared" si="8"/>
        <v>#N/A</v>
      </c>
    </row>
    <row r="67" spans="1:19" s="141" customFormat="1" ht="77.400000000000006" customHeight="1">
      <c r="A67" s="791"/>
      <c r="B67" s="633"/>
      <c r="C67" s="634"/>
      <c r="D67" s="753"/>
      <c r="E67" s="757"/>
      <c r="F67" s="748"/>
      <c r="G67" s="793"/>
      <c r="H67" s="758"/>
      <c r="I67" s="759"/>
      <c r="J67" s="756"/>
      <c r="K67" s="753"/>
      <c r="L67" s="757"/>
      <c r="M67" s="752"/>
      <c r="N67" s="331" t="e">
        <v>#N/A</v>
      </c>
      <c r="O67" s="115" t="e">
        <f t="shared" si="23"/>
        <v>#N/A</v>
      </c>
      <c r="P67" s="62" t="b">
        <f t="shared" si="21"/>
        <v>0</v>
      </c>
      <c r="Q67" t="e">
        <f>VLOOKUP(B67,'25년09월 학교가'!$A$2:$C$1785,3,0)</f>
        <v>#N/A</v>
      </c>
      <c r="S67" s="698" t="e">
        <f t="shared" si="8"/>
        <v>#N/A</v>
      </c>
    </row>
    <row r="68" spans="1:19" s="141" customFormat="1" ht="77.400000000000006" customHeight="1">
      <c r="A68" s="791"/>
      <c r="B68" s="633"/>
      <c r="C68" s="634"/>
      <c r="D68" s="753"/>
      <c r="E68" s="757"/>
      <c r="F68" s="748"/>
      <c r="G68" s="793"/>
      <c r="H68" s="758"/>
      <c r="I68" s="759"/>
      <c r="J68" s="756"/>
      <c r="K68" s="753"/>
      <c r="L68" s="757"/>
      <c r="M68" s="752"/>
      <c r="N68" s="331" t="e">
        <v>#N/A</v>
      </c>
      <c r="O68" s="115" t="e">
        <f t="shared" si="23"/>
        <v>#N/A</v>
      </c>
      <c r="P68" s="62" t="b">
        <f t="shared" si="21"/>
        <v>0</v>
      </c>
      <c r="Q68" t="e">
        <f>VLOOKUP(B68,'25년09월 학교가'!$A$2:$C$1785,3,0)</f>
        <v>#N/A</v>
      </c>
      <c r="S68" s="698" t="e">
        <f t="shared" si="8"/>
        <v>#N/A</v>
      </c>
    </row>
    <row r="69" spans="1:19" s="141" customFormat="1" ht="25.2">
      <c r="A69" s="821"/>
      <c r="B69" s="797"/>
      <c r="C69" s="817"/>
      <c r="D69" s="818"/>
      <c r="E69" s="769"/>
      <c r="F69" s="764"/>
      <c r="G69" s="772"/>
      <c r="H69" s="777"/>
      <c r="I69" s="772"/>
      <c r="J69" s="781"/>
      <c r="K69" s="769"/>
      <c r="L69" s="769"/>
      <c r="M69" s="764"/>
      <c r="N69" s="331" t="e">
        <v>#N/A</v>
      </c>
      <c r="O69" s="115" t="e">
        <f t="shared" si="23"/>
        <v>#N/A</v>
      </c>
      <c r="P69" s="62" t="b">
        <f t="shared" si="21"/>
        <v>0</v>
      </c>
      <c r="Q69" t="e">
        <f>VLOOKUP(B69,'25년09월 학교가'!$A$2:$C$1785,3,0)</f>
        <v>#N/A</v>
      </c>
      <c r="S69" s="698" t="e">
        <f t="shared" si="8"/>
        <v>#N/A</v>
      </c>
    </row>
    <row r="70" spans="1:19" s="141" customFormat="1" ht="25.2">
      <c r="A70" s="769"/>
      <c r="B70" s="797"/>
      <c r="C70" s="401"/>
      <c r="D70" s="818"/>
      <c r="E70" s="769"/>
      <c r="F70" s="764"/>
      <c r="G70" s="772"/>
      <c r="H70" s="777"/>
      <c r="I70" s="772"/>
      <c r="J70" s="781"/>
      <c r="K70" s="769"/>
      <c r="L70" s="769"/>
      <c r="M70" s="764"/>
      <c r="N70" s="331" t="e">
        <v>#N/A</v>
      </c>
      <c r="O70" s="115" t="e">
        <f t="shared" si="23"/>
        <v>#N/A</v>
      </c>
      <c r="P70" s="62" t="b">
        <f t="shared" si="21"/>
        <v>0</v>
      </c>
      <c r="Q70" t="e">
        <f>VLOOKUP(B70,'25년09월 학교가'!$A$2:$C$1785,3,0)</f>
        <v>#N/A</v>
      </c>
      <c r="S70" s="698" t="e">
        <f t="shared" si="8"/>
        <v>#N/A</v>
      </c>
    </row>
    <row r="71" spans="1:19" s="141" customFormat="1" ht="25.2">
      <c r="A71" s="821"/>
      <c r="B71" s="797"/>
      <c r="C71" s="817"/>
      <c r="D71" s="818"/>
      <c r="E71" s="769"/>
      <c r="F71" s="764"/>
      <c r="G71" s="772"/>
      <c r="H71" s="777"/>
      <c r="I71" s="772"/>
      <c r="J71" s="781"/>
      <c r="K71" s="769"/>
      <c r="L71" s="769"/>
      <c r="M71" s="764"/>
      <c r="N71" s="331" t="e">
        <v>#N/A</v>
      </c>
      <c r="O71" s="115" t="e">
        <f t="shared" si="23"/>
        <v>#N/A</v>
      </c>
      <c r="P71" s="62" t="b">
        <f t="shared" si="21"/>
        <v>0</v>
      </c>
      <c r="Q71" t="e">
        <f>VLOOKUP(B71,'25년09월 학교가'!$A$2:$C$1785,3,0)</f>
        <v>#N/A</v>
      </c>
      <c r="S71" s="698" t="e">
        <f t="shared" si="8"/>
        <v>#N/A</v>
      </c>
    </row>
    <row r="72" spans="1:19" s="175" customFormat="1" ht="25.2">
      <c r="A72" s="822"/>
      <c r="B72" s="797"/>
      <c r="C72" s="798"/>
      <c r="D72" s="797"/>
      <c r="E72" s="764"/>
      <c r="F72" s="764"/>
      <c r="G72" s="772"/>
      <c r="H72" s="777"/>
      <c r="I72" s="772"/>
      <c r="J72" s="763"/>
      <c r="K72" s="314"/>
      <c r="L72" s="314"/>
      <c r="M72" s="764"/>
      <c r="N72" s="266" t="e">
        <v>#N/A</v>
      </c>
      <c r="O72" s="680" t="e">
        <f t="shared" si="23"/>
        <v>#N/A</v>
      </c>
      <c r="P72" s="680" t="b">
        <f t="shared" si="21"/>
        <v>0</v>
      </c>
      <c r="Q72" t="e">
        <f>VLOOKUP(B72,'25년09월 학교가'!$A$2:$C$1785,3,0)</f>
        <v>#N/A</v>
      </c>
      <c r="R72" s="350"/>
      <c r="S72" s="698" t="e">
        <f t="shared" si="8"/>
        <v>#N/A</v>
      </c>
    </row>
    <row r="73" spans="1:19" s="175" customFormat="1" ht="25.2">
      <c r="A73" s="822"/>
      <c r="B73" s="799"/>
      <c r="C73" s="798"/>
      <c r="D73" s="797"/>
      <c r="E73" s="764"/>
      <c r="F73" s="764"/>
      <c r="G73" s="772"/>
      <c r="H73" s="777"/>
      <c r="I73" s="772"/>
      <c r="J73" s="763"/>
      <c r="K73" s="314"/>
      <c r="L73" s="314"/>
      <c r="M73" s="764"/>
      <c r="N73" s="266" t="e">
        <v>#N/A</v>
      </c>
      <c r="O73" s="680" t="e">
        <f t="shared" si="23"/>
        <v>#N/A</v>
      </c>
      <c r="P73" s="680" t="b">
        <f t="shared" si="21"/>
        <v>0</v>
      </c>
      <c r="Q73" t="e">
        <f>VLOOKUP(B73,'25년09월 학교가'!$A$2:$C$1785,3,0)</f>
        <v>#N/A</v>
      </c>
      <c r="R73" s="350"/>
      <c r="S73" s="698" t="e">
        <f t="shared" si="8"/>
        <v>#N/A</v>
      </c>
    </row>
    <row r="74" spans="1:19" s="354" customFormat="1" ht="83.4" customHeight="1">
      <c r="A74" s="822"/>
      <c r="B74" s="797"/>
      <c r="C74" s="788"/>
      <c r="D74" s="799"/>
      <c r="E74" s="764"/>
      <c r="F74" s="764"/>
      <c r="G74" s="772"/>
      <c r="H74" s="777"/>
      <c r="I74" s="772"/>
      <c r="J74" s="782"/>
      <c r="K74" s="314"/>
      <c r="L74" s="764"/>
      <c r="M74" s="764"/>
      <c r="N74" s="266" t="e">
        <v>#N/A</v>
      </c>
      <c r="O74" s="680" t="e">
        <f t="shared" si="23"/>
        <v>#N/A</v>
      </c>
      <c r="P74" s="680" t="b">
        <f t="shared" si="21"/>
        <v>0</v>
      </c>
      <c r="Q74" t="e">
        <f>VLOOKUP(B74,'25년09월 학교가'!$A$2:$C$1785,3,0)</f>
        <v>#N/A</v>
      </c>
      <c r="R74" s="355"/>
      <c r="S74" s="698" t="e">
        <f t="shared" si="8"/>
        <v>#N/A</v>
      </c>
    </row>
    <row r="75" spans="1:19" s="354" customFormat="1" ht="83.4" customHeight="1">
      <c r="A75" s="822"/>
      <c r="B75" s="797"/>
      <c r="C75" s="788"/>
      <c r="D75" s="799"/>
      <c r="E75" s="764"/>
      <c r="F75" s="764"/>
      <c r="G75" s="772"/>
      <c r="H75" s="777"/>
      <c r="I75" s="772"/>
      <c r="J75" s="782"/>
      <c r="K75" s="314"/>
      <c r="L75" s="764"/>
      <c r="M75" s="764"/>
      <c r="N75" s="266" t="e">
        <v>#N/A</v>
      </c>
      <c r="O75" s="680" t="e">
        <f t="shared" si="23"/>
        <v>#N/A</v>
      </c>
      <c r="P75" s="680" t="b">
        <f t="shared" si="21"/>
        <v>0</v>
      </c>
      <c r="Q75" t="e">
        <f>VLOOKUP(B75,'25년09월 학교가'!$A$2:$C$1785,3,0)</f>
        <v>#N/A</v>
      </c>
      <c r="R75" s="355"/>
      <c r="S75" s="698" t="e">
        <f t="shared" si="8"/>
        <v>#N/A</v>
      </c>
    </row>
    <row r="76" spans="1:19" s="354" customFormat="1" ht="25.2">
      <c r="A76" s="822"/>
      <c r="B76" s="797"/>
      <c r="C76" s="817"/>
      <c r="D76" s="797"/>
      <c r="E76" s="764"/>
      <c r="F76" s="764"/>
      <c r="G76" s="772"/>
      <c r="H76" s="777"/>
      <c r="I76" s="772"/>
      <c r="J76" s="763"/>
      <c r="K76" s="314"/>
      <c r="L76" s="314"/>
      <c r="M76" s="764"/>
      <c r="N76" s="266" t="e">
        <v>#N/A</v>
      </c>
      <c r="O76" s="680" t="e">
        <f t="shared" si="23"/>
        <v>#N/A</v>
      </c>
      <c r="P76" s="680" t="b">
        <f t="shared" si="21"/>
        <v>0</v>
      </c>
      <c r="Q76" t="e">
        <f>VLOOKUP(B76,'25년09월 학교가'!$A$2:$C$1785,3,0)</f>
        <v>#N/A</v>
      </c>
      <c r="R76" s="355"/>
      <c r="S76" s="698" t="e">
        <f t="shared" si="8"/>
        <v>#N/A</v>
      </c>
    </row>
    <row r="77" spans="1:19" s="354" customFormat="1" ht="25.2">
      <c r="A77" s="822"/>
      <c r="B77" s="797"/>
      <c r="C77" s="817"/>
      <c r="D77" s="797"/>
      <c r="E77" s="764"/>
      <c r="F77" s="764"/>
      <c r="G77" s="772"/>
      <c r="H77" s="777"/>
      <c r="I77" s="772"/>
      <c r="J77" s="763"/>
      <c r="K77" s="314"/>
      <c r="L77" s="314"/>
      <c r="M77" s="764"/>
      <c r="N77" s="266" t="e">
        <v>#N/A</v>
      </c>
      <c r="O77" s="680" t="e">
        <f t="shared" si="23"/>
        <v>#N/A</v>
      </c>
      <c r="P77" s="680" t="b">
        <f t="shared" si="21"/>
        <v>0</v>
      </c>
      <c r="Q77" t="e">
        <f>VLOOKUP(B77,'25년09월 학교가'!$A$2:$C$1785,3,0)</f>
        <v>#N/A</v>
      </c>
      <c r="R77" s="355"/>
      <c r="S77" s="698" t="e">
        <f t="shared" si="8"/>
        <v>#N/A</v>
      </c>
    </row>
    <row r="78" spans="1:19" s="175" customFormat="1" ht="111" customHeight="1">
      <c r="A78" s="799"/>
      <c r="B78" s="797"/>
      <c r="C78" s="798"/>
      <c r="D78" s="799"/>
      <c r="E78" s="764"/>
      <c r="F78" s="764"/>
      <c r="G78" s="772"/>
      <c r="H78" s="777"/>
      <c r="I78" s="772"/>
      <c r="J78" s="763"/>
      <c r="K78" s="314"/>
      <c r="L78" s="314"/>
      <c r="M78" s="764"/>
      <c r="N78" s="266" t="e">
        <v>#N/A</v>
      </c>
      <c r="O78" s="680" t="e">
        <f t="shared" si="23"/>
        <v>#N/A</v>
      </c>
      <c r="P78" s="680" t="b">
        <f t="shared" si="21"/>
        <v>0</v>
      </c>
      <c r="Q78" t="e">
        <f>VLOOKUP(B78,'25년09월 학교가'!$A$2:$C$1785,3,0)</f>
        <v>#N/A</v>
      </c>
      <c r="R78" s="350"/>
      <c r="S78" s="698" t="e">
        <f t="shared" si="8"/>
        <v>#N/A</v>
      </c>
    </row>
    <row r="79" spans="1:19" s="175" customFormat="1" ht="25.2">
      <c r="A79" s="799"/>
      <c r="B79" s="797"/>
      <c r="C79" s="798"/>
      <c r="D79" s="799"/>
      <c r="E79" s="764"/>
      <c r="F79" s="764"/>
      <c r="G79" s="772"/>
      <c r="H79" s="777"/>
      <c r="I79" s="772"/>
      <c r="J79" s="763"/>
      <c r="K79" s="314"/>
      <c r="L79" s="314"/>
      <c r="M79" s="764"/>
      <c r="N79" s="266" t="e">
        <v>#N/A</v>
      </c>
      <c r="O79" s="680" t="e">
        <f t="shared" si="23"/>
        <v>#N/A</v>
      </c>
      <c r="P79" s="680" t="b">
        <f t="shared" si="21"/>
        <v>0</v>
      </c>
      <c r="Q79" t="e">
        <f>VLOOKUP(B79,'25년09월 학교가'!$A$2:$C$1785,3,0)</f>
        <v>#N/A</v>
      </c>
      <c r="R79" s="350"/>
      <c r="S79" s="698" t="e">
        <f t="shared" si="8"/>
        <v>#N/A</v>
      </c>
    </row>
    <row r="80" spans="1:19" s="175" customFormat="1" ht="25.2">
      <c r="A80" s="799"/>
      <c r="B80" s="797"/>
      <c r="C80" s="798"/>
      <c r="D80" s="799"/>
      <c r="E80" s="764"/>
      <c r="F80" s="764"/>
      <c r="G80" s="772"/>
      <c r="H80" s="777"/>
      <c r="I80" s="772"/>
      <c r="J80" s="763"/>
      <c r="K80" s="314"/>
      <c r="L80" s="314"/>
      <c r="M80" s="764"/>
      <c r="N80" s="266" t="e">
        <v>#N/A</v>
      </c>
      <c r="O80" s="680" t="e">
        <f t="shared" si="23"/>
        <v>#N/A</v>
      </c>
      <c r="P80" s="680" t="b">
        <f t="shared" si="21"/>
        <v>0</v>
      </c>
      <c r="Q80" t="e">
        <f>VLOOKUP(B80,'25년09월 학교가'!$A$2:$C$1785,3,0)</f>
        <v>#N/A</v>
      </c>
      <c r="R80" s="350"/>
      <c r="S80" s="698" t="e">
        <f t="shared" si="8"/>
        <v>#N/A</v>
      </c>
    </row>
    <row r="81" spans="1:19" s="175" customFormat="1" ht="25.2">
      <c r="A81" s="799"/>
      <c r="B81" s="797"/>
      <c r="C81" s="798"/>
      <c r="D81" s="799"/>
      <c r="E81" s="764"/>
      <c r="F81" s="764"/>
      <c r="G81" s="772"/>
      <c r="H81" s="777"/>
      <c r="I81" s="772"/>
      <c r="J81" s="763"/>
      <c r="K81" s="314"/>
      <c r="L81" s="314"/>
      <c r="M81" s="764"/>
      <c r="N81" s="266" t="e">
        <v>#N/A</v>
      </c>
      <c r="O81" s="680" t="e">
        <f t="shared" si="23"/>
        <v>#N/A</v>
      </c>
      <c r="P81" s="680" t="b">
        <f t="shared" si="21"/>
        <v>0</v>
      </c>
      <c r="Q81" t="e">
        <f>VLOOKUP(B81,'25년09월 학교가'!$A$2:$C$1785,3,0)</f>
        <v>#N/A</v>
      </c>
      <c r="R81" s="350"/>
      <c r="S81" s="698" t="e">
        <f t="shared" si="8"/>
        <v>#N/A</v>
      </c>
    </row>
    <row r="82" spans="1:19" s="175" customFormat="1" ht="25.2">
      <c r="A82" s="822"/>
      <c r="B82" s="797"/>
      <c r="C82" s="798"/>
      <c r="D82" s="799"/>
      <c r="E82" s="764"/>
      <c r="F82" s="764"/>
      <c r="G82" s="772"/>
      <c r="H82" s="777"/>
      <c r="I82" s="772"/>
      <c r="J82" s="763"/>
      <c r="K82" s="314"/>
      <c r="L82" s="314"/>
      <c r="M82" s="764"/>
      <c r="N82" s="266" t="e">
        <v>#N/A</v>
      </c>
      <c r="O82" s="680" t="e">
        <f t="shared" si="23"/>
        <v>#N/A</v>
      </c>
      <c r="P82" s="680" t="b">
        <f t="shared" si="21"/>
        <v>0</v>
      </c>
      <c r="Q82" t="e">
        <f>VLOOKUP(B82,'25년09월 학교가'!$A$2:$C$1785,3,0)</f>
        <v>#N/A</v>
      </c>
      <c r="R82" s="350"/>
      <c r="S82" s="698" t="e">
        <f t="shared" si="8"/>
        <v>#N/A</v>
      </c>
    </row>
    <row r="83" spans="1:19" s="175" customFormat="1" ht="25.2">
      <c r="A83" s="316"/>
      <c r="B83" s="633"/>
      <c r="C83" s="634"/>
      <c r="D83" s="799"/>
      <c r="E83" s="748"/>
      <c r="F83" s="748"/>
      <c r="G83" s="816"/>
      <c r="H83" s="749"/>
      <c r="I83" s="775"/>
      <c r="J83" s="751"/>
      <c r="K83" s="316"/>
      <c r="L83" s="316"/>
      <c r="M83" s="748"/>
      <c r="N83" s="266" t="e">
        <v>#N/A</v>
      </c>
      <c r="O83" s="680" t="e">
        <f t="shared" si="23"/>
        <v>#N/A</v>
      </c>
      <c r="P83" s="680" t="b">
        <f t="shared" si="21"/>
        <v>0</v>
      </c>
      <c r="Q83" t="e">
        <f>VLOOKUP(B83,'25년09월 학교가'!$A$2:$C$1785,3,0)</f>
        <v>#N/A</v>
      </c>
      <c r="R83" s="350"/>
      <c r="S83" s="698" t="e">
        <f t="shared" si="8"/>
        <v>#N/A</v>
      </c>
    </row>
    <row r="84" spans="1:19" s="175" customFormat="1" ht="25.2">
      <c r="A84" s="316"/>
      <c r="B84" s="633"/>
      <c r="C84" s="812"/>
      <c r="D84" s="799"/>
      <c r="E84" s="748"/>
      <c r="F84" s="748"/>
      <c r="G84" s="816"/>
      <c r="H84" s="749"/>
      <c r="I84" s="775"/>
      <c r="J84" s="776"/>
      <c r="K84" s="316"/>
      <c r="L84" s="316"/>
      <c r="M84" s="748"/>
      <c r="N84" s="266" t="e">
        <v>#N/A</v>
      </c>
      <c r="O84" s="680" t="e">
        <f t="shared" si="23"/>
        <v>#N/A</v>
      </c>
      <c r="P84" s="680" t="b">
        <f t="shared" si="21"/>
        <v>0</v>
      </c>
      <c r="Q84" t="e">
        <f>VLOOKUP(B84,'25년09월 학교가'!$A$2:$C$1785,3,0)</f>
        <v>#N/A</v>
      </c>
      <c r="S84" s="698" t="e">
        <f t="shared" si="8"/>
        <v>#N/A</v>
      </c>
    </row>
    <row r="85" spans="1:19" s="175" customFormat="1" ht="25.2">
      <c r="A85" s="316"/>
      <c r="B85" s="633"/>
      <c r="C85" s="812"/>
      <c r="D85" s="799"/>
      <c r="E85" s="748"/>
      <c r="F85" s="748"/>
      <c r="G85" s="823"/>
      <c r="H85" s="780"/>
      <c r="I85" s="783"/>
      <c r="J85" s="776"/>
      <c r="K85" s="316"/>
      <c r="L85" s="316"/>
      <c r="M85" s="748"/>
      <c r="N85" s="266" t="e">
        <v>#N/A</v>
      </c>
      <c r="O85" s="680" t="e">
        <f t="shared" si="23"/>
        <v>#N/A</v>
      </c>
      <c r="P85" s="680" t="b">
        <f t="shared" si="21"/>
        <v>0</v>
      </c>
      <c r="Q85" t="e">
        <f>VLOOKUP(B85,'25년09월 학교가'!$A$2:$C$1785,3,0)</f>
        <v>#N/A</v>
      </c>
      <c r="S85" s="698" t="e">
        <f t="shared" si="8"/>
        <v>#N/A</v>
      </c>
    </row>
    <row r="86" spans="1:19" s="175" customFormat="1" ht="62.4" customHeight="1">
      <c r="A86" s="822"/>
      <c r="B86" s="797"/>
      <c r="C86" s="798"/>
      <c r="D86" s="799"/>
      <c r="E86" s="764"/>
      <c r="F86" s="764"/>
      <c r="G86" s="772"/>
      <c r="H86" s="777"/>
      <c r="I86" s="772"/>
      <c r="J86" s="763"/>
      <c r="K86" s="314"/>
      <c r="L86" s="314"/>
      <c r="M86" s="764"/>
      <c r="N86" s="266" t="e">
        <v>#N/A</v>
      </c>
      <c r="O86" s="680" t="e">
        <f t="shared" si="23"/>
        <v>#N/A</v>
      </c>
      <c r="P86" s="680" t="b">
        <f t="shared" si="21"/>
        <v>0</v>
      </c>
      <c r="Q86" t="e">
        <f>VLOOKUP(B86,'25년09월 학교가'!$A$2:$C$1785,3,0)</f>
        <v>#N/A</v>
      </c>
      <c r="R86" s="350"/>
      <c r="S86" s="698" t="e">
        <f t="shared" ref="S86:S149" si="24">Q86=H86</f>
        <v>#N/A</v>
      </c>
    </row>
    <row r="87" spans="1:19" s="175" customFormat="1" ht="91.2" customHeight="1">
      <c r="A87" s="799"/>
      <c r="B87" s="797"/>
      <c r="C87" s="788"/>
      <c r="D87" s="797"/>
      <c r="E87" s="764"/>
      <c r="F87" s="764"/>
      <c r="G87" s="772"/>
      <c r="H87" s="777"/>
      <c r="I87" s="772"/>
      <c r="J87" s="782"/>
      <c r="K87" s="314"/>
      <c r="L87" s="314"/>
      <c r="M87" s="764"/>
      <c r="N87" s="266" t="e">
        <v>#N/A</v>
      </c>
      <c r="O87" s="680" t="e">
        <f t="shared" si="23"/>
        <v>#N/A</v>
      </c>
      <c r="P87" s="680" t="b">
        <f t="shared" si="21"/>
        <v>0</v>
      </c>
      <c r="Q87" t="e">
        <f>VLOOKUP(B87,'25년09월 학교가'!$A$2:$C$1785,3,0)</f>
        <v>#N/A</v>
      </c>
      <c r="R87" s="350"/>
      <c r="S87" s="698" t="e">
        <f t="shared" si="24"/>
        <v>#N/A</v>
      </c>
    </row>
    <row r="88" spans="1:19" s="175" customFormat="1" ht="91.2" customHeight="1">
      <c r="A88" s="799"/>
      <c r="B88" s="797"/>
      <c r="C88" s="788"/>
      <c r="D88" s="797"/>
      <c r="E88" s="764"/>
      <c r="F88" s="764"/>
      <c r="G88" s="772"/>
      <c r="H88" s="777"/>
      <c r="I88" s="772"/>
      <c r="J88" s="782"/>
      <c r="K88" s="314"/>
      <c r="L88" s="314"/>
      <c r="M88" s="764"/>
      <c r="N88" s="266" t="e">
        <v>#N/A</v>
      </c>
      <c r="O88" s="680" t="e">
        <f t="shared" si="23"/>
        <v>#N/A</v>
      </c>
      <c r="P88" s="680" t="b">
        <f t="shared" si="21"/>
        <v>0</v>
      </c>
      <c r="Q88" t="e">
        <f>VLOOKUP(B88,'25년09월 학교가'!$A$2:$C$1785,3,0)</f>
        <v>#N/A</v>
      </c>
      <c r="R88" s="350"/>
      <c r="S88" s="698" t="e">
        <f t="shared" si="24"/>
        <v>#N/A</v>
      </c>
    </row>
    <row r="89" spans="1:19" s="175" customFormat="1" ht="25.2">
      <c r="A89" s="822"/>
      <c r="B89" s="797"/>
      <c r="C89" s="798"/>
      <c r="D89" s="797"/>
      <c r="E89" s="764"/>
      <c r="F89" s="764"/>
      <c r="G89" s="772"/>
      <c r="H89" s="777"/>
      <c r="I89" s="772"/>
      <c r="J89" s="763"/>
      <c r="K89" s="314"/>
      <c r="L89" s="314"/>
      <c r="M89" s="764"/>
      <c r="N89" s="266" t="e">
        <v>#N/A</v>
      </c>
      <c r="O89" s="680" t="e">
        <f t="shared" si="23"/>
        <v>#N/A</v>
      </c>
      <c r="P89" s="680" t="b">
        <f t="shared" si="21"/>
        <v>0</v>
      </c>
      <c r="Q89" t="e">
        <f>VLOOKUP(B89,'25년09월 학교가'!$A$2:$C$1785,3,0)</f>
        <v>#N/A</v>
      </c>
      <c r="R89" s="350"/>
      <c r="S89" s="698" t="e">
        <f t="shared" si="24"/>
        <v>#N/A</v>
      </c>
    </row>
    <row r="90" spans="1:19" s="175" customFormat="1" ht="25.2">
      <c r="A90" s="822"/>
      <c r="B90" s="797"/>
      <c r="C90" s="798"/>
      <c r="D90" s="797"/>
      <c r="E90" s="764"/>
      <c r="F90" s="764"/>
      <c r="G90" s="772"/>
      <c r="H90" s="777"/>
      <c r="I90" s="772"/>
      <c r="J90" s="763"/>
      <c r="K90" s="314"/>
      <c r="L90" s="314"/>
      <c r="M90" s="764"/>
      <c r="N90" s="266" t="e">
        <v>#N/A</v>
      </c>
      <c r="O90" s="680" t="e">
        <f t="shared" si="23"/>
        <v>#N/A</v>
      </c>
      <c r="P90" s="680" t="b">
        <f t="shared" si="21"/>
        <v>0</v>
      </c>
      <c r="Q90" t="e">
        <f>VLOOKUP(B90,'25년09월 학교가'!$A$2:$C$1785,3,0)</f>
        <v>#N/A</v>
      </c>
      <c r="R90" s="350"/>
      <c r="S90" s="698" t="e">
        <f t="shared" si="24"/>
        <v>#N/A</v>
      </c>
    </row>
    <row r="91" spans="1:19" s="175" customFormat="1" ht="25.2">
      <c r="A91" s="822"/>
      <c r="B91" s="797"/>
      <c r="C91" s="798"/>
      <c r="D91" s="797"/>
      <c r="E91" s="764"/>
      <c r="F91" s="764"/>
      <c r="G91" s="772"/>
      <c r="H91" s="777"/>
      <c r="I91" s="772"/>
      <c r="J91" s="763"/>
      <c r="K91" s="314"/>
      <c r="L91" s="314"/>
      <c r="M91" s="764"/>
      <c r="N91" s="266" t="e">
        <v>#N/A</v>
      </c>
      <c r="O91" s="680" t="e">
        <f t="shared" si="23"/>
        <v>#N/A</v>
      </c>
      <c r="P91" s="680" t="b">
        <f t="shared" si="21"/>
        <v>0</v>
      </c>
      <c r="Q91" t="e">
        <f>VLOOKUP(B91,'25년09월 학교가'!$A$2:$C$1785,3,0)</f>
        <v>#N/A</v>
      </c>
      <c r="R91" s="350"/>
      <c r="S91" s="698" t="e">
        <f t="shared" si="24"/>
        <v>#N/A</v>
      </c>
    </row>
    <row r="92" spans="1:19" s="175" customFormat="1" ht="25.2">
      <c r="A92" s="822"/>
      <c r="B92" s="797"/>
      <c r="C92" s="401"/>
      <c r="D92" s="797"/>
      <c r="E92" s="764"/>
      <c r="F92" s="764"/>
      <c r="G92" s="772"/>
      <c r="H92" s="777"/>
      <c r="I92" s="772"/>
      <c r="J92" s="763"/>
      <c r="K92" s="764"/>
      <c r="L92" s="314"/>
      <c r="M92" s="764"/>
      <c r="N92" s="266" t="e">
        <v>#N/A</v>
      </c>
      <c r="O92" s="680" t="e">
        <f t="shared" si="23"/>
        <v>#N/A</v>
      </c>
      <c r="P92" s="680" t="b">
        <f t="shared" si="21"/>
        <v>0</v>
      </c>
      <c r="Q92" t="e">
        <f>VLOOKUP(B92,'25년09월 학교가'!$A$2:$C$1785,3,0)</f>
        <v>#N/A</v>
      </c>
      <c r="R92" s="350"/>
      <c r="S92" s="698" t="e">
        <f t="shared" si="24"/>
        <v>#N/A</v>
      </c>
    </row>
    <row r="93" spans="1:19" s="175" customFormat="1" ht="25.2">
      <c r="A93" s="822"/>
      <c r="B93" s="797"/>
      <c r="C93" s="401"/>
      <c r="D93" s="797"/>
      <c r="E93" s="764"/>
      <c r="F93" s="764"/>
      <c r="G93" s="772"/>
      <c r="H93" s="777"/>
      <c r="I93" s="772"/>
      <c r="J93" s="763"/>
      <c r="K93" s="764"/>
      <c r="L93" s="314"/>
      <c r="M93" s="764"/>
      <c r="N93" s="266" t="e">
        <v>#N/A</v>
      </c>
      <c r="O93" s="680" t="e">
        <f t="shared" si="23"/>
        <v>#N/A</v>
      </c>
      <c r="P93" s="680" t="b">
        <f t="shared" ref="P93:P161" si="25">H93&lt;G93</f>
        <v>0</v>
      </c>
      <c r="Q93" t="e">
        <f>VLOOKUP(B93,'25년09월 학교가'!$A$2:$C$1785,3,0)</f>
        <v>#N/A</v>
      </c>
      <c r="R93" s="350"/>
      <c r="S93" s="698" t="e">
        <f t="shared" si="24"/>
        <v>#N/A</v>
      </c>
    </row>
    <row r="94" spans="1:19" s="175" customFormat="1" ht="57.6" customHeight="1">
      <c r="A94" s="975"/>
      <c r="B94" s="797"/>
      <c r="C94" s="798"/>
      <c r="D94" s="799"/>
      <c r="E94" s="764"/>
      <c r="F94" s="764"/>
      <c r="G94" s="772"/>
      <c r="H94" s="777"/>
      <c r="I94" s="772"/>
      <c r="J94" s="763"/>
      <c r="K94" s="314"/>
      <c r="L94" s="314"/>
      <c r="M94" s="764"/>
      <c r="N94" s="266" t="e">
        <v>#N/A</v>
      </c>
      <c r="O94" s="680" t="e">
        <f t="shared" si="23"/>
        <v>#N/A</v>
      </c>
      <c r="P94" s="680" t="b">
        <f t="shared" si="25"/>
        <v>0</v>
      </c>
      <c r="Q94" t="e">
        <f>VLOOKUP(B94,'25년09월 학교가'!$A$2:$C$1785,3,0)</f>
        <v>#N/A</v>
      </c>
      <c r="R94" s="350"/>
      <c r="S94" s="698" t="e">
        <f t="shared" si="24"/>
        <v>#N/A</v>
      </c>
    </row>
    <row r="95" spans="1:19" s="175" customFormat="1" ht="25.2">
      <c r="A95" s="976"/>
      <c r="B95" s="797"/>
      <c r="C95" s="798"/>
      <c r="D95" s="797"/>
      <c r="E95" s="764"/>
      <c r="F95" s="764"/>
      <c r="G95" s="772"/>
      <c r="H95" s="777"/>
      <c r="I95" s="772"/>
      <c r="J95" s="763"/>
      <c r="K95" s="314"/>
      <c r="L95" s="314"/>
      <c r="M95" s="764"/>
      <c r="N95" s="266" t="e">
        <v>#N/A</v>
      </c>
      <c r="O95" s="680" t="e">
        <f t="shared" si="23"/>
        <v>#N/A</v>
      </c>
      <c r="P95" s="680" t="b">
        <f t="shared" si="25"/>
        <v>0</v>
      </c>
      <c r="Q95" t="e">
        <f>VLOOKUP(B95,'25년09월 학교가'!$A$2:$C$1785,3,0)</f>
        <v>#N/A</v>
      </c>
      <c r="R95" s="350"/>
      <c r="S95" s="698" t="e">
        <f t="shared" si="24"/>
        <v>#N/A</v>
      </c>
    </row>
    <row r="96" spans="1:19" s="175" customFormat="1" ht="25.2">
      <c r="A96" s="976"/>
      <c r="B96" s="797"/>
      <c r="C96" s="798"/>
      <c r="D96" s="797"/>
      <c r="E96" s="764"/>
      <c r="F96" s="764"/>
      <c r="G96" s="772"/>
      <c r="H96" s="777"/>
      <c r="I96" s="772"/>
      <c r="J96" s="763"/>
      <c r="K96" s="314"/>
      <c r="L96" s="314"/>
      <c r="M96" s="764"/>
      <c r="N96" s="266" t="e">
        <v>#N/A</v>
      </c>
      <c r="O96" s="680" t="e">
        <f t="shared" si="23"/>
        <v>#N/A</v>
      </c>
      <c r="P96" s="680" t="b">
        <f t="shared" si="25"/>
        <v>0</v>
      </c>
      <c r="Q96" t="e">
        <f>VLOOKUP(B96,'25년09월 학교가'!$A$2:$C$1785,3,0)</f>
        <v>#N/A</v>
      </c>
      <c r="R96" s="350"/>
      <c r="S96" s="698" t="e">
        <f t="shared" si="24"/>
        <v>#N/A</v>
      </c>
    </row>
    <row r="97" spans="1:19" s="175" customFormat="1" ht="25.2">
      <c r="A97" s="976"/>
      <c r="B97" s="797"/>
      <c r="C97" s="798"/>
      <c r="D97" s="797"/>
      <c r="E97" s="764"/>
      <c r="F97" s="764"/>
      <c r="G97" s="772"/>
      <c r="H97" s="777"/>
      <c r="I97" s="772"/>
      <c r="J97" s="763"/>
      <c r="K97" s="314"/>
      <c r="L97" s="314"/>
      <c r="M97" s="764"/>
      <c r="N97" s="266" t="e">
        <v>#N/A</v>
      </c>
      <c r="O97" s="680" t="e">
        <f t="shared" si="23"/>
        <v>#N/A</v>
      </c>
      <c r="P97" s="680" t="b">
        <f t="shared" si="25"/>
        <v>0</v>
      </c>
      <c r="Q97" t="e">
        <f>VLOOKUP(B97,'25년09월 학교가'!$A$2:$C$1785,3,0)</f>
        <v>#N/A</v>
      </c>
      <c r="R97" s="350"/>
      <c r="S97" s="698" t="e">
        <f t="shared" si="24"/>
        <v>#N/A</v>
      </c>
    </row>
    <row r="98" spans="1:19" s="175" customFormat="1" ht="25.2">
      <c r="A98" s="316"/>
      <c r="B98" s="799"/>
      <c r="C98" s="798"/>
      <c r="D98" s="799"/>
      <c r="E98" s="764"/>
      <c r="F98" s="764"/>
      <c r="G98" s="772"/>
      <c r="H98" s="777"/>
      <c r="I98" s="772"/>
      <c r="J98" s="763"/>
      <c r="K98" s="314"/>
      <c r="L98" s="314"/>
      <c r="M98" s="764"/>
      <c r="N98" s="266" t="e">
        <v>#N/A</v>
      </c>
      <c r="O98" s="680" t="e">
        <f t="shared" si="23"/>
        <v>#N/A</v>
      </c>
      <c r="P98" s="680" t="b">
        <f t="shared" si="25"/>
        <v>0</v>
      </c>
      <c r="Q98" t="e">
        <f>VLOOKUP(B98,'25년09월 학교가'!$A$2:$C$1785,3,0)</f>
        <v>#N/A</v>
      </c>
      <c r="R98" s="350"/>
      <c r="S98" s="698" t="e">
        <f t="shared" si="24"/>
        <v>#N/A</v>
      </c>
    </row>
    <row r="99" spans="1:19" s="175" customFormat="1" ht="25.2">
      <c r="A99" s="316"/>
      <c r="B99" s="797"/>
      <c r="C99" s="798"/>
      <c r="D99" s="797"/>
      <c r="E99" s="764"/>
      <c r="F99" s="764"/>
      <c r="G99" s="772"/>
      <c r="H99" s="777"/>
      <c r="I99" s="772"/>
      <c r="J99" s="763"/>
      <c r="K99" s="314"/>
      <c r="L99" s="314"/>
      <c r="M99" s="764"/>
      <c r="N99" s="266" t="e">
        <v>#N/A</v>
      </c>
      <c r="O99" s="680" t="e">
        <f t="shared" si="23"/>
        <v>#N/A</v>
      </c>
      <c r="P99" s="680" t="b">
        <f t="shared" si="25"/>
        <v>0</v>
      </c>
      <c r="Q99" t="e">
        <f>VLOOKUP(B99,'25년09월 학교가'!$A$2:$C$1785,3,0)</f>
        <v>#N/A</v>
      </c>
      <c r="R99" s="350"/>
      <c r="S99" s="698" t="e">
        <f t="shared" si="24"/>
        <v>#N/A</v>
      </c>
    </row>
    <row r="100" spans="1:19" s="175" customFormat="1" ht="25.2">
      <c r="A100" s="316"/>
      <c r="B100" s="797"/>
      <c r="C100" s="798"/>
      <c r="D100" s="797"/>
      <c r="E100" s="764"/>
      <c r="F100" s="764"/>
      <c r="G100" s="772"/>
      <c r="H100" s="777"/>
      <c r="I100" s="772"/>
      <c r="J100" s="763"/>
      <c r="K100" s="314"/>
      <c r="L100" s="314"/>
      <c r="M100" s="764"/>
      <c r="N100" s="266" t="e">
        <v>#N/A</v>
      </c>
      <c r="O100" s="680" t="e">
        <f t="shared" si="23"/>
        <v>#N/A</v>
      </c>
      <c r="P100" s="680" t="b">
        <f t="shared" si="25"/>
        <v>0</v>
      </c>
      <c r="Q100" t="e">
        <f>VLOOKUP(B100,'25년09월 학교가'!$A$2:$C$1785,3,0)</f>
        <v>#N/A</v>
      </c>
      <c r="R100" s="350"/>
      <c r="S100" s="698" t="e">
        <f t="shared" si="24"/>
        <v>#N/A</v>
      </c>
    </row>
    <row r="101" spans="1:19" s="175" customFormat="1" ht="25.2">
      <c r="A101" s="316"/>
      <c r="B101" s="797"/>
      <c r="C101" s="798"/>
      <c r="D101" s="797"/>
      <c r="E101" s="764"/>
      <c r="F101" s="764"/>
      <c r="G101" s="772"/>
      <c r="H101" s="777"/>
      <c r="I101" s="772"/>
      <c r="J101" s="763"/>
      <c r="K101" s="314"/>
      <c r="L101" s="314"/>
      <c r="M101" s="764"/>
      <c r="N101" s="266" t="e">
        <v>#N/A</v>
      </c>
      <c r="O101" s="680" t="e">
        <f t="shared" si="23"/>
        <v>#N/A</v>
      </c>
      <c r="P101" s="680" t="b">
        <f t="shared" si="25"/>
        <v>0</v>
      </c>
      <c r="Q101" t="e">
        <f>VLOOKUP(B101,'25년09월 학교가'!$A$2:$C$1785,3,0)</f>
        <v>#N/A</v>
      </c>
      <c r="R101" s="350"/>
      <c r="S101" s="698" t="e">
        <f t="shared" si="24"/>
        <v>#N/A</v>
      </c>
    </row>
    <row r="102" spans="1:19" s="175" customFormat="1" ht="25.2">
      <c r="A102" s="822"/>
      <c r="B102" s="797"/>
      <c r="C102" s="798"/>
      <c r="D102" s="797"/>
      <c r="E102" s="764"/>
      <c r="F102" s="764"/>
      <c r="G102" s="772"/>
      <c r="H102" s="777"/>
      <c r="I102" s="772"/>
      <c r="J102" s="763"/>
      <c r="K102" s="314"/>
      <c r="L102" s="314"/>
      <c r="M102" s="764"/>
      <c r="N102" s="266" t="e">
        <v>#N/A</v>
      </c>
      <c r="O102" s="680" t="e">
        <f t="shared" si="23"/>
        <v>#N/A</v>
      </c>
      <c r="P102" s="680" t="b">
        <f t="shared" si="25"/>
        <v>0</v>
      </c>
      <c r="Q102" t="e">
        <f>VLOOKUP(B102,'25년09월 학교가'!$A$2:$C$1785,3,0)</f>
        <v>#N/A</v>
      </c>
      <c r="R102" s="350"/>
      <c r="S102" s="698" t="e">
        <f t="shared" si="24"/>
        <v>#N/A</v>
      </c>
    </row>
    <row r="103" spans="1:19" s="175" customFormat="1" ht="25.2">
      <c r="A103" s="822"/>
      <c r="B103" s="797"/>
      <c r="C103" s="798"/>
      <c r="D103" s="797"/>
      <c r="E103" s="764"/>
      <c r="F103" s="764"/>
      <c r="G103" s="772"/>
      <c r="H103" s="777"/>
      <c r="I103" s="772"/>
      <c r="J103" s="763"/>
      <c r="K103" s="314"/>
      <c r="L103" s="314"/>
      <c r="M103" s="764"/>
      <c r="N103" s="266" t="e">
        <v>#N/A</v>
      </c>
      <c r="O103" s="680" t="e">
        <f t="shared" si="23"/>
        <v>#N/A</v>
      </c>
      <c r="P103" s="680" t="b">
        <f t="shared" si="25"/>
        <v>0</v>
      </c>
      <c r="Q103" t="e">
        <f>VLOOKUP(B103,'25년09월 학교가'!$A$2:$C$1785,3,0)</f>
        <v>#N/A</v>
      </c>
      <c r="R103" s="350"/>
      <c r="S103" s="698" t="e">
        <f t="shared" si="24"/>
        <v>#N/A</v>
      </c>
    </row>
    <row r="104" spans="1:19" s="175" customFormat="1" ht="25.2">
      <c r="A104" s="822"/>
      <c r="B104" s="797"/>
      <c r="C104" s="798"/>
      <c r="D104" s="797"/>
      <c r="E104" s="764"/>
      <c r="F104" s="764"/>
      <c r="G104" s="772"/>
      <c r="H104" s="777"/>
      <c r="I104" s="772"/>
      <c r="J104" s="763"/>
      <c r="K104" s="314"/>
      <c r="L104" s="314"/>
      <c r="M104" s="764"/>
      <c r="N104" s="266" t="e">
        <v>#N/A</v>
      </c>
      <c r="O104" s="680" t="e">
        <f t="shared" si="23"/>
        <v>#N/A</v>
      </c>
      <c r="P104" s="680" t="b">
        <f t="shared" si="25"/>
        <v>0</v>
      </c>
      <c r="Q104" t="e">
        <f>VLOOKUP(B104,'25년09월 학교가'!$A$2:$C$1785,3,0)</f>
        <v>#N/A</v>
      </c>
      <c r="R104" s="350"/>
      <c r="S104" s="698" t="e">
        <f t="shared" si="24"/>
        <v>#N/A</v>
      </c>
    </row>
    <row r="105" spans="1:19" s="175" customFormat="1" ht="25.2">
      <c r="A105" s="822"/>
      <c r="B105" s="797"/>
      <c r="C105" s="798"/>
      <c r="D105" s="797"/>
      <c r="E105" s="764"/>
      <c r="F105" s="764"/>
      <c r="G105" s="772"/>
      <c r="H105" s="777"/>
      <c r="I105" s="772"/>
      <c r="J105" s="763"/>
      <c r="K105" s="314"/>
      <c r="L105" s="314"/>
      <c r="M105" s="764"/>
      <c r="N105" s="266" t="e">
        <v>#N/A</v>
      </c>
      <c r="O105" s="680" t="e">
        <f t="shared" si="23"/>
        <v>#N/A</v>
      </c>
      <c r="P105" s="680" t="b">
        <f t="shared" si="25"/>
        <v>0</v>
      </c>
      <c r="Q105" t="e">
        <f>VLOOKUP(B105,'25년09월 학교가'!$A$2:$C$1785,3,0)</f>
        <v>#N/A</v>
      </c>
      <c r="R105" s="350"/>
      <c r="S105" s="698" t="e">
        <f t="shared" si="24"/>
        <v>#N/A</v>
      </c>
    </row>
    <row r="106" spans="1:19" s="175" customFormat="1" ht="25.2">
      <c r="A106" s="822"/>
      <c r="B106" s="797"/>
      <c r="C106" s="798"/>
      <c r="D106" s="797"/>
      <c r="E106" s="764"/>
      <c r="F106" s="764"/>
      <c r="G106" s="772"/>
      <c r="H106" s="777"/>
      <c r="I106" s="772"/>
      <c r="J106" s="763"/>
      <c r="K106" s="314"/>
      <c r="L106" s="314"/>
      <c r="M106" s="764"/>
      <c r="N106" s="266" t="e">
        <v>#N/A</v>
      </c>
      <c r="O106" s="680" t="e">
        <f t="shared" si="23"/>
        <v>#N/A</v>
      </c>
      <c r="P106" s="680" t="b">
        <f t="shared" si="25"/>
        <v>0</v>
      </c>
      <c r="Q106" t="e">
        <f>VLOOKUP(B106,'25년09월 학교가'!$A$2:$C$1785,3,0)</f>
        <v>#N/A</v>
      </c>
      <c r="R106" s="350"/>
      <c r="S106" s="698" t="e">
        <f t="shared" si="24"/>
        <v>#N/A</v>
      </c>
    </row>
    <row r="107" spans="1:19" s="175" customFormat="1" ht="25.2">
      <c r="A107" s="822"/>
      <c r="B107" s="797"/>
      <c r="C107" s="798"/>
      <c r="D107" s="797"/>
      <c r="E107" s="764"/>
      <c r="F107" s="764"/>
      <c r="G107" s="772"/>
      <c r="H107" s="777"/>
      <c r="I107" s="772"/>
      <c r="J107" s="763"/>
      <c r="K107" s="314"/>
      <c r="L107" s="314"/>
      <c r="M107" s="764"/>
      <c r="N107" s="266" t="e">
        <v>#N/A</v>
      </c>
      <c r="O107" s="680" t="e">
        <f t="shared" ref="O107:O168" si="26">H107=N107</f>
        <v>#N/A</v>
      </c>
      <c r="P107" s="680" t="b">
        <f t="shared" si="25"/>
        <v>0</v>
      </c>
      <c r="Q107" t="e">
        <f>VLOOKUP(B107,'25년09월 학교가'!$A$2:$C$1785,3,0)</f>
        <v>#N/A</v>
      </c>
      <c r="R107" s="350"/>
      <c r="S107" s="698" t="e">
        <f t="shared" si="24"/>
        <v>#N/A</v>
      </c>
    </row>
    <row r="108" spans="1:19" s="175" customFormat="1" ht="25.2">
      <c r="A108" s="822"/>
      <c r="B108" s="797"/>
      <c r="C108" s="798"/>
      <c r="D108" s="797"/>
      <c r="E108" s="764"/>
      <c r="F108" s="764"/>
      <c r="G108" s="772"/>
      <c r="H108" s="777"/>
      <c r="I108" s="772"/>
      <c r="J108" s="763"/>
      <c r="K108" s="314"/>
      <c r="L108" s="314"/>
      <c r="M108" s="764"/>
      <c r="N108" s="266" t="e">
        <v>#N/A</v>
      </c>
      <c r="O108" s="680" t="e">
        <f t="shared" si="26"/>
        <v>#N/A</v>
      </c>
      <c r="P108" s="680" t="b">
        <f t="shared" si="25"/>
        <v>0</v>
      </c>
      <c r="Q108" t="e">
        <f>VLOOKUP(B108,'25년09월 학교가'!$A$2:$C$1785,3,0)</f>
        <v>#N/A</v>
      </c>
      <c r="R108" s="350"/>
      <c r="S108" s="698" t="e">
        <f t="shared" si="24"/>
        <v>#N/A</v>
      </c>
    </row>
    <row r="109" spans="1:19" s="175" customFormat="1" ht="25.2">
      <c r="A109" s="822"/>
      <c r="B109" s="797"/>
      <c r="C109" s="798"/>
      <c r="D109" s="797"/>
      <c r="E109" s="764"/>
      <c r="F109" s="764"/>
      <c r="G109" s="772"/>
      <c r="H109" s="777"/>
      <c r="I109" s="772"/>
      <c r="J109" s="763"/>
      <c r="K109" s="314"/>
      <c r="L109" s="314"/>
      <c r="M109" s="764"/>
      <c r="N109" s="266" t="e">
        <v>#N/A</v>
      </c>
      <c r="O109" s="680" t="e">
        <f t="shared" si="26"/>
        <v>#N/A</v>
      </c>
      <c r="P109" s="680" t="b">
        <f t="shared" si="25"/>
        <v>0</v>
      </c>
      <c r="Q109" t="e">
        <f>VLOOKUP(B109,'25년09월 학교가'!$A$2:$C$1785,3,0)</f>
        <v>#N/A</v>
      </c>
      <c r="R109" s="350"/>
      <c r="S109" s="698" t="e">
        <f t="shared" si="24"/>
        <v>#N/A</v>
      </c>
    </row>
    <row r="110" spans="1:19" s="175" customFormat="1" ht="25.2">
      <c r="A110" s="822"/>
      <c r="B110" s="797"/>
      <c r="C110" s="798"/>
      <c r="D110" s="797"/>
      <c r="E110" s="764"/>
      <c r="F110" s="764"/>
      <c r="G110" s="772"/>
      <c r="H110" s="777"/>
      <c r="I110" s="772"/>
      <c r="J110" s="763"/>
      <c r="K110" s="314"/>
      <c r="L110" s="314"/>
      <c r="M110" s="764"/>
      <c r="N110" s="266" t="e">
        <v>#N/A</v>
      </c>
      <c r="O110" s="680" t="e">
        <f t="shared" si="26"/>
        <v>#N/A</v>
      </c>
      <c r="P110" s="680" t="b">
        <f t="shared" si="25"/>
        <v>0</v>
      </c>
      <c r="Q110" t="e">
        <f>VLOOKUP(B110,'25년09월 학교가'!$A$2:$C$1785,3,0)</f>
        <v>#N/A</v>
      </c>
      <c r="R110" s="350"/>
      <c r="S110" s="698" t="e">
        <f t="shared" si="24"/>
        <v>#N/A</v>
      </c>
    </row>
    <row r="111" spans="1:19" s="175" customFormat="1" ht="25.2">
      <c r="A111" s="822"/>
      <c r="B111" s="797"/>
      <c r="C111" s="798"/>
      <c r="D111" s="797"/>
      <c r="E111" s="764"/>
      <c r="F111" s="764"/>
      <c r="G111" s="772"/>
      <c r="H111" s="777"/>
      <c r="I111" s="772"/>
      <c r="J111" s="763"/>
      <c r="K111" s="314"/>
      <c r="L111" s="314"/>
      <c r="M111" s="764"/>
      <c r="N111" s="266" t="e">
        <v>#N/A</v>
      </c>
      <c r="O111" s="680" t="e">
        <f t="shared" si="26"/>
        <v>#N/A</v>
      </c>
      <c r="P111" s="680" t="b">
        <f t="shared" si="25"/>
        <v>0</v>
      </c>
      <c r="Q111" t="e">
        <f>VLOOKUP(B111,'25년09월 학교가'!$A$2:$C$1785,3,0)</f>
        <v>#N/A</v>
      </c>
      <c r="R111" s="350"/>
      <c r="S111" s="698" t="e">
        <f t="shared" si="24"/>
        <v>#N/A</v>
      </c>
    </row>
    <row r="112" spans="1:19" s="175" customFormat="1" ht="25.2">
      <c r="A112" s="824"/>
      <c r="B112" s="633"/>
      <c r="C112" s="797"/>
      <c r="D112" s="797"/>
      <c r="E112" s="764"/>
      <c r="F112" s="764"/>
      <c r="G112" s="772"/>
      <c r="H112" s="777"/>
      <c r="I112" s="772"/>
      <c r="J112" s="763"/>
      <c r="K112" s="314"/>
      <c r="L112" s="314"/>
      <c r="M112" s="764"/>
      <c r="N112" s="266" t="e">
        <v>#N/A</v>
      </c>
      <c r="O112" s="680" t="e">
        <f t="shared" si="26"/>
        <v>#N/A</v>
      </c>
      <c r="P112" s="680" t="b">
        <f t="shared" si="25"/>
        <v>0</v>
      </c>
      <c r="Q112" t="e">
        <f>VLOOKUP(B112,'25년09월 학교가'!$A$2:$C$1785,3,0)</f>
        <v>#N/A</v>
      </c>
      <c r="R112" s="350"/>
      <c r="S112" s="698" t="e">
        <f t="shared" si="24"/>
        <v>#N/A</v>
      </c>
    </row>
    <row r="113" spans="1:19" s="175" customFormat="1" ht="25.2">
      <c r="A113" s="824"/>
      <c r="B113" s="797"/>
      <c r="C113" s="798"/>
      <c r="D113" s="797"/>
      <c r="E113" s="764"/>
      <c r="F113" s="764"/>
      <c r="G113" s="772"/>
      <c r="H113" s="777"/>
      <c r="I113" s="772"/>
      <c r="J113" s="763"/>
      <c r="K113" s="314"/>
      <c r="L113" s="314"/>
      <c r="M113" s="764"/>
      <c r="N113" s="266" t="e">
        <v>#N/A</v>
      </c>
      <c r="O113" s="680" t="e">
        <f t="shared" si="26"/>
        <v>#N/A</v>
      </c>
      <c r="P113" s="680" t="b">
        <f t="shared" si="25"/>
        <v>0</v>
      </c>
      <c r="Q113" t="e">
        <f>VLOOKUP(B113,'25년09월 학교가'!$A$2:$C$1785,3,0)</f>
        <v>#N/A</v>
      </c>
      <c r="R113" s="350"/>
      <c r="S113" s="698" t="e">
        <f t="shared" si="24"/>
        <v>#N/A</v>
      </c>
    </row>
    <row r="114" spans="1:19" s="175" customFormat="1" ht="25.2">
      <c r="A114" s="799"/>
      <c r="B114" s="797"/>
      <c r="C114" s="798"/>
      <c r="D114" s="797"/>
      <c r="E114" s="764"/>
      <c r="F114" s="764"/>
      <c r="G114" s="772"/>
      <c r="H114" s="777"/>
      <c r="I114" s="772"/>
      <c r="J114" s="763"/>
      <c r="K114" s="314"/>
      <c r="L114" s="314"/>
      <c r="M114" s="748"/>
      <c r="N114" s="266" t="e">
        <v>#N/A</v>
      </c>
      <c r="O114" s="680" t="e">
        <f>I114=N114</f>
        <v>#N/A</v>
      </c>
      <c r="P114" s="680" t="b">
        <f t="shared" si="25"/>
        <v>0</v>
      </c>
      <c r="Q114" t="e">
        <f>VLOOKUP(B114,'25년09월 학교가'!$A$2:$C$1785,3,0)</f>
        <v>#N/A</v>
      </c>
      <c r="R114" s="350"/>
      <c r="S114" s="698" t="e">
        <f>Q114=I114</f>
        <v>#N/A</v>
      </c>
    </row>
    <row r="115" spans="1:19" s="175" customFormat="1" ht="25.2">
      <c r="A115" s="824"/>
      <c r="B115" s="797"/>
      <c r="C115" s="817"/>
      <c r="D115" s="797"/>
      <c r="E115" s="764"/>
      <c r="F115" s="764"/>
      <c r="G115" s="772"/>
      <c r="H115" s="777"/>
      <c r="I115" s="772"/>
      <c r="J115" s="763"/>
      <c r="K115" s="314"/>
      <c r="L115" s="314"/>
      <c r="M115" s="764"/>
      <c r="N115" s="266" t="e">
        <v>#N/A</v>
      </c>
      <c r="O115" s="680" t="e">
        <f t="shared" si="26"/>
        <v>#N/A</v>
      </c>
      <c r="P115" s="680" t="b">
        <f t="shared" si="25"/>
        <v>0</v>
      </c>
      <c r="Q115" t="e">
        <f>VLOOKUP(B115,'25년09월 학교가'!$A$2:$C$1785,3,0)</f>
        <v>#N/A</v>
      </c>
      <c r="R115" s="350"/>
      <c r="S115" s="698" t="e">
        <f t="shared" si="24"/>
        <v>#N/A</v>
      </c>
    </row>
    <row r="116" spans="1:19" ht="25.2">
      <c r="A116" s="764"/>
      <c r="B116" s="797"/>
      <c r="C116" s="798"/>
      <c r="D116" s="797"/>
      <c r="E116" s="764"/>
      <c r="F116" s="764"/>
      <c r="G116" s="772"/>
      <c r="H116" s="777"/>
      <c r="I116" s="772"/>
      <c r="J116" s="763"/>
      <c r="K116" s="314"/>
      <c r="L116" s="314"/>
      <c r="M116" s="764"/>
      <c r="N116" s="266" t="e">
        <v>#N/A</v>
      </c>
      <c r="O116" s="680" t="e">
        <f t="shared" si="26"/>
        <v>#N/A</v>
      </c>
      <c r="P116" s="680" t="b">
        <f t="shared" si="25"/>
        <v>0</v>
      </c>
      <c r="Q116" t="e">
        <f>VLOOKUP(B116,'25년09월 학교가'!$A$2:$C$1785,3,0)</f>
        <v>#N/A</v>
      </c>
      <c r="R116" s="350"/>
      <c r="S116" s="698" t="e">
        <f t="shared" si="24"/>
        <v>#N/A</v>
      </c>
    </row>
    <row r="117" spans="1:19" ht="25.2">
      <c r="A117" s="764"/>
      <c r="B117" s="797"/>
      <c r="C117" s="798"/>
      <c r="D117" s="797"/>
      <c r="E117" s="764"/>
      <c r="F117" s="764"/>
      <c r="G117" s="772"/>
      <c r="H117" s="777"/>
      <c r="I117" s="772"/>
      <c r="J117" s="763"/>
      <c r="K117" s="314"/>
      <c r="L117" s="314"/>
      <c r="M117" s="764"/>
      <c r="N117" s="266" t="e">
        <v>#N/A</v>
      </c>
      <c r="O117" s="680" t="e">
        <f t="shared" si="26"/>
        <v>#N/A</v>
      </c>
      <c r="P117" s="680" t="b">
        <f t="shared" si="25"/>
        <v>0</v>
      </c>
      <c r="Q117" t="e">
        <f>VLOOKUP(B117,'25년09월 학교가'!$A$2:$C$1785,3,0)</f>
        <v>#N/A</v>
      </c>
      <c r="R117" s="350"/>
      <c r="S117" s="698" t="e">
        <f t="shared" si="24"/>
        <v>#N/A</v>
      </c>
    </row>
    <row r="118" spans="1:19" s="175" customFormat="1" ht="83.4" customHeight="1">
      <c r="A118" s="799"/>
      <c r="B118" s="797"/>
      <c r="C118" s="798"/>
      <c r="D118" s="797"/>
      <c r="E118" s="764"/>
      <c r="F118" s="764"/>
      <c r="G118" s="772"/>
      <c r="H118" s="777"/>
      <c r="I118" s="772"/>
      <c r="J118" s="763"/>
      <c r="K118" s="314"/>
      <c r="L118" s="314"/>
      <c r="M118" s="764"/>
      <c r="N118" s="266" t="e">
        <v>#N/A</v>
      </c>
      <c r="O118" s="680" t="e">
        <f t="shared" si="26"/>
        <v>#N/A</v>
      </c>
      <c r="P118" s="680" t="b">
        <f t="shared" si="25"/>
        <v>0</v>
      </c>
      <c r="Q118" t="e">
        <f>VLOOKUP(B118,'25년09월 학교가'!$A$2:$C$1785,3,0)</f>
        <v>#N/A</v>
      </c>
      <c r="R118" s="350"/>
      <c r="S118" s="698" t="e">
        <f t="shared" si="24"/>
        <v>#N/A</v>
      </c>
    </row>
    <row r="119" spans="1:19" ht="25.2">
      <c r="A119" s="314"/>
      <c r="B119" s="797"/>
      <c r="C119" s="798"/>
      <c r="D119" s="797"/>
      <c r="E119" s="764"/>
      <c r="F119" s="764"/>
      <c r="G119" s="772"/>
      <c r="H119" s="777"/>
      <c r="I119" s="772"/>
      <c r="J119" s="763"/>
      <c r="K119" s="314"/>
      <c r="L119" s="764"/>
      <c r="M119" s="764"/>
      <c r="N119" s="266" t="e">
        <v>#N/A</v>
      </c>
      <c r="O119" s="680" t="e">
        <f t="shared" si="26"/>
        <v>#N/A</v>
      </c>
      <c r="P119" s="680" t="b">
        <f t="shared" si="25"/>
        <v>0</v>
      </c>
      <c r="Q119" t="e">
        <f>VLOOKUP(B119,'25년09월 학교가'!$A$2:$C$1785,3,0)</f>
        <v>#N/A</v>
      </c>
      <c r="R119" s="350"/>
      <c r="S119" s="698" t="e">
        <f t="shared" si="24"/>
        <v>#N/A</v>
      </c>
    </row>
    <row r="120" spans="1:19" ht="25.2">
      <c r="A120" s="764"/>
      <c r="B120" s="797"/>
      <c r="C120" s="798"/>
      <c r="D120" s="797"/>
      <c r="E120" s="764"/>
      <c r="F120" s="764"/>
      <c r="G120" s="772"/>
      <c r="H120" s="777"/>
      <c r="I120" s="772"/>
      <c r="J120" s="763"/>
      <c r="K120" s="314"/>
      <c r="L120" s="764"/>
      <c r="M120" s="764"/>
      <c r="N120" s="266" t="e">
        <v>#N/A</v>
      </c>
      <c r="O120" s="680" t="e">
        <f t="shared" si="26"/>
        <v>#N/A</v>
      </c>
      <c r="P120" s="680" t="b">
        <f t="shared" si="25"/>
        <v>0</v>
      </c>
      <c r="Q120" t="e">
        <f>VLOOKUP(B120,'25년09월 학교가'!$A$2:$C$1785,3,0)</f>
        <v>#N/A</v>
      </c>
      <c r="R120" s="350"/>
      <c r="S120" s="698" t="e">
        <f t="shared" si="24"/>
        <v>#N/A</v>
      </c>
    </row>
    <row r="121" spans="1:19" s="175" customFormat="1" ht="25.2">
      <c r="A121" s="819"/>
      <c r="B121" s="633"/>
      <c r="C121" s="634"/>
      <c r="D121" s="633"/>
      <c r="E121" s="748"/>
      <c r="F121" s="748"/>
      <c r="G121" s="772"/>
      <c r="H121" s="777"/>
      <c r="I121" s="772"/>
      <c r="J121" s="751"/>
      <c r="K121" s="316"/>
      <c r="L121" s="316"/>
      <c r="M121" s="748"/>
      <c r="N121" s="266" t="e">
        <v>#N/A</v>
      </c>
      <c r="O121" s="680" t="e">
        <f t="shared" si="26"/>
        <v>#N/A</v>
      </c>
      <c r="P121" s="680" t="b">
        <f t="shared" si="25"/>
        <v>0</v>
      </c>
      <c r="Q121" t="e">
        <f>VLOOKUP(B121,'25년09월 학교가'!$A$2:$C$1785,3,0)</f>
        <v>#N/A</v>
      </c>
      <c r="R121" s="350"/>
      <c r="S121" s="698" t="e">
        <f t="shared" si="24"/>
        <v>#N/A</v>
      </c>
    </row>
    <row r="122" spans="1:19" s="175" customFormat="1" ht="25.2">
      <c r="A122" s="316"/>
      <c r="B122" s="633"/>
      <c r="C122" s="812"/>
      <c r="D122" s="633"/>
      <c r="E122" s="748"/>
      <c r="F122" s="748"/>
      <c r="G122" s="772"/>
      <c r="H122" s="777"/>
      <c r="I122" s="772"/>
      <c r="J122" s="776"/>
      <c r="K122" s="316"/>
      <c r="L122" s="316"/>
      <c r="M122" s="748"/>
      <c r="N122" s="266" t="e">
        <v>#N/A</v>
      </c>
      <c r="O122" s="680" t="e">
        <f t="shared" si="26"/>
        <v>#N/A</v>
      </c>
      <c r="P122" s="680" t="b">
        <f t="shared" si="25"/>
        <v>0</v>
      </c>
      <c r="Q122" t="e">
        <f>VLOOKUP(B122,'25년09월 학교가'!$A$2:$C$1785,3,0)</f>
        <v>#N/A</v>
      </c>
      <c r="R122" s="350"/>
      <c r="S122" s="698" t="e">
        <f t="shared" si="24"/>
        <v>#N/A</v>
      </c>
    </row>
    <row r="123" spans="1:19" s="175" customFormat="1" ht="25.2">
      <c r="A123" s="316"/>
      <c r="B123" s="633"/>
      <c r="C123" s="812"/>
      <c r="D123" s="633"/>
      <c r="E123" s="748"/>
      <c r="F123" s="748"/>
      <c r="G123" s="772"/>
      <c r="H123" s="777"/>
      <c r="I123" s="772"/>
      <c r="J123" s="776"/>
      <c r="K123" s="316"/>
      <c r="L123" s="316"/>
      <c r="M123" s="748"/>
      <c r="N123" s="266" t="e">
        <v>#N/A</v>
      </c>
      <c r="O123" s="680" t="e">
        <f t="shared" si="26"/>
        <v>#N/A</v>
      </c>
      <c r="P123" s="680" t="b">
        <f t="shared" si="25"/>
        <v>0</v>
      </c>
      <c r="Q123" t="e">
        <f>VLOOKUP(B123,'25년09월 학교가'!$A$2:$C$1785,3,0)</f>
        <v>#N/A</v>
      </c>
      <c r="R123" s="350"/>
      <c r="S123" s="698" t="e">
        <f t="shared" si="24"/>
        <v>#N/A</v>
      </c>
    </row>
    <row r="124" spans="1:19" s="175" customFormat="1" ht="43.8" customHeight="1">
      <c r="A124" s="789"/>
      <c r="B124" s="633"/>
      <c r="C124" s="634"/>
      <c r="D124" s="633"/>
      <c r="E124" s="748"/>
      <c r="F124" s="748"/>
      <c r="G124" s="772"/>
      <c r="H124" s="777"/>
      <c r="I124" s="772"/>
      <c r="J124" s="751"/>
      <c r="K124" s="316"/>
      <c r="L124" s="748"/>
      <c r="M124" s="748"/>
      <c r="N124" s="266" t="e">
        <v>#N/A</v>
      </c>
      <c r="O124" s="680" t="e">
        <f t="shared" si="26"/>
        <v>#N/A</v>
      </c>
      <c r="P124" s="680" t="b">
        <f t="shared" si="25"/>
        <v>0</v>
      </c>
      <c r="Q124" t="e">
        <f>VLOOKUP(B124,'25년09월 학교가'!$A$2:$C$1785,3,0)</f>
        <v>#N/A</v>
      </c>
      <c r="R124" s="350"/>
      <c r="S124" s="698" t="e">
        <f t="shared" si="24"/>
        <v>#N/A</v>
      </c>
    </row>
    <row r="125" spans="1:19" s="175" customFormat="1" ht="48.6" customHeight="1">
      <c r="A125" s="789"/>
      <c r="B125" s="633"/>
      <c r="C125" s="634"/>
      <c r="D125" s="797"/>
      <c r="E125" s="748"/>
      <c r="F125" s="748"/>
      <c r="G125" s="772"/>
      <c r="H125" s="777"/>
      <c r="I125" s="772"/>
      <c r="J125" s="751"/>
      <c r="K125" s="316"/>
      <c r="L125" s="748"/>
      <c r="M125" s="748"/>
      <c r="N125" s="266" t="e">
        <v>#N/A</v>
      </c>
      <c r="O125" s="680" t="e">
        <f t="shared" si="26"/>
        <v>#N/A</v>
      </c>
      <c r="P125" s="680" t="b">
        <f t="shared" si="25"/>
        <v>0</v>
      </c>
      <c r="Q125" t="e">
        <f>VLOOKUP(B125,'25년09월 학교가'!$A$2:$C$1785,3,0)</f>
        <v>#N/A</v>
      </c>
      <c r="R125" s="350"/>
      <c r="S125" s="698" t="e">
        <f t="shared" si="24"/>
        <v>#N/A</v>
      </c>
    </row>
    <row r="126" spans="1:19" s="175" customFormat="1" ht="83.4" customHeight="1">
      <c r="A126" s="789"/>
      <c r="B126" s="633"/>
      <c r="C126" s="634"/>
      <c r="D126" s="797"/>
      <c r="E126" s="748"/>
      <c r="F126" s="748"/>
      <c r="G126" s="772"/>
      <c r="H126" s="777"/>
      <c r="I126" s="772"/>
      <c r="J126" s="751"/>
      <c r="K126" s="316"/>
      <c r="L126" s="748"/>
      <c r="M126" s="748"/>
      <c r="N126" s="266" t="e">
        <v>#N/A</v>
      </c>
      <c r="O126" s="680" t="e">
        <f t="shared" si="26"/>
        <v>#N/A</v>
      </c>
      <c r="P126" s="680" t="b">
        <f t="shared" si="25"/>
        <v>0</v>
      </c>
      <c r="Q126" t="e">
        <f>VLOOKUP(B126,'25년09월 학교가'!$A$2:$C$1785,3,0)</f>
        <v>#N/A</v>
      </c>
      <c r="R126" s="350"/>
      <c r="S126" s="698" t="e">
        <f t="shared" si="24"/>
        <v>#N/A</v>
      </c>
    </row>
    <row r="127" spans="1:19" s="175" customFormat="1" ht="25.2">
      <c r="A127" s="799"/>
      <c r="B127" s="633"/>
      <c r="C127" s="401"/>
      <c r="D127" s="797"/>
      <c r="E127" s="748"/>
      <c r="F127" s="748"/>
      <c r="G127" s="772"/>
      <c r="H127" s="777"/>
      <c r="I127" s="772"/>
      <c r="J127" s="784"/>
      <c r="K127" s="785"/>
      <c r="L127" s="786"/>
      <c r="M127" s="748"/>
      <c r="N127" s="266" t="e">
        <v>#N/A</v>
      </c>
      <c r="O127" s="680" t="e">
        <f t="shared" si="26"/>
        <v>#N/A</v>
      </c>
      <c r="P127" s="680" t="b">
        <f t="shared" si="25"/>
        <v>0</v>
      </c>
      <c r="Q127" t="e">
        <f>VLOOKUP(B127,'25년09월 학교가'!$A$2:$C$1785,3,0)</f>
        <v>#N/A</v>
      </c>
      <c r="R127" s="350"/>
      <c r="S127" s="698" t="e">
        <f t="shared" si="24"/>
        <v>#N/A</v>
      </c>
    </row>
    <row r="128" spans="1:19" s="175" customFormat="1" ht="25.2">
      <c r="A128" s="977"/>
      <c r="B128" s="633"/>
      <c r="C128" s="401"/>
      <c r="D128" s="797"/>
      <c r="E128" s="748"/>
      <c r="F128" s="748"/>
      <c r="G128" s="772"/>
      <c r="H128" s="777"/>
      <c r="I128" s="772"/>
      <c r="J128" s="784"/>
      <c r="K128" s="785"/>
      <c r="L128" s="786"/>
      <c r="M128" s="748"/>
      <c r="N128" s="266" t="e">
        <v>#N/A</v>
      </c>
      <c r="O128" s="680" t="e">
        <f t="shared" si="26"/>
        <v>#N/A</v>
      </c>
      <c r="P128" s="680" t="b">
        <f t="shared" si="25"/>
        <v>0</v>
      </c>
      <c r="Q128" t="e">
        <f>VLOOKUP(B128,'25년09월 학교가'!$A$2:$C$1785,3,0)</f>
        <v>#N/A</v>
      </c>
      <c r="R128" s="350"/>
      <c r="S128" s="698" t="e">
        <f t="shared" si="24"/>
        <v>#N/A</v>
      </c>
    </row>
    <row r="129" spans="1:19" s="175" customFormat="1" ht="25.2">
      <c r="A129" s="978"/>
      <c r="B129" s="633"/>
      <c r="C129" s="401"/>
      <c r="D129" s="797"/>
      <c r="E129" s="748"/>
      <c r="F129" s="748"/>
      <c r="G129" s="772"/>
      <c r="H129" s="777"/>
      <c r="I129" s="772"/>
      <c r="J129" s="784"/>
      <c r="K129" s="785"/>
      <c r="L129" s="786"/>
      <c r="M129" s="748"/>
      <c r="N129" s="266" t="e">
        <v>#N/A</v>
      </c>
      <c r="O129" s="680" t="e">
        <f t="shared" si="26"/>
        <v>#N/A</v>
      </c>
      <c r="P129" s="680" t="b">
        <f t="shared" si="25"/>
        <v>0</v>
      </c>
      <c r="Q129" t="e">
        <f>VLOOKUP(B129,'25년09월 학교가'!$A$2:$C$1785,3,0)</f>
        <v>#N/A</v>
      </c>
      <c r="R129" s="350"/>
      <c r="S129" s="698" t="e">
        <f t="shared" si="24"/>
        <v>#N/A</v>
      </c>
    </row>
    <row r="130" spans="1:19" s="175" customFormat="1" ht="25.2">
      <c r="A130" s="979"/>
      <c r="B130" s="633"/>
      <c r="C130" s="401"/>
      <c r="D130" s="797"/>
      <c r="E130" s="748"/>
      <c r="F130" s="748"/>
      <c r="G130" s="772"/>
      <c r="H130" s="777"/>
      <c r="I130" s="772"/>
      <c r="J130" s="784"/>
      <c r="K130" s="785"/>
      <c r="L130" s="786"/>
      <c r="M130" s="748"/>
      <c r="N130" s="266" t="e">
        <v>#N/A</v>
      </c>
      <c r="O130" s="680" t="e">
        <f t="shared" si="26"/>
        <v>#N/A</v>
      </c>
      <c r="P130" s="680" t="b">
        <f t="shared" si="25"/>
        <v>0</v>
      </c>
      <c r="Q130" t="e">
        <f>VLOOKUP(B130,'25년09월 학교가'!$A$2:$C$1785,3,0)</f>
        <v>#N/A</v>
      </c>
      <c r="R130" s="350"/>
      <c r="S130" s="698" t="e">
        <f t="shared" si="24"/>
        <v>#N/A</v>
      </c>
    </row>
    <row r="131" spans="1:19" s="175" customFormat="1" ht="25.2">
      <c r="A131" s="797"/>
      <c r="B131" s="633"/>
      <c r="C131" s="401"/>
      <c r="D131" s="797"/>
      <c r="E131" s="748"/>
      <c r="F131" s="748"/>
      <c r="G131" s="772"/>
      <c r="H131" s="777"/>
      <c r="I131" s="772"/>
      <c r="J131" s="784"/>
      <c r="K131" s="785"/>
      <c r="L131" s="786"/>
      <c r="M131" s="748"/>
      <c r="N131" s="266" t="e">
        <v>#N/A</v>
      </c>
      <c r="O131" s="680" t="e">
        <f t="shared" si="26"/>
        <v>#N/A</v>
      </c>
      <c r="P131" s="680" t="b">
        <f t="shared" si="25"/>
        <v>0</v>
      </c>
      <c r="Q131" t="e">
        <f>VLOOKUP(B131,'25년09월 학교가'!$A$2:$C$1785,3,0)</f>
        <v>#N/A</v>
      </c>
      <c r="R131" s="350"/>
      <c r="S131" s="698" t="e">
        <f t="shared" si="24"/>
        <v>#N/A</v>
      </c>
    </row>
    <row r="132" spans="1:19" ht="25.2">
      <c r="A132" s="764"/>
      <c r="B132" s="633"/>
      <c r="C132" s="401"/>
      <c r="D132" s="797"/>
      <c r="E132" s="748"/>
      <c r="F132" s="748"/>
      <c r="G132" s="772"/>
      <c r="H132" s="777"/>
      <c r="I132" s="772"/>
      <c r="J132" s="782"/>
      <c r="K132" s="785"/>
      <c r="L132" s="786"/>
      <c r="M132" s="748"/>
      <c r="N132" s="266" t="e">
        <v>#N/A</v>
      </c>
      <c r="O132" s="680" t="e">
        <f t="shared" si="26"/>
        <v>#N/A</v>
      </c>
      <c r="P132" s="680" t="b">
        <f t="shared" si="25"/>
        <v>0</v>
      </c>
      <c r="Q132" t="e">
        <f>VLOOKUP(B132,'25년09월 학교가'!$A$2:$C$1785,3,0)</f>
        <v>#N/A</v>
      </c>
      <c r="R132" s="350"/>
      <c r="S132" s="698" t="e">
        <f t="shared" si="24"/>
        <v>#N/A</v>
      </c>
    </row>
    <row r="133" spans="1:19" ht="25.2">
      <c r="A133" s="797"/>
      <c r="B133" s="633"/>
      <c r="C133" s="401"/>
      <c r="D133" s="797"/>
      <c r="E133" s="748"/>
      <c r="F133" s="748"/>
      <c r="G133" s="772"/>
      <c r="H133" s="777"/>
      <c r="I133" s="772"/>
      <c r="J133" s="784"/>
      <c r="K133" s="785"/>
      <c r="L133" s="786"/>
      <c r="M133" s="748"/>
      <c r="N133" s="266" t="e">
        <v>#N/A</v>
      </c>
      <c r="O133" s="680" t="e">
        <f t="shared" si="26"/>
        <v>#N/A</v>
      </c>
      <c r="P133" s="680" t="b">
        <f t="shared" si="25"/>
        <v>0</v>
      </c>
      <c r="Q133" t="e">
        <f>VLOOKUP(B133,'25년09월 학교가'!$A$2:$C$1785,3,0)</f>
        <v>#N/A</v>
      </c>
      <c r="R133" s="350"/>
      <c r="S133" s="698" t="e">
        <f t="shared" si="24"/>
        <v>#N/A</v>
      </c>
    </row>
    <row r="134" spans="1:19" ht="25.2">
      <c r="A134" s="797"/>
      <c r="B134" s="633"/>
      <c r="C134" s="401"/>
      <c r="D134" s="797"/>
      <c r="E134" s="748"/>
      <c r="F134" s="748"/>
      <c r="G134" s="772"/>
      <c r="H134" s="777"/>
      <c r="I134" s="772"/>
      <c r="J134" s="784"/>
      <c r="K134" s="785"/>
      <c r="L134" s="786"/>
      <c r="M134" s="748"/>
      <c r="N134" s="266" t="e">
        <v>#N/A</v>
      </c>
      <c r="O134" s="680" t="e">
        <f t="shared" si="26"/>
        <v>#N/A</v>
      </c>
      <c r="P134" s="680" t="b">
        <f t="shared" si="25"/>
        <v>0</v>
      </c>
      <c r="Q134" t="e">
        <f>VLOOKUP(B134,'25년09월 학교가'!$A$2:$C$1785,3,0)</f>
        <v>#N/A</v>
      </c>
      <c r="R134" s="350"/>
      <c r="S134" s="698" t="e">
        <f t="shared" si="24"/>
        <v>#N/A</v>
      </c>
    </row>
    <row r="135" spans="1:19" ht="25.2">
      <c r="A135" s="797"/>
      <c r="B135" s="633"/>
      <c r="C135" s="401"/>
      <c r="D135" s="797"/>
      <c r="E135" s="748"/>
      <c r="F135" s="748"/>
      <c r="G135" s="772"/>
      <c r="H135" s="777"/>
      <c r="I135" s="772"/>
      <c r="J135" s="784"/>
      <c r="K135" s="785"/>
      <c r="L135" s="786"/>
      <c r="M135" s="748"/>
      <c r="N135" s="266" t="e">
        <v>#N/A</v>
      </c>
      <c r="O135" s="680"/>
      <c r="P135" s="680"/>
      <c r="Q135" t="e">
        <f>VLOOKUP(B135,'25년09월 학교가'!$A$2:$C$1785,3,0)</f>
        <v>#N/A</v>
      </c>
      <c r="R135" s="350"/>
      <c r="S135" s="698" t="e">
        <f t="shared" si="24"/>
        <v>#N/A</v>
      </c>
    </row>
    <row r="136" spans="1:19" ht="25.2">
      <c r="A136" s="797"/>
      <c r="B136" s="633"/>
      <c r="C136" s="401"/>
      <c r="D136" s="797"/>
      <c r="E136" s="748"/>
      <c r="F136" s="748"/>
      <c r="G136" s="772"/>
      <c r="H136" s="777"/>
      <c r="I136" s="772"/>
      <c r="J136" s="784"/>
      <c r="K136" s="785"/>
      <c r="L136" s="786"/>
      <c r="M136" s="748"/>
      <c r="N136" s="266" t="e">
        <v>#N/A</v>
      </c>
      <c r="O136" s="680" t="e">
        <f t="shared" ref="O136:O137" si="27">H136=N136</f>
        <v>#N/A</v>
      </c>
      <c r="P136" s="680" t="b">
        <f t="shared" ref="P136:P137" si="28">H136&lt;G136</f>
        <v>0</v>
      </c>
      <c r="Q136" t="e">
        <f>VLOOKUP(B136,'25년09월 학교가'!$A$2:$C$1785,3,0)</f>
        <v>#N/A</v>
      </c>
      <c r="R136" s="350"/>
      <c r="S136" s="698" t="e">
        <f t="shared" si="24"/>
        <v>#N/A</v>
      </c>
    </row>
    <row r="137" spans="1:19" ht="25.2">
      <c r="A137" s="797"/>
      <c r="B137" s="633"/>
      <c r="C137" s="401"/>
      <c r="D137" s="797"/>
      <c r="E137" s="748"/>
      <c r="F137" s="748"/>
      <c r="G137" s="772"/>
      <c r="H137" s="777"/>
      <c r="I137" s="772"/>
      <c r="J137" s="784"/>
      <c r="K137" s="785"/>
      <c r="L137" s="786"/>
      <c r="M137" s="748"/>
      <c r="N137" s="266" t="e">
        <v>#N/A</v>
      </c>
      <c r="O137" s="680" t="e">
        <f t="shared" si="27"/>
        <v>#N/A</v>
      </c>
      <c r="P137" s="680" t="b">
        <f t="shared" si="28"/>
        <v>0</v>
      </c>
      <c r="Q137" t="e">
        <f>VLOOKUP(B137,'25년09월 학교가'!$A$2:$C$1785,3,0)</f>
        <v>#N/A</v>
      </c>
      <c r="R137" s="350"/>
      <c r="S137" s="698" t="e">
        <f t="shared" si="24"/>
        <v>#N/A</v>
      </c>
    </row>
    <row r="138" spans="1:19" ht="25.2">
      <c r="A138" s="797"/>
      <c r="B138" s="633"/>
      <c r="C138" s="401"/>
      <c r="D138" s="797"/>
      <c r="E138" s="748"/>
      <c r="F138" s="748"/>
      <c r="G138" s="772"/>
      <c r="H138" s="777"/>
      <c r="I138" s="772"/>
      <c r="J138" s="784"/>
      <c r="K138" s="785"/>
      <c r="L138" s="786"/>
      <c r="M138" s="748"/>
      <c r="N138" s="266" t="e">
        <v>#N/A</v>
      </c>
      <c r="O138" s="680" t="e">
        <f t="shared" si="26"/>
        <v>#N/A</v>
      </c>
      <c r="P138" s="680" t="b">
        <f t="shared" si="25"/>
        <v>0</v>
      </c>
      <c r="Q138" t="e">
        <f>VLOOKUP(B138,'25년09월 학교가'!$A$2:$C$1785,3,0)</f>
        <v>#N/A</v>
      </c>
      <c r="R138" s="350"/>
      <c r="S138" s="698" t="e">
        <f t="shared" si="24"/>
        <v>#N/A</v>
      </c>
    </row>
    <row r="139" spans="1:19" ht="25.2">
      <c r="A139" s="797"/>
      <c r="B139" s="633"/>
      <c r="C139" s="401"/>
      <c r="D139" s="797"/>
      <c r="E139" s="748"/>
      <c r="F139" s="748"/>
      <c r="G139" s="772"/>
      <c r="H139" s="777"/>
      <c r="I139" s="772"/>
      <c r="J139" s="784"/>
      <c r="K139" s="785"/>
      <c r="L139" s="786"/>
      <c r="M139" s="748"/>
      <c r="N139" s="266" t="e">
        <v>#N/A</v>
      </c>
      <c r="O139" s="680" t="e">
        <f t="shared" si="26"/>
        <v>#N/A</v>
      </c>
      <c r="P139" s="680" t="b">
        <f t="shared" si="25"/>
        <v>0</v>
      </c>
      <c r="Q139" t="e">
        <f>VLOOKUP(B139,'25년09월 학교가'!$A$2:$C$1785,3,0)</f>
        <v>#N/A</v>
      </c>
      <c r="R139" s="350"/>
      <c r="S139" s="698" t="e">
        <f t="shared" si="24"/>
        <v>#N/A</v>
      </c>
    </row>
    <row r="140" spans="1:19" ht="25.2">
      <c r="A140" s="797"/>
      <c r="B140" s="633"/>
      <c r="C140" s="401"/>
      <c r="D140" s="797"/>
      <c r="E140" s="748"/>
      <c r="F140" s="748"/>
      <c r="G140" s="772"/>
      <c r="H140" s="777"/>
      <c r="I140" s="772"/>
      <c r="J140" s="784"/>
      <c r="K140" s="785"/>
      <c r="L140" s="786"/>
      <c r="M140" s="748"/>
      <c r="N140" s="266" t="e">
        <v>#N/A</v>
      </c>
      <c r="O140" s="680" t="e">
        <f t="shared" si="26"/>
        <v>#N/A</v>
      </c>
      <c r="P140" s="680" t="b">
        <f t="shared" si="25"/>
        <v>0</v>
      </c>
      <c r="Q140" t="e">
        <f>VLOOKUP(B140,'25년09월 학교가'!$A$2:$C$1785,3,0)</f>
        <v>#N/A</v>
      </c>
      <c r="R140" s="350"/>
      <c r="S140" s="698" t="e">
        <f t="shared" si="24"/>
        <v>#N/A</v>
      </c>
    </row>
    <row r="141" spans="1:19" ht="25.2">
      <c r="A141" s="797"/>
      <c r="B141" s="633"/>
      <c r="C141" s="401"/>
      <c r="D141" s="797"/>
      <c r="E141" s="748"/>
      <c r="F141" s="748"/>
      <c r="G141" s="772"/>
      <c r="H141" s="777"/>
      <c r="I141" s="772"/>
      <c r="J141" s="784"/>
      <c r="K141" s="785"/>
      <c r="L141" s="786"/>
      <c r="M141" s="748"/>
      <c r="N141" s="266" t="e">
        <v>#N/A</v>
      </c>
      <c r="O141" s="680" t="e">
        <f t="shared" si="26"/>
        <v>#N/A</v>
      </c>
      <c r="P141" s="680" t="b">
        <f t="shared" si="25"/>
        <v>0</v>
      </c>
      <c r="Q141" t="e">
        <f>VLOOKUP(B141,'25년09월 학교가'!$A$2:$C$1785,3,0)</f>
        <v>#N/A</v>
      </c>
      <c r="R141" s="350"/>
      <c r="S141" s="698" t="e">
        <f t="shared" si="24"/>
        <v>#N/A</v>
      </c>
    </row>
    <row r="142" spans="1:19" ht="25.2">
      <c r="A142" s="797"/>
      <c r="B142" s="633"/>
      <c r="C142" s="401"/>
      <c r="D142" s="797"/>
      <c r="E142" s="748"/>
      <c r="F142" s="748"/>
      <c r="G142" s="772"/>
      <c r="H142" s="777"/>
      <c r="I142" s="772"/>
      <c r="J142" s="784"/>
      <c r="K142" s="785"/>
      <c r="L142" s="786"/>
      <c r="M142" s="748"/>
      <c r="N142" s="266" t="e">
        <v>#N/A</v>
      </c>
      <c r="O142" s="680" t="e">
        <f t="shared" si="26"/>
        <v>#N/A</v>
      </c>
      <c r="P142" s="680" t="b">
        <f t="shared" si="25"/>
        <v>0</v>
      </c>
      <c r="Q142" t="e">
        <f>VLOOKUP(B142,'25년09월 학교가'!$A$2:$C$1785,3,0)</f>
        <v>#N/A</v>
      </c>
      <c r="R142" s="350"/>
      <c r="S142" s="698" t="e">
        <f t="shared" si="24"/>
        <v>#N/A</v>
      </c>
    </row>
    <row r="143" spans="1:19" ht="25.2">
      <c r="A143" s="797"/>
      <c r="B143" s="633"/>
      <c r="C143" s="401"/>
      <c r="D143" s="799"/>
      <c r="E143" s="748"/>
      <c r="F143" s="748"/>
      <c r="G143" s="772"/>
      <c r="H143" s="777"/>
      <c r="I143" s="772"/>
      <c r="J143" s="784"/>
      <c r="K143" s="785"/>
      <c r="L143" s="785"/>
      <c r="M143" s="748"/>
      <c r="N143" s="266" t="e">
        <v>#N/A</v>
      </c>
      <c r="O143" s="680" t="e">
        <f t="shared" si="26"/>
        <v>#N/A</v>
      </c>
      <c r="P143" s="680" t="b">
        <f t="shared" si="25"/>
        <v>0</v>
      </c>
      <c r="Q143" t="e">
        <f>VLOOKUP(B143,'25년09월 학교가'!$A$2:$C$1785,3,0)</f>
        <v>#N/A</v>
      </c>
      <c r="R143" s="350"/>
      <c r="S143" s="698" t="e">
        <f t="shared" si="24"/>
        <v>#N/A</v>
      </c>
    </row>
    <row r="144" spans="1:19" s="175" customFormat="1" ht="25.2">
      <c r="A144" s="797"/>
      <c r="B144" s="633"/>
      <c r="C144" s="401"/>
      <c r="D144" s="797"/>
      <c r="E144" s="748"/>
      <c r="F144" s="748"/>
      <c r="G144" s="772"/>
      <c r="H144" s="777"/>
      <c r="I144" s="772"/>
      <c r="J144" s="787"/>
      <c r="K144" s="785"/>
      <c r="L144" s="785"/>
      <c r="M144" s="748"/>
      <c r="N144" s="266" t="e">
        <v>#N/A</v>
      </c>
      <c r="O144" s="680" t="e">
        <f t="shared" si="26"/>
        <v>#N/A</v>
      </c>
      <c r="P144" s="680" t="b">
        <f t="shared" si="25"/>
        <v>0</v>
      </c>
      <c r="Q144" t="e">
        <f>VLOOKUP(B144,'25년09월 학교가'!$A$2:$C$1785,3,0)</f>
        <v>#N/A</v>
      </c>
      <c r="R144" s="350"/>
      <c r="S144" s="698" t="e">
        <f t="shared" si="24"/>
        <v>#N/A</v>
      </c>
    </row>
    <row r="145" spans="1:19" s="175" customFormat="1" ht="25.2">
      <c r="A145" s="316"/>
      <c r="B145" s="633"/>
      <c r="C145" s="401"/>
      <c r="D145" s="797"/>
      <c r="E145" s="748"/>
      <c r="F145" s="748"/>
      <c r="G145" s="772"/>
      <c r="H145" s="777"/>
      <c r="I145" s="772"/>
      <c r="J145" s="776"/>
      <c r="K145" s="316"/>
      <c r="L145" s="316"/>
      <c r="M145" s="748"/>
      <c r="N145" s="266" t="e">
        <v>#N/A</v>
      </c>
      <c r="O145" s="680" t="e">
        <f t="shared" si="26"/>
        <v>#N/A</v>
      </c>
      <c r="P145" s="680" t="b">
        <f t="shared" si="25"/>
        <v>0</v>
      </c>
      <c r="Q145" t="e">
        <f>VLOOKUP(B145,'25년09월 학교가'!$A$2:$C$1785,3,0)</f>
        <v>#N/A</v>
      </c>
      <c r="R145" s="350"/>
      <c r="S145" s="698" t="e">
        <f t="shared" si="24"/>
        <v>#N/A</v>
      </c>
    </row>
    <row r="146" spans="1:19" s="175" customFormat="1" ht="25.2">
      <c r="A146" s="316"/>
      <c r="B146" s="633"/>
      <c r="C146" s="401"/>
      <c r="D146" s="797"/>
      <c r="E146" s="748"/>
      <c r="F146" s="748"/>
      <c r="G146" s="772"/>
      <c r="H146" s="777"/>
      <c r="I146" s="772"/>
      <c r="J146" s="776"/>
      <c r="K146" s="316"/>
      <c r="L146" s="316"/>
      <c r="M146" s="748"/>
      <c r="N146" s="266" t="e">
        <v>#N/A</v>
      </c>
      <c r="O146" s="680" t="e">
        <f t="shared" si="26"/>
        <v>#N/A</v>
      </c>
      <c r="P146" s="680" t="b">
        <f t="shared" si="25"/>
        <v>0</v>
      </c>
      <c r="Q146" t="e">
        <f>VLOOKUP(B146,'25년09월 학교가'!$A$2:$C$1785,3,0)</f>
        <v>#N/A</v>
      </c>
      <c r="R146" s="350"/>
      <c r="S146" s="698" t="e">
        <f t="shared" si="24"/>
        <v>#N/A</v>
      </c>
    </row>
    <row r="147" spans="1:19" ht="25.2">
      <c r="A147" s="748"/>
      <c r="B147" s="633"/>
      <c r="C147" s="812"/>
      <c r="D147" s="633"/>
      <c r="E147" s="748"/>
      <c r="F147" s="748"/>
      <c r="G147" s="772"/>
      <c r="H147" s="777"/>
      <c r="I147" s="772"/>
      <c r="J147" s="776"/>
      <c r="K147" s="316"/>
      <c r="L147" s="316"/>
      <c r="M147" s="748"/>
      <c r="N147" s="266" t="e">
        <v>#N/A</v>
      </c>
      <c r="O147" s="680" t="e">
        <f t="shared" si="26"/>
        <v>#N/A</v>
      </c>
      <c r="P147" s="680" t="b">
        <f t="shared" si="25"/>
        <v>0</v>
      </c>
      <c r="Q147" t="e">
        <f>VLOOKUP(B147,'25년09월 학교가'!$A$2:$C$1785,3,0)</f>
        <v>#N/A</v>
      </c>
      <c r="R147" s="350"/>
      <c r="S147" s="698" t="e">
        <f t="shared" si="24"/>
        <v>#N/A</v>
      </c>
    </row>
    <row r="148" spans="1:19" ht="25.2">
      <c r="A148" s="316"/>
      <c r="B148" s="633"/>
      <c r="C148" s="401"/>
      <c r="D148" s="789"/>
      <c r="E148" s="748"/>
      <c r="F148" s="748"/>
      <c r="G148" s="772"/>
      <c r="H148" s="777"/>
      <c r="I148" s="772"/>
      <c r="J148" s="776"/>
      <c r="K148" s="316"/>
      <c r="L148" s="316"/>
      <c r="M148" s="748"/>
      <c r="N148" s="266" t="e">
        <v>#N/A</v>
      </c>
      <c r="O148" s="680" t="e">
        <f t="shared" si="26"/>
        <v>#N/A</v>
      </c>
      <c r="P148" s="680" t="b">
        <f t="shared" si="25"/>
        <v>0</v>
      </c>
      <c r="Q148" t="e">
        <f>VLOOKUP(B148,'25년09월 학교가'!$A$2:$C$1785,3,0)</f>
        <v>#N/A</v>
      </c>
      <c r="R148" s="350"/>
      <c r="S148" s="698" t="e">
        <f t="shared" si="24"/>
        <v>#N/A</v>
      </c>
    </row>
    <row r="149" spans="1:19" ht="25.2">
      <c r="A149" s="316"/>
      <c r="B149" s="633"/>
      <c r="C149" s="788"/>
      <c r="D149" s="789"/>
      <c r="E149" s="748"/>
      <c r="F149" s="748"/>
      <c r="G149" s="772"/>
      <c r="H149" s="777"/>
      <c r="I149" s="772"/>
      <c r="J149" s="776"/>
      <c r="K149" s="316"/>
      <c r="L149" s="316"/>
      <c r="M149" s="748"/>
      <c r="N149" s="266" t="e">
        <v>#N/A</v>
      </c>
      <c r="O149" s="680" t="e">
        <f t="shared" si="26"/>
        <v>#N/A</v>
      </c>
      <c r="P149" s="680" t="b">
        <f t="shared" si="25"/>
        <v>0</v>
      </c>
      <c r="Q149" t="e">
        <f>VLOOKUP(B149,'25년09월 학교가'!$A$2:$C$1785,3,0)</f>
        <v>#N/A</v>
      </c>
      <c r="R149" s="350"/>
      <c r="S149" s="698" t="e">
        <f t="shared" si="24"/>
        <v>#N/A</v>
      </c>
    </row>
    <row r="150" spans="1:19" ht="25.2">
      <c r="A150" s="316"/>
      <c r="B150" s="633"/>
      <c r="C150" s="788"/>
      <c r="D150" s="789"/>
      <c r="E150" s="748"/>
      <c r="F150" s="748"/>
      <c r="G150" s="772"/>
      <c r="H150" s="777"/>
      <c r="I150" s="772"/>
      <c r="J150" s="776"/>
      <c r="K150" s="316"/>
      <c r="L150" s="316"/>
      <c r="M150" s="748"/>
      <c r="N150" s="266" t="e">
        <v>#N/A</v>
      </c>
      <c r="O150" s="680" t="e">
        <f t="shared" si="26"/>
        <v>#N/A</v>
      </c>
      <c r="P150" s="680" t="b">
        <f t="shared" si="25"/>
        <v>0</v>
      </c>
      <c r="Q150" t="e">
        <f>VLOOKUP(B150,'25년09월 학교가'!$A$2:$C$1785,3,0)</f>
        <v>#N/A</v>
      </c>
      <c r="R150" s="350"/>
      <c r="S150" s="698" t="e">
        <f t="shared" ref="S150:S168" si="29">Q150=H150</f>
        <v>#N/A</v>
      </c>
    </row>
    <row r="151" spans="1:19" s="194" customFormat="1" ht="25.2">
      <c r="A151" s="316"/>
      <c r="B151" s="633"/>
      <c r="C151" s="401"/>
      <c r="D151" s="789"/>
      <c r="E151" s="748"/>
      <c r="F151" s="748"/>
      <c r="G151" s="772"/>
      <c r="H151" s="777"/>
      <c r="I151" s="772"/>
      <c r="J151" s="776"/>
      <c r="K151" s="316"/>
      <c r="L151" s="316"/>
      <c r="M151" s="748"/>
      <c r="N151" s="266" t="e">
        <v>#N/A</v>
      </c>
      <c r="O151" s="680" t="e">
        <f t="shared" si="26"/>
        <v>#N/A</v>
      </c>
      <c r="P151" s="680" t="b">
        <f t="shared" si="25"/>
        <v>0</v>
      </c>
      <c r="Q151" t="e">
        <f>VLOOKUP(B151,'25년09월 학교가'!$A$2:$C$1785,3,0)</f>
        <v>#N/A</v>
      </c>
      <c r="R151" s="350"/>
      <c r="S151" s="698" t="e">
        <f t="shared" si="29"/>
        <v>#N/A</v>
      </c>
    </row>
    <row r="152" spans="1:19" s="194" customFormat="1" ht="25.2">
      <c r="A152" s="316"/>
      <c r="B152" s="633"/>
      <c r="C152" s="401"/>
      <c r="D152" s="789"/>
      <c r="E152" s="748"/>
      <c r="F152" s="748"/>
      <c r="G152" s="772"/>
      <c r="H152" s="777"/>
      <c r="I152" s="772"/>
      <c r="J152" s="776"/>
      <c r="K152" s="316"/>
      <c r="L152" s="316"/>
      <c r="M152" s="748"/>
      <c r="N152" s="266" t="e">
        <v>#N/A</v>
      </c>
      <c r="O152" s="680" t="e">
        <f t="shared" si="26"/>
        <v>#N/A</v>
      </c>
      <c r="P152" s="680" t="b">
        <f t="shared" si="25"/>
        <v>0</v>
      </c>
      <c r="Q152" t="e">
        <f>VLOOKUP(B152,'25년09월 학교가'!$A$2:$C$1785,3,0)</f>
        <v>#N/A</v>
      </c>
      <c r="R152" s="350"/>
      <c r="S152" s="698" t="e">
        <f t="shared" si="29"/>
        <v>#N/A</v>
      </c>
    </row>
    <row r="153" spans="1:19" s="194" customFormat="1" ht="25.2">
      <c r="A153" s="748"/>
      <c r="B153" s="633"/>
      <c r="C153" s="812"/>
      <c r="D153" s="789"/>
      <c r="E153" s="748"/>
      <c r="F153" s="748"/>
      <c r="G153" s="772"/>
      <c r="H153" s="777"/>
      <c r="I153" s="772"/>
      <c r="J153" s="776"/>
      <c r="K153" s="316"/>
      <c r="L153" s="316"/>
      <c r="M153" s="748"/>
      <c r="N153" s="266" t="e">
        <v>#N/A</v>
      </c>
      <c r="O153" s="680" t="e">
        <f t="shared" si="26"/>
        <v>#N/A</v>
      </c>
      <c r="P153" s="680" t="b">
        <f t="shared" si="25"/>
        <v>0</v>
      </c>
      <c r="Q153" t="e">
        <f>VLOOKUP(B153,'25년09월 학교가'!$A$2:$C$1785,3,0)</f>
        <v>#N/A</v>
      </c>
      <c r="R153" s="350"/>
      <c r="S153" s="698" t="e">
        <f t="shared" si="29"/>
        <v>#N/A</v>
      </c>
    </row>
    <row r="154" spans="1:19" s="194" customFormat="1" ht="25.2">
      <c r="A154" s="748"/>
      <c r="B154" s="633"/>
      <c r="C154" s="788"/>
      <c r="D154" s="797"/>
      <c r="E154" s="748"/>
      <c r="F154" s="748"/>
      <c r="G154" s="772"/>
      <c r="H154" s="777"/>
      <c r="I154" s="772"/>
      <c r="J154" s="776"/>
      <c r="K154" s="316"/>
      <c r="L154" s="316"/>
      <c r="M154" s="748"/>
      <c r="N154" s="266" t="e">
        <v>#N/A</v>
      </c>
      <c r="O154" s="680" t="e">
        <f t="shared" si="26"/>
        <v>#N/A</v>
      </c>
      <c r="P154" s="680" t="b">
        <f t="shared" si="25"/>
        <v>0</v>
      </c>
      <c r="Q154" t="e">
        <f>VLOOKUP(B154,'25년09월 학교가'!$A$2:$C$1785,3,0)</f>
        <v>#N/A</v>
      </c>
      <c r="R154" s="350"/>
      <c r="S154" s="698" t="e">
        <f t="shared" si="29"/>
        <v>#N/A</v>
      </c>
    </row>
    <row r="155" spans="1:19" s="175" customFormat="1" ht="25.2">
      <c r="A155" s="748"/>
      <c r="B155" s="633"/>
      <c r="C155" s="634"/>
      <c r="D155" s="797"/>
      <c r="E155" s="748"/>
      <c r="F155" s="748"/>
      <c r="G155" s="816"/>
      <c r="H155" s="749"/>
      <c r="I155" s="775"/>
      <c r="J155" s="776"/>
      <c r="K155" s="316"/>
      <c r="L155" s="316"/>
      <c r="M155" s="748"/>
      <c r="N155" s="266" t="e">
        <v>#N/A</v>
      </c>
      <c r="O155" s="680" t="e">
        <f t="shared" si="26"/>
        <v>#N/A</v>
      </c>
      <c r="P155" s="680" t="b">
        <f t="shared" si="25"/>
        <v>0</v>
      </c>
      <c r="Q155" t="e">
        <f>VLOOKUP(B155,'25년09월 학교가'!$A$2:$C$1785,3,0)</f>
        <v>#N/A</v>
      </c>
      <c r="R155" s="350"/>
      <c r="S155" s="698" t="e">
        <f t="shared" si="29"/>
        <v>#N/A</v>
      </c>
    </row>
    <row r="156" spans="1:19" s="175" customFormat="1" ht="25.2">
      <c r="A156" s="748"/>
      <c r="B156" s="633"/>
      <c r="C156" s="634"/>
      <c r="D156" s="797"/>
      <c r="E156" s="748"/>
      <c r="F156" s="748"/>
      <c r="G156" s="816"/>
      <c r="H156" s="749"/>
      <c r="I156" s="775"/>
      <c r="J156" s="776"/>
      <c r="K156" s="316"/>
      <c r="L156" s="316"/>
      <c r="M156" s="748"/>
      <c r="N156" s="266" t="e">
        <v>#N/A</v>
      </c>
      <c r="O156" s="680" t="e">
        <f t="shared" si="26"/>
        <v>#N/A</v>
      </c>
      <c r="P156" s="680" t="b">
        <f t="shared" si="25"/>
        <v>0</v>
      </c>
      <c r="Q156" t="e">
        <f>VLOOKUP(B156,'25년09월 학교가'!$A$2:$C$1785,3,0)</f>
        <v>#N/A</v>
      </c>
      <c r="R156" s="350"/>
      <c r="S156" s="698" t="e">
        <f t="shared" si="29"/>
        <v>#N/A</v>
      </c>
    </row>
    <row r="157" spans="1:19" s="175" customFormat="1" ht="25.2">
      <c r="A157" s="316"/>
      <c r="B157" s="633"/>
      <c r="C157" s="820"/>
      <c r="D157" s="797"/>
      <c r="E157" s="748"/>
      <c r="F157" s="748"/>
      <c r="G157" s="816"/>
      <c r="H157" s="749"/>
      <c r="I157" s="775"/>
      <c r="J157" s="776"/>
      <c r="K157" s="316"/>
      <c r="L157" s="316"/>
      <c r="M157" s="748"/>
      <c r="N157" s="266" t="e">
        <v>#N/A</v>
      </c>
      <c r="O157" s="680" t="e">
        <f t="shared" si="26"/>
        <v>#N/A</v>
      </c>
      <c r="P157" s="680" t="b">
        <f t="shared" si="25"/>
        <v>0</v>
      </c>
      <c r="Q157" t="e">
        <f>VLOOKUP(B157,'25년09월 학교가'!$A$2:$C$1785,3,0)</f>
        <v>#N/A</v>
      </c>
      <c r="R157" s="350"/>
      <c r="S157" s="698" t="e">
        <f t="shared" si="29"/>
        <v>#N/A</v>
      </c>
    </row>
    <row r="158" spans="1:19" s="175" customFormat="1" ht="25.2">
      <c r="A158" s="316"/>
      <c r="B158" s="633"/>
      <c r="C158" s="813"/>
      <c r="D158" s="797"/>
      <c r="E158" s="748"/>
      <c r="F158" s="748"/>
      <c r="G158" s="816"/>
      <c r="H158" s="749"/>
      <c r="I158" s="775"/>
      <c r="J158" s="776"/>
      <c r="K158" s="316"/>
      <c r="L158" s="316"/>
      <c r="M158" s="748"/>
      <c r="N158" s="266" t="e">
        <v>#N/A</v>
      </c>
      <c r="O158" s="680" t="e">
        <f t="shared" si="26"/>
        <v>#N/A</v>
      </c>
      <c r="P158" s="680" t="b">
        <f t="shared" si="25"/>
        <v>0</v>
      </c>
      <c r="Q158" t="e">
        <f>VLOOKUP(B158,'25년09월 학교가'!$A$2:$C$1785,3,0)</f>
        <v>#N/A</v>
      </c>
      <c r="R158" s="350"/>
      <c r="S158" s="698" t="e">
        <f t="shared" si="29"/>
        <v>#N/A</v>
      </c>
    </row>
    <row r="159" spans="1:19" s="175" customFormat="1" ht="25.2">
      <c r="A159" s="316"/>
      <c r="B159" s="633"/>
      <c r="C159" s="812"/>
      <c r="D159" s="799"/>
      <c r="E159" s="748"/>
      <c r="F159" s="748"/>
      <c r="G159" s="816"/>
      <c r="H159" s="749"/>
      <c r="I159" s="775"/>
      <c r="J159" s="776"/>
      <c r="K159" s="316"/>
      <c r="L159" s="316"/>
      <c r="M159" s="748"/>
      <c r="N159" s="266" t="e">
        <v>#N/A</v>
      </c>
      <c r="O159" s="680" t="e">
        <f t="shared" si="26"/>
        <v>#N/A</v>
      </c>
      <c r="P159" s="680" t="b">
        <f t="shared" si="25"/>
        <v>0</v>
      </c>
      <c r="Q159" t="e">
        <f>VLOOKUP(B159,'25년09월 학교가'!$A$2:$C$1785,3,0)</f>
        <v>#N/A</v>
      </c>
      <c r="R159" s="350"/>
      <c r="S159" s="698" t="e">
        <f t="shared" si="29"/>
        <v>#N/A</v>
      </c>
    </row>
    <row r="160" spans="1:19" s="175" customFormat="1" ht="25.2">
      <c r="A160" s="748"/>
      <c r="B160" s="789"/>
      <c r="C160" s="634"/>
      <c r="D160" s="797"/>
      <c r="E160" s="748"/>
      <c r="F160" s="748"/>
      <c r="G160" s="816"/>
      <c r="H160" s="749"/>
      <c r="I160" s="775"/>
      <c r="J160" s="751"/>
      <c r="K160" s="316"/>
      <c r="L160" s="316"/>
      <c r="M160" s="748"/>
      <c r="N160" s="266" t="e">
        <v>#N/A</v>
      </c>
      <c r="O160" s="680" t="e">
        <f t="shared" si="26"/>
        <v>#N/A</v>
      </c>
      <c r="P160" s="680" t="b">
        <f t="shared" si="25"/>
        <v>0</v>
      </c>
      <c r="Q160" t="e">
        <f>VLOOKUP(B160,'25년09월 학교가'!$A$2:$C$1785,3,0)</f>
        <v>#N/A</v>
      </c>
      <c r="R160" s="350"/>
      <c r="S160" s="698" t="e">
        <f t="shared" si="29"/>
        <v>#N/A</v>
      </c>
    </row>
    <row r="161" spans="1:19" s="175" customFormat="1" ht="25.2">
      <c r="A161" s="316"/>
      <c r="B161" s="633"/>
      <c r="C161" s="634"/>
      <c r="D161" s="799"/>
      <c r="E161" s="748"/>
      <c r="F161" s="748"/>
      <c r="G161" s="772"/>
      <c r="H161" s="777"/>
      <c r="I161" s="775"/>
      <c r="J161" s="751"/>
      <c r="K161" s="316"/>
      <c r="L161" s="316"/>
      <c r="M161" s="748"/>
      <c r="N161" s="266" t="e">
        <v>#N/A</v>
      </c>
      <c r="O161" s="680" t="e">
        <f t="shared" si="26"/>
        <v>#N/A</v>
      </c>
      <c r="P161" s="680" t="b">
        <f t="shared" si="25"/>
        <v>0</v>
      </c>
      <c r="Q161" t="e">
        <f>VLOOKUP(B161,'25년09월 학교가'!$A$2:$C$1785,3,0)</f>
        <v>#N/A</v>
      </c>
      <c r="R161" s="350"/>
      <c r="S161" s="698" t="e">
        <f t="shared" si="29"/>
        <v>#N/A</v>
      </c>
    </row>
    <row r="162" spans="1:19" s="175" customFormat="1" ht="25.2">
      <c r="A162" s="316"/>
      <c r="B162" s="633"/>
      <c r="C162" s="812"/>
      <c r="D162" s="799"/>
      <c r="E162" s="748"/>
      <c r="F162" s="748"/>
      <c r="G162" s="772"/>
      <c r="H162" s="777"/>
      <c r="I162" s="775"/>
      <c r="J162" s="776"/>
      <c r="K162" s="316"/>
      <c r="L162" s="316"/>
      <c r="M162" s="748"/>
      <c r="N162" s="266" t="e">
        <v>#N/A</v>
      </c>
      <c r="O162" s="680" t="e">
        <f t="shared" si="26"/>
        <v>#N/A</v>
      </c>
      <c r="P162" s="680" t="b">
        <f t="shared" ref="P162:P168" si="30">H162&lt;G162</f>
        <v>0</v>
      </c>
      <c r="Q162" t="e">
        <f>VLOOKUP(B162,'25년09월 학교가'!$A$2:$C$1785,3,0)</f>
        <v>#N/A</v>
      </c>
      <c r="S162" s="698" t="e">
        <f t="shared" si="29"/>
        <v>#N/A</v>
      </c>
    </row>
    <row r="163" spans="1:19" s="175" customFormat="1" ht="25.2">
      <c r="A163" s="316"/>
      <c r="B163" s="633"/>
      <c r="C163" s="812"/>
      <c r="D163" s="799"/>
      <c r="E163" s="748"/>
      <c r="F163" s="748"/>
      <c r="G163" s="772"/>
      <c r="H163" s="777"/>
      <c r="I163" s="775"/>
      <c r="J163" s="776"/>
      <c r="K163" s="316"/>
      <c r="L163" s="316"/>
      <c r="M163" s="748"/>
      <c r="N163" s="266" t="e">
        <v>#N/A</v>
      </c>
      <c r="O163" s="680" t="e">
        <f t="shared" si="26"/>
        <v>#N/A</v>
      </c>
      <c r="P163" s="680" t="b">
        <f t="shared" si="30"/>
        <v>0</v>
      </c>
      <c r="Q163" t="e">
        <f>VLOOKUP(B163,'25년09월 학교가'!$A$2:$C$1785,3,0)</f>
        <v>#N/A</v>
      </c>
      <c r="S163" s="698" t="e">
        <f t="shared" si="29"/>
        <v>#N/A</v>
      </c>
    </row>
    <row r="164" spans="1:19" s="175" customFormat="1" ht="25.2">
      <c r="A164" s="748"/>
      <c r="B164" s="633"/>
      <c r="C164" s="812"/>
      <c r="D164" s="799"/>
      <c r="E164" s="748"/>
      <c r="F164" s="748"/>
      <c r="G164" s="772"/>
      <c r="H164" s="777"/>
      <c r="I164" s="775"/>
      <c r="J164" s="776"/>
      <c r="K164" s="316"/>
      <c r="L164" s="316"/>
      <c r="M164" s="748"/>
      <c r="N164" s="266" t="e">
        <v>#N/A</v>
      </c>
      <c r="O164" s="680" t="e">
        <f t="shared" si="26"/>
        <v>#N/A</v>
      </c>
      <c r="P164" s="680" t="b">
        <f t="shared" si="30"/>
        <v>0</v>
      </c>
      <c r="Q164" t="e">
        <f>VLOOKUP(B164,'25년09월 학교가'!$A$2:$C$1785,3,0)</f>
        <v>#N/A</v>
      </c>
      <c r="S164" s="698" t="e">
        <f t="shared" si="29"/>
        <v>#N/A</v>
      </c>
    </row>
    <row r="165" spans="1:19" s="175" customFormat="1" ht="25.2">
      <c r="A165" s="748"/>
      <c r="B165" s="633"/>
      <c r="C165" s="812"/>
      <c r="D165" s="799"/>
      <c r="E165" s="748"/>
      <c r="F165" s="748"/>
      <c r="G165" s="772"/>
      <c r="H165" s="777"/>
      <c r="I165" s="775"/>
      <c r="J165" s="776"/>
      <c r="K165" s="316"/>
      <c r="L165" s="316"/>
      <c r="M165" s="748"/>
      <c r="N165" s="266" t="e">
        <v>#N/A</v>
      </c>
      <c r="O165" s="680" t="e">
        <f t="shared" si="26"/>
        <v>#N/A</v>
      </c>
      <c r="P165" s="680" t="b">
        <f t="shared" si="30"/>
        <v>0</v>
      </c>
      <c r="Q165" t="e">
        <f>VLOOKUP(B165,'25년09월 학교가'!$A$2:$C$1785,3,0)</f>
        <v>#N/A</v>
      </c>
      <c r="S165" s="698" t="e">
        <f t="shared" si="29"/>
        <v>#N/A</v>
      </c>
    </row>
    <row r="166" spans="1:19" s="175" customFormat="1" ht="25.2">
      <c r="A166" s="748"/>
      <c r="B166" s="633"/>
      <c r="C166" s="812"/>
      <c r="D166" s="799"/>
      <c r="E166" s="748"/>
      <c r="F166" s="748"/>
      <c r="G166" s="772"/>
      <c r="H166" s="777"/>
      <c r="I166" s="775"/>
      <c r="J166" s="776"/>
      <c r="K166" s="316"/>
      <c r="L166" s="316"/>
      <c r="M166" s="748"/>
      <c r="N166" s="266" t="e">
        <v>#N/A</v>
      </c>
      <c r="O166" s="680" t="e">
        <f t="shared" si="26"/>
        <v>#N/A</v>
      </c>
      <c r="P166" s="680" t="b">
        <f t="shared" si="30"/>
        <v>0</v>
      </c>
      <c r="Q166" t="e">
        <f>VLOOKUP(B166,'25년09월 학교가'!$A$2:$C$1785,3,0)</f>
        <v>#N/A</v>
      </c>
      <c r="S166" s="698" t="e">
        <f t="shared" si="29"/>
        <v>#N/A</v>
      </c>
    </row>
    <row r="167" spans="1:19" s="175" customFormat="1" ht="25.2">
      <c r="A167" s="748"/>
      <c r="B167" s="633"/>
      <c r="C167" s="812"/>
      <c r="D167" s="797"/>
      <c r="E167" s="748"/>
      <c r="F167" s="748"/>
      <c r="G167" s="772"/>
      <c r="H167" s="777"/>
      <c r="I167" s="775"/>
      <c r="J167" s="776"/>
      <c r="K167" s="316"/>
      <c r="L167" s="316"/>
      <c r="M167" s="748"/>
      <c r="N167" s="266" t="e">
        <v>#N/A</v>
      </c>
      <c r="O167" s="680" t="e">
        <f t="shared" si="26"/>
        <v>#N/A</v>
      </c>
      <c r="P167" s="680" t="b">
        <f t="shared" si="30"/>
        <v>0</v>
      </c>
      <c r="Q167" t="e">
        <f>VLOOKUP(B167,'25년09월 학교가'!$A$2:$C$1785,3,0)</f>
        <v>#N/A</v>
      </c>
      <c r="S167" s="698" t="e">
        <f t="shared" si="29"/>
        <v>#N/A</v>
      </c>
    </row>
    <row r="168" spans="1:19" s="175" customFormat="1" ht="25.2">
      <c r="A168" s="748"/>
      <c r="B168" s="633"/>
      <c r="C168" s="812"/>
      <c r="D168" s="797"/>
      <c r="E168" s="748"/>
      <c r="F168" s="748"/>
      <c r="G168" s="772"/>
      <c r="H168" s="777"/>
      <c r="I168" s="775"/>
      <c r="J168" s="776"/>
      <c r="K168" s="316"/>
      <c r="L168" s="316"/>
      <c r="M168" s="748"/>
      <c r="N168" s="266" t="e">
        <v>#N/A</v>
      </c>
      <c r="O168" s="680" t="e">
        <f t="shared" si="26"/>
        <v>#N/A</v>
      </c>
      <c r="P168" s="680" t="b">
        <f t="shared" si="30"/>
        <v>0</v>
      </c>
      <c r="Q168" t="e">
        <f>VLOOKUP(B168,'25년09월 학교가'!$A$2:$C$1785,3,0)</f>
        <v>#N/A</v>
      </c>
      <c r="S168" s="698" t="e">
        <f t="shared" si="29"/>
        <v>#N/A</v>
      </c>
    </row>
    <row r="169" spans="1:19" s="175" customFormat="1" ht="25.2">
      <c r="A169" s="748"/>
      <c r="B169" s="633"/>
      <c r="C169" s="812"/>
      <c r="D169" s="797"/>
      <c r="E169" s="748"/>
      <c r="F169" s="748"/>
      <c r="G169" s="816"/>
      <c r="H169" s="749"/>
      <c r="I169" s="775"/>
      <c r="J169" s="776"/>
      <c r="K169" s="316"/>
      <c r="L169" s="316"/>
      <c r="M169" s="748"/>
      <c r="N169" s="266"/>
      <c r="O169" s="680"/>
      <c r="P169" s="680"/>
      <c r="Q169" s="141"/>
    </row>
    <row r="170" spans="1:19" s="175" customFormat="1" ht="25.2">
      <c r="A170" s="12"/>
      <c r="B170" s="132"/>
      <c r="C170" s="191"/>
      <c r="D170" s="307"/>
      <c r="E170" s="12"/>
      <c r="F170" s="240"/>
      <c r="G170" s="825"/>
      <c r="H170" s="320"/>
      <c r="I170" s="183"/>
      <c r="J170" s="133"/>
      <c r="K170" s="14"/>
      <c r="L170" s="14"/>
      <c r="M170" s="12"/>
      <c r="N170" s="266"/>
      <c r="O170" s="680"/>
      <c r="P170" s="680"/>
      <c r="Q170" s="141"/>
    </row>
    <row r="171" spans="1:19" s="175" customFormat="1" ht="25.2">
      <c r="A171" s="12"/>
      <c r="B171" s="132"/>
      <c r="C171" s="191"/>
      <c r="D171" s="307"/>
      <c r="E171" s="12"/>
      <c r="F171" s="240"/>
      <c r="G171" s="825"/>
      <c r="H171" s="320"/>
      <c r="I171" s="183"/>
      <c r="J171" s="133"/>
      <c r="K171" s="14"/>
      <c r="L171" s="14"/>
      <c r="M171" s="12"/>
      <c r="N171" s="266"/>
      <c r="O171" s="680"/>
      <c r="P171" s="680"/>
      <c r="Q171" s="141"/>
    </row>
    <row r="172" spans="1:19" s="175" customFormat="1" ht="25.2">
      <c r="A172" s="12"/>
      <c r="B172" s="132"/>
      <c r="C172" s="191"/>
      <c r="D172" s="307"/>
      <c r="E172" s="12"/>
      <c r="F172" s="240"/>
      <c r="G172" s="825"/>
      <c r="H172" s="320"/>
      <c r="I172" s="183"/>
      <c r="J172" s="133"/>
      <c r="K172" s="14"/>
      <c r="L172" s="14"/>
      <c r="M172" s="12"/>
      <c r="N172" s="266"/>
      <c r="O172" s="680"/>
      <c r="P172" s="680"/>
      <c r="Q172" s="141"/>
    </row>
    <row r="173" spans="1:19" s="175" customFormat="1" ht="25.2">
      <c r="A173" s="172"/>
      <c r="B173" s="132"/>
      <c r="C173" s="29"/>
      <c r="D173" s="307"/>
      <c r="E173" s="12"/>
      <c r="F173" s="12"/>
      <c r="G173" s="34"/>
      <c r="H173" s="320"/>
      <c r="I173" s="208"/>
      <c r="J173" s="32"/>
      <c r="K173" s="14"/>
      <c r="L173" s="12"/>
      <c r="M173" s="160"/>
      <c r="N173" s="266"/>
      <c r="O173" s="680"/>
      <c r="P173" s="680"/>
      <c r="Q173" s="141"/>
    </row>
    <row r="174" spans="1:19" s="175" customFormat="1" ht="25.2">
      <c r="A174" s="12"/>
      <c r="B174" s="145"/>
      <c r="C174" s="191"/>
      <c r="D174" s="307"/>
      <c r="E174" s="12"/>
      <c r="F174" s="240"/>
      <c r="G174" s="825"/>
      <c r="H174" s="320"/>
      <c r="I174" s="183"/>
      <c r="J174" s="133"/>
      <c r="K174" s="14"/>
      <c r="L174" s="14"/>
      <c r="M174" s="12"/>
      <c r="N174" s="266"/>
      <c r="O174" s="680"/>
      <c r="P174" s="680"/>
      <c r="Q174" s="141"/>
    </row>
    <row r="175" spans="1:19" s="175" customFormat="1" ht="25.2">
      <c r="A175" s="12"/>
      <c r="B175" s="132"/>
      <c r="C175" s="29"/>
      <c r="D175" s="307"/>
      <c r="E175" s="12"/>
      <c r="F175" s="240"/>
      <c r="G175" s="825"/>
      <c r="H175" s="320"/>
      <c r="I175" s="183"/>
      <c r="J175" s="32"/>
      <c r="K175" s="14"/>
      <c r="L175" s="14"/>
      <c r="M175" s="14"/>
      <c r="N175" s="266"/>
      <c r="O175" s="680"/>
      <c r="P175" s="680"/>
      <c r="Q175" s="141"/>
    </row>
    <row r="176" spans="1:19" s="175" customFormat="1" ht="25.2">
      <c r="A176" s="12"/>
      <c r="B176" s="132"/>
      <c r="C176" s="29"/>
      <c r="D176" s="307"/>
      <c r="E176" s="12"/>
      <c r="F176" s="240"/>
      <c r="G176" s="825"/>
      <c r="H176" s="320"/>
      <c r="I176" s="183"/>
      <c r="J176" s="32"/>
      <c r="K176" s="14"/>
      <c r="L176" s="14"/>
      <c r="M176" s="14"/>
      <c r="N176" s="266"/>
      <c r="O176" s="680"/>
      <c r="P176" s="680"/>
      <c r="Q176" s="141"/>
    </row>
    <row r="177" spans="1:17" s="175" customFormat="1" ht="25.2">
      <c r="A177" s="12"/>
      <c r="B177" s="132"/>
      <c r="C177" s="29"/>
      <c r="D177" s="307"/>
      <c r="E177" s="12"/>
      <c r="F177" s="240"/>
      <c r="G177" s="825"/>
      <c r="H177" s="320"/>
      <c r="I177" s="183"/>
      <c r="J177" s="32"/>
      <c r="K177" s="14"/>
      <c r="L177" s="14"/>
      <c r="M177" s="14"/>
      <c r="N177" s="266"/>
      <c r="O177" s="680"/>
      <c r="P177" s="680"/>
      <c r="Q177" s="141"/>
    </row>
    <row r="178" spans="1:17" s="175" customFormat="1" ht="25.2">
      <c r="A178" s="12"/>
      <c r="B178" s="132"/>
      <c r="C178" s="29"/>
      <c r="D178" s="307"/>
      <c r="E178" s="12"/>
      <c r="F178" s="240"/>
      <c r="G178" s="825"/>
      <c r="H178" s="320"/>
      <c r="I178" s="183"/>
      <c r="J178" s="32"/>
      <c r="K178" s="14"/>
      <c r="L178" s="14"/>
      <c r="M178" s="12"/>
      <c r="N178" s="266"/>
      <c r="O178" s="680"/>
      <c r="P178" s="680"/>
      <c r="Q178" s="141"/>
    </row>
    <row r="179" spans="1:17" s="175" customFormat="1" ht="21">
      <c r="A179" s="12"/>
      <c r="B179" s="132"/>
      <c r="C179" s="29"/>
      <c r="D179" s="307"/>
      <c r="E179" s="12"/>
      <c r="F179" s="240"/>
      <c r="G179" s="825"/>
      <c r="H179" s="320"/>
      <c r="I179" s="183"/>
      <c r="J179" s="32"/>
      <c r="K179" s="14"/>
      <c r="L179" s="14"/>
      <c r="M179" s="12"/>
      <c r="N179" s="266"/>
      <c r="O179"/>
      <c r="P179"/>
    </row>
    <row r="180" spans="1:17" s="175" customFormat="1" ht="21">
      <c r="A180" s="12"/>
      <c r="B180" s="132"/>
      <c r="C180" s="29"/>
      <c r="D180" s="307"/>
      <c r="E180" s="12"/>
      <c r="F180" s="240"/>
      <c r="G180" s="825"/>
      <c r="H180" s="320"/>
      <c r="I180" s="183"/>
      <c r="J180" s="32"/>
      <c r="K180" s="14"/>
      <c r="L180" s="14"/>
      <c r="M180" s="12"/>
      <c r="N180" s="266"/>
      <c r="O180"/>
      <c r="P180"/>
    </row>
    <row r="181" spans="1:17" s="175" customFormat="1" ht="21">
      <c r="A181" s="12"/>
      <c r="B181" s="132"/>
      <c r="C181" s="55"/>
      <c r="D181" s="307"/>
      <c r="E181" s="12"/>
      <c r="F181" s="240"/>
      <c r="G181" s="825"/>
      <c r="H181" s="320"/>
      <c r="I181" s="183"/>
      <c r="J181" s="32"/>
      <c r="K181" s="14"/>
      <c r="L181" s="14"/>
      <c r="M181" s="12"/>
      <c r="N181" s="266"/>
      <c r="O181"/>
      <c r="P181"/>
    </row>
    <row r="182" spans="1:17" s="175" customFormat="1" ht="21">
      <c r="A182" s="12"/>
      <c r="B182" s="132"/>
      <c r="C182" s="55"/>
      <c r="D182" s="307"/>
      <c r="E182" s="12"/>
      <c r="F182" s="240"/>
      <c r="G182" s="825"/>
      <c r="H182" s="320"/>
      <c r="I182" s="183"/>
      <c r="J182" s="32"/>
      <c r="K182" s="234"/>
      <c r="L182" s="14"/>
      <c r="M182" s="12"/>
      <c r="N182" s="266"/>
      <c r="O182"/>
      <c r="P182"/>
    </row>
    <row r="183" spans="1:17" s="175" customFormat="1" ht="21">
      <c r="A183" s="12"/>
      <c r="B183" s="132"/>
      <c r="C183" s="55"/>
      <c r="D183" s="307"/>
      <c r="E183" s="12"/>
      <c r="F183" s="240"/>
      <c r="G183" s="825"/>
      <c r="H183" s="320"/>
      <c r="I183" s="183"/>
      <c r="J183" s="32"/>
      <c r="K183" s="14"/>
      <c r="L183" s="14"/>
      <c r="M183" s="12"/>
      <c r="N183" s="266"/>
      <c r="O183"/>
      <c r="P183"/>
    </row>
    <row r="184" spans="1:17" s="175" customFormat="1" ht="21">
      <c r="A184" s="12"/>
      <c r="B184" s="132"/>
      <c r="C184" s="55"/>
      <c r="D184" s="307"/>
      <c r="E184" s="12"/>
      <c r="F184" s="240"/>
      <c r="G184" s="825"/>
      <c r="H184" s="320"/>
      <c r="I184" s="183"/>
      <c r="J184" s="32"/>
      <c r="K184" s="14"/>
      <c r="L184" s="14"/>
      <c r="M184" s="12"/>
      <c r="N184" s="266"/>
      <c r="O184"/>
      <c r="P184"/>
    </row>
    <row r="185" spans="1:17" s="175" customFormat="1" ht="21">
      <c r="A185" s="12"/>
      <c r="B185" s="132"/>
      <c r="C185" s="55"/>
      <c r="D185" s="307"/>
      <c r="E185" s="12"/>
      <c r="F185" s="240"/>
      <c r="G185" s="825"/>
      <c r="H185" s="320"/>
      <c r="I185" s="183"/>
      <c r="J185" s="32"/>
      <c r="K185" s="14"/>
      <c r="L185" s="14"/>
      <c r="M185" s="12"/>
      <c r="N185" s="266"/>
      <c r="O185"/>
      <c r="P185"/>
    </row>
    <row r="186" spans="1:17" s="175" customFormat="1" ht="21">
      <c r="A186" s="12"/>
      <c r="B186" s="132"/>
      <c r="C186" s="55"/>
      <c r="D186" s="307"/>
      <c r="E186" s="12"/>
      <c r="F186" s="240"/>
      <c r="G186" s="825"/>
      <c r="H186" s="320"/>
      <c r="I186" s="183"/>
      <c r="J186" s="32"/>
      <c r="K186" s="14"/>
      <c r="L186" s="14"/>
      <c r="M186" s="12"/>
      <c r="N186" s="266"/>
      <c r="O186"/>
      <c r="P186"/>
    </row>
    <row r="187" spans="1:17" s="175" customFormat="1" ht="21">
      <c r="A187" s="12"/>
      <c r="B187" s="132"/>
      <c r="C187" s="55"/>
      <c r="D187" s="307"/>
      <c r="E187" s="12"/>
      <c r="F187" s="240"/>
      <c r="G187" s="825"/>
      <c r="H187" s="320"/>
      <c r="I187" s="183"/>
      <c r="J187" s="32"/>
      <c r="K187" s="14"/>
      <c r="L187" s="14"/>
      <c r="M187" s="12"/>
      <c r="N187" s="266"/>
      <c r="O187"/>
      <c r="P187"/>
    </row>
    <row r="188" spans="1:17" s="175" customFormat="1" ht="21">
      <c r="A188" s="12"/>
      <c r="B188" s="145"/>
      <c r="C188" s="55"/>
      <c r="D188" s="307"/>
      <c r="E188" s="12"/>
      <c r="F188" s="240"/>
      <c r="G188" s="825"/>
      <c r="H188" s="320"/>
      <c r="I188" s="183"/>
      <c r="J188" s="32"/>
      <c r="K188" s="14"/>
      <c r="L188" s="14"/>
      <c r="M188" s="12"/>
      <c r="N188" s="266"/>
      <c r="O188"/>
      <c r="P188"/>
    </row>
    <row r="189" spans="1:17" s="175" customFormat="1" ht="21">
      <c r="A189" s="12"/>
      <c r="B189" s="132"/>
      <c r="C189" s="55"/>
      <c r="D189" s="307"/>
      <c r="E189" s="12"/>
      <c r="F189" s="240"/>
      <c r="G189" s="825"/>
      <c r="H189" s="320"/>
      <c r="I189" s="183"/>
      <c r="J189" s="32"/>
      <c r="K189" s="14"/>
      <c r="L189" s="14"/>
      <c r="M189" s="12"/>
      <c r="N189" s="266"/>
      <c r="O189"/>
      <c r="P189"/>
    </row>
    <row r="190" spans="1:17" s="175" customFormat="1" ht="21">
      <c r="A190" s="12"/>
      <c r="B190" s="132"/>
      <c r="C190" s="55"/>
      <c r="D190" s="307"/>
      <c r="E190" s="12"/>
      <c r="F190" s="240"/>
      <c r="G190" s="825"/>
      <c r="H190" s="320"/>
      <c r="I190" s="183"/>
      <c r="J190" s="32"/>
      <c r="K190" s="14"/>
      <c r="L190" s="14"/>
      <c r="M190" s="12"/>
      <c r="N190" s="266"/>
      <c r="O190"/>
      <c r="P190"/>
    </row>
    <row r="191" spans="1:17" s="175" customFormat="1" ht="21">
      <c r="A191" s="12"/>
      <c r="B191" s="132"/>
      <c r="C191" s="55"/>
      <c r="D191" s="307"/>
      <c r="E191" s="12"/>
      <c r="F191" s="240"/>
      <c r="G191" s="825"/>
      <c r="H191" s="320"/>
      <c r="I191" s="183"/>
      <c r="J191" s="32"/>
      <c r="K191" s="14"/>
      <c r="L191" s="14"/>
      <c r="M191" s="12"/>
      <c r="N191" s="266"/>
      <c r="O191"/>
      <c r="P191"/>
    </row>
    <row r="192" spans="1:17" s="175" customFormat="1" ht="21">
      <c r="A192" s="12"/>
      <c r="B192" s="132"/>
      <c r="C192" s="55"/>
      <c r="D192" s="307"/>
      <c r="E192" s="12"/>
      <c r="F192" s="240"/>
      <c r="G192" s="825"/>
      <c r="H192" s="320"/>
      <c r="I192" s="183"/>
      <c r="J192" s="32"/>
      <c r="K192" s="14"/>
      <c r="L192" s="14"/>
      <c r="M192" s="12"/>
      <c r="N192" s="266"/>
      <c r="O192"/>
      <c r="P192"/>
    </row>
    <row r="193" spans="1:16" s="175" customFormat="1" ht="21">
      <c r="A193" s="298"/>
      <c r="B193" s="125"/>
      <c r="C193" s="58"/>
      <c r="D193" s="307"/>
      <c r="E193" s="12"/>
      <c r="F193" s="35"/>
      <c r="G193" s="826"/>
      <c r="H193" s="320"/>
      <c r="I193" s="183"/>
      <c r="J193" s="127"/>
      <c r="K193" s="36"/>
      <c r="L193" s="36"/>
      <c r="M193" s="35"/>
      <c r="N193" s="266"/>
      <c r="O193"/>
      <c r="P193"/>
    </row>
    <row r="194" spans="1:16" s="175" customFormat="1" ht="21">
      <c r="A194" s="123"/>
      <c r="B194" s="125"/>
      <c r="C194" s="124"/>
      <c r="D194" s="307"/>
      <c r="E194" s="12"/>
      <c r="F194" s="35"/>
      <c r="G194" s="826"/>
      <c r="H194" s="320"/>
      <c r="I194" s="183"/>
      <c r="J194" s="127"/>
      <c r="K194" s="36"/>
      <c r="L194" s="36"/>
      <c r="M194" s="35"/>
      <c r="N194" s="266"/>
      <c r="O194"/>
      <c r="P194"/>
    </row>
    <row r="195" spans="1:16" s="175" customFormat="1" ht="21">
      <c r="A195" s="123"/>
      <c r="B195" s="125"/>
      <c r="C195" s="124"/>
      <c r="D195" s="307"/>
      <c r="E195" s="12"/>
      <c r="F195" s="35"/>
      <c r="G195" s="826"/>
      <c r="H195" s="320"/>
      <c r="I195" s="183"/>
      <c r="J195" s="127"/>
      <c r="K195" s="238"/>
      <c r="L195" s="238"/>
      <c r="M195" s="35"/>
      <c r="N195" s="266"/>
      <c r="O195"/>
      <c r="P195"/>
    </row>
    <row r="196" spans="1:16" s="175" customFormat="1" ht="21">
      <c r="A196" s="237"/>
      <c r="B196" s="125"/>
      <c r="C196" s="124"/>
      <c r="D196" s="307"/>
      <c r="E196" s="12"/>
      <c r="F196" s="35"/>
      <c r="G196" s="826"/>
      <c r="H196" s="320"/>
      <c r="I196" s="183"/>
      <c r="J196" s="127"/>
      <c r="K196" s="238"/>
      <c r="L196" s="238"/>
      <c r="M196" s="35"/>
      <c r="N196" s="266"/>
      <c r="O196"/>
      <c r="P196"/>
    </row>
    <row r="197" spans="1:16" s="175" customFormat="1" ht="21">
      <c r="A197" s="237"/>
      <c r="B197" s="125"/>
      <c r="C197" s="124"/>
      <c r="D197" s="307"/>
      <c r="E197" s="12"/>
      <c r="F197" s="35"/>
      <c r="G197" s="826"/>
      <c r="H197" s="320"/>
      <c r="I197" s="183"/>
      <c r="J197" s="127"/>
      <c r="K197" s="238"/>
      <c r="L197" s="238"/>
      <c r="M197" s="35"/>
      <c r="N197" s="266"/>
      <c r="O197"/>
      <c r="P197"/>
    </row>
    <row r="198" spans="1:16" s="175" customFormat="1" ht="21">
      <c r="A198" s="237"/>
      <c r="B198" s="125"/>
      <c r="C198" s="124"/>
      <c r="D198" s="307"/>
      <c r="E198" s="12"/>
      <c r="F198" s="35"/>
      <c r="G198" s="826"/>
      <c r="H198" s="320"/>
      <c r="I198" s="183"/>
      <c r="J198" s="127"/>
      <c r="K198" s="182"/>
      <c r="L198" s="238"/>
      <c r="M198" s="238"/>
      <c r="N198" s="266"/>
      <c r="O198"/>
      <c r="P198"/>
    </row>
    <row r="199" spans="1:16" s="175" customFormat="1" ht="21">
      <c r="A199" s="237"/>
      <c r="B199" s="125"/>
      <c r="C199" s="124"/>
      <c r="D199" s="307"/>
      <c r="E199" s="12"/>
      <c r="F199" s="35"/>
      <c r="G199" s="826"/>
      <c r="H199" s="320"/>
      <c r="I199" s="183"/>
      <c r="J199" s="127"/>
      <c r="K199" s="239"/>
      <c r="L199" s="238"/>
      <c r="M199" s="35"/>
      <c r="N199" s="266"/>
      <c r="O199"/>
      <c r="P199"/>
    </row>
    <row r="200" spans="1:16" s="175" customFormat="1" ht="21">
      <c r="A200" s="237"/>
      <c r="B200" s="125"/>
      <c r="C200" s="124"/>
      <c r="D200" s="307"/>
      <c r="E200" s="12"/>
      <c r="F200" s="35"/>
      <c r="G200" s="826"/>
      <c r="H200" s="320"/>
      <c r="I200" s="183"/>
      <c r="J200" s="127"/>
      <c r="K200" s="239"/>
      <c r="L200" s="238"/>
      <c r="M200" s="35"/>
      <c r="N200" s="266"/>
      <c r="O200"/>
      <c r="P200"/>
    </row>
    <row r="201" spans="1:16" s="175" customFormat="1" ht="21">
      <c r="A201" s="237"/>
      <c r="B201" s="237"/>
      <c r="C201" s="124"/>
      <c r="D201" s="307"/>
      <c r="E201" s="12"/>
      <c r="F201" s="35"/>
      <c r="G201" s="826"/>
      <c r="H201" s="320"/>
      <c r="I201" s="183"/>
      <c r="J201" s="127"/>
      <c r="K201" s="35"/>
      <c r="L201" s="238"/>
      <c r="M201" s="35"/>
      <c r="N201" s="266"/>
      <c r="O201"/>
      <c r="P201"/>
    </row>
    <row r="202" spans="1:16" s="175" customFormat="1" ht="21">
      <c r="A202" s="237"/>
      <c r="B202" s="237"/>
      <c r="C202" s="124"/>
      <c r="D202" s="307"/>
      <c r="E202" s="12"/>
      <c r="F202" s="35"/>
      <c r="G202" s="826"/>
      <c r="H202" s="320"/>
      <c r="I202" s="183"/>
      <c r="J202" s="127"/>
      <c r="K202" s="35"/>
      <c r="L202" s="238"/>
      <c r="M202" s="35"/>
      <c r="N202" s="266"/>
      <c r="O202"/>
      <c r="P202"/>
    </row>
    <row r="203" spans="1:16" s="175" customFormat="1" ht="21">
      <c r="A203" s="37"/>
      <c r="B203" s="237"/>
      <c r="C203" s="124"/>
      <c r="D203" s="307"/>
      <c r="E203" s="12"/>
      <c r="F203" s="35"/>
      <c r="G203" s="826"/>
      <c r="H203" s="320"/>
      <c r="I203" s="183"/>
      <c r="J203" s="127"/>
      <c r="K203" s="35"/>
      <c r="L203" s="35"/>
      <c r="M203" s="35"/>
      <c r="N203" s="266"/>
      <c r="O203"/>
      <c r="P203"/>
    </row>
    <row r="204" spans="1:16" s="175" customFormat="1" ht="21">
      <c r="A204" s="237"/>
      <c r="B204" s="237"/>
      <c r="C204" s="124"/>
      <c r="D204" s="307"/>
      <c r="E204" s="12"/>
      <c r="F204" s="35"/>
      <c r="G204" s="826"/>
      <c r="H204" s="320"/>
      <c r="I204" s="183"/>
      <c r="J204" s="127"/>
      <c r="K204" s="35"/>
      <c r="L204" s="238"/>
      <c r="M204" s="35"/>
      <c r="N204" s="266"/>
      <c r="O204"/>
      <c r="P204"/>
    </row>
    <row r="205" spans="1:16" s="175" customFormat="1" ht="21">
      <c r="A205" s="125"/>
      <c r="B205" s="237"/>
      <c r="C205" s="124"/>
      <c r="D205" s="307"/>
      <c r="E205" s="12"/>
      <c r="F205" s="35"/>
      <c r="G205" s="826"/>
      <c r="H205" s="320"/>
      <c r="I205" s="183"/>
      <c r="J205" s="127"/>
      <c r="K205" s="36"/>
      <c r="L205" s="36"/>
      <c r="M205" s="35"/>
      <c r="N205" s="266"/>
      <c r="O205"/>
      <c r="P205"/>
    </row>
    <row r="206" spans="1:16" s="175" customFormat="1" ht="21">
      <c r="A206" s="125"/>
      <c r="B206" s="237"/>
      <c r="C206" s="124"/>
      <c r="D206" s="307"/>
      <c r="E206" s="12"/>
      <c r="F206" s="35"/>
      <c r="G206" s="826"/>
      <c r="H206" s="320"/>
      <c r="I206" s="183"/>
      <c r="J206" s="127"/>
      <c r="K206" s="36"/>
      <c r="L206" s="36"/>
      <c r="M206" s="35"/>
      <c r="N206" s="266"/>
      <c r="O206"/>
      <c r="P206"/>
    </row>
    <row r="207" spans="1:16" s="175" customFormat="1" ht="21">
      <c r="A207" s="125"/>
      <c r="B207" s="237"/>
      <c r="C207" s="124"/>
      <c r="D207" s="307"/>
      <c r="E207" s="12"/>
      <c r="F207" s="35"/>
      <c r="G207" s="826"/>
      <c r="H207" s="320"/>
      <c r="I207" s="183"/>
      <c r="J207" s="127"/>
      <c r="K207" s="36"/>
      <c r="L207" s="36"/>
      <c r="M207" s="35"/>
      <c r="N207" s="266"/>
      <c r="O207"/>
      <c r="P207"/>
    </row>
    <row r="208" spans="1:16" s="175" customFormat="1" ht="21">
      <c r="A208" s="125"/>
      <c r="B208" s="237"/>
      <c r="C208" s="124"/>
      <c r="D208" s="307"/>
      <c r="E208" s="12"/>
      <c r="F208" s="35"/>
      <c r="G208" s="826"/>
      <c r="H208" s="320"/>
      <c r="I208" s="183"/>
      <c r="J208" s="127"/>
      <c r="K208" s="36"/>
      <c r="L208" s="36"/>
      <c r="M208" s="35"/>
      <c r="N208" s="266"/>
      <c r="O208"/>
      <c r="P208"/>
    </row>
    <row r="209" spans="1:16" s="123" customFormat="1" ht="21">
      <c r="A209" s="299"/>
      <c r="B209" s="237"/>
      <c r="C209" s="124"/>
      <c r="D209" s="307"/>
      <c r="E209" s="12"/>
      <c r="F209" s="35"/>
      <c r="G209" s="826"/>
      <c r="H209" s="320"/>
      <c r="I209" s="183"/>
      <c r="J209" s="127"/>
      <c r="K209" s="36"/>
      <c r="L209" s="36"/>
      <c r="M209" s="35"/>
      <c r="N209" s="266"/>
      <c r="O209"/>
      <c r="P209"/>
    </row>
    <row r="210" spans="1:16" s="123" customFormat="1" ht="21">
      <c r="A210" s="35"/>
      <c r="B210" s="237"/>
      <c r="C210" s="58"/>
      <c r="D210" s="307"/>
      <c r="E210" s="12"/>
      <c r="F210" s="35"/>
      <c r="G210" s="826"/>
      <c r="H210" s="320"/>
      <c r="I210" s="213"/>
      <c r="J210" s="127"/>
      <c r="K210" s="36"/>
      <c r="L210" s="36"/>
      <c r="M210" s="35"/>
      <c r="N210" s="266"/>
      <c r="O210"/>
      <c r="P210"/>
    </row>
    <row r="211" spans="1:16" s="123" customFormat="1" ht="21">
      <c r="A211" s="35"/>
      <c r="B211" s="237"/>
      <c r="C211" s="58"/>
      <c r="D211" s="307"/>
      <c r="E211" s="12"/>
      <c r="F211" s="35"/>
      <c r="G211" s="826"/>
      <c r="H211" s="320"/>
      <c r="I211" s="213"/>
      <c r="J211" s="127"/>
      <c r="K211" s="36"/>
      <c r="L211" s="36"/>
      <c r="M211" s="35"/>
      <c r="N211" s="266"/>
      <c r="O211"/>
      <c r="P211"/>
    </row>
    <row r="212" spans="1:16" s="123" customFormat="1" ht="21">
      <c r="A212" s="35"/>
      <c r="B212" s="237"/>
      <c r="C212" s="58"/>
      <c r="D212" s="307"/>
      <c r="E212" s="12"/>
      <c r="F212" s="35"/>
      <c r="G212" s="826"/>
      <c r="H212" s="320"/>
      <c r="I212" s="213"/>
      <c r="J212" s="127"/>
      <c r="K212" s="36"/>
      <c r="L212" s="36"/>
      <c r="M212" s="35"/>
      <c r="N212" s="266"/>
      <c r="O212"/>
      <c r="P212"/>
    </row>
    <row r="213" spans="1:16" s="123" customFormat="1" ht="21">
      <c r="A213" s="35"/>
      <c r="B213" s="237"/>
      <c r="C213" s="124"/>
      <c r="D213" s="307"/>
      <c r="E213" s="12"/>
      <c r="F213" s="35"/>
      <c r="G213" s="826"/>
      <c r="H213" s="320"/>
      <c r="I213" s="213"/>
      <c r="J213" s="127"/>
      <c r="K213" s="36"/>
      <c r="L213" s="36"/>
      <c r="M213" s="35"/>
      <c r="N213" s="266"/>
      <c r="O213"/>
      <c r="P213"/>
    </row>
    <row r="214" spans="1:16" s="123" customFormat="1" ht="21">
      <c r="A214" s="35"/>
      <c r="B214" s="237"/>
      <c r="C214" s="58"/>
      <c r="D214" s="307"/>
      <c r="E214" s="12"/>
      <c r="F214" s="35"/>
      <c r="G214" s="826"/>
      <c r="H214" s="320"/>
      <c r="I214" s="213"/>
      <c r="J214" s="127"/>
      <c r="K214" s="36"/>
      <c r="L214" s="36"/>
      <c r="M214" s="35"/>
      <c r="N214" s="266"/>
      <c r="O214"/>
      <c r="P214"/>
    </row>
    <row r="215" spans="1:16" s="123" customFormat="1" ht="21">
      <c r="A215" s="35"/>
      <c r="B215" s="237"/>
      <c r="C215" s="58"/>
      <c r="D215" s="307"/>
      <c r="E215" s="12"/>
      <c r="F215" s="35"/>
      <c r="G215" s="826"/>
      <c r="H215" s="320"/>
      <c r="I215" s="213"/>
      <c r="J215" s="127"/>
      <c r="K215" s="36"/>
      <c r="L215" s="36"/>
      <c r="M215" s="35"/>
      <c r="N215" s="266"/>
      <c r="O215"/>
      <c r="P215"/>
    </row>
    <row r="216" spans="1:16" s="123" customFormat="1" ht="21">
      <c r="A216" s="35"/>
      <c r="B216" s="237"/>
      <c r="C216" s="58"/>
      <c r="D216" s="307"/>
      <c r="E216" s="12"/>
      <c r="F216" s="35"/>
      <c r="G216" s="826"/>
      <c r="H216" s="320"/>
      <c r="I216" s="213"/>
      <c r="J216" s="127"/>
      <c r="K216" s="36"/>
      <c r="L216" s="36"/>
      <c r="M216" s="35"/>
      <c r="N216" s="266"/>
      <c r="O216"/>
      <c r="P216"/>
    </row>
    <row r="217" spans="1:16" s="123" customFormat="1" ht="21">
      <c r="A217" s="12"/>
      <c r="B217" s="132"/>
      <c r="C217" s="29"/>
      <c r="D217" s="307"/>
      <c r="E217" s="12"/>
      <c r="F217" s="240"/>
      <c r="G217" s="825"/>
      <c r="H217" s="320"/>
      <c r="I217" s="183"/>
      <c r="J217" s="32"/>
      <c r="K217" s="14"/>
      <c r="L217" s="14"/>
      <c r="M217" s="12"/>
      <c r="N217" s="266"/>
      <c r="O217"/>
      <c r="P217"/>
    </row>
    <row r="218" spans="1:16" s="123" customFormat="1" ht="21">
      <c r="A218" s="12"/>
      <c r="B218" s="132"/>
      <c r="C218" s="29"/>
      <c r="D218" s="307"/>
      <c r="E218" s="12"/>
      <c r="F218" s="240"/>
      <c r="G218" s="825"/>
      <c r="H218" s="320"/>
      <c r="I218" s="183"/>
      <c r="J218" s="32"/>
      <c r="K218" s="14"/>
      <c r="L218" s="14"/>
      <c r="M218" s="12"/>
      <c r="N218" s="266"/>
      <c r="O218"/>
      <c r="P218"/>
    </row>
    <row r="219" spans="1:16" s="123" customFormat="1" ht="21">
      <c r="A219" s="12"/>
      <c r="B219" s="132"/>
      <c r="C219" s="29"/>
      <c r="D219" s="307"/>
      <c r="E219" s="12"/>
      <c r="F219" s="240"/>
      <c r="G219" s="825"/>
      <c r="H219" s="320"/>
      <c r="I219" s="183"/>
      <c r="J219" s="32"/>
      <c r="K219" s="14"/>
      <c r="L219" s="14"/>
      <c r="M219" s="12"/>
      <c r="N219" s="266"/>
      <c r="O219"/>
      <c r="P219"/>
    </row>
    <row r="220" spans="1:16" s="123" customFormat="1" ht="21">
      <c r="A220" s="12"/>
      <c r="B220" s="132"/>
      <c r="C220" s="29"/>
      <c r="D220" s="307"/>
      <c r="E220" s="12"/>
      <c r="F220" s="240"/>
      <c r="G220" s="825"/>
      <c r="H220" s="320"/>
      <c r="I220" s="183"/>
      <c r="J220" s="32"/>
      <c r="K220" s="14"/>
      <c r="L220" s="14"/>
      <c r="M220" s="12"/>
      <c r="N220" s="266"/>
      <c r="O220"/>
      <c r="P220"/>
    </row>
    <row r="221" spans="1:16" s="175" customFormat="1" ht="21">
      <c r="A221" s="12"/>
      <c r="B221" s="132"/>
      <c r="C221" s="29"/>
      <c r="D221" s="307"/>
      <c r="E221" s="12"/>
      <c r="F221" s="240"/>
      <c r="G221" s="825"/>
      <c r="H221" s="320"/>
      <c r="I221" s="183"/>
      <c r="J221" s="32"/>
      <c r="K221" s="14"/>
      <c r="L221" s="14"/>
      <c r="M221" s="12"/>
      <c r="N221" s="266"/>
      <c r="O221"/>
      <c r="P221"/>
    </row>
    <row r="222" spans="1:16" s="175" customFormat="1" ht="21">
      <c r="A222" s="12"/>
      <c r="B222" s="132"/>
      <c r="C222" s="29"/>
      <c r="D222" s="307"/>
      <c r="E222" s="12"/>
      <c r="F222" s="240"/>
      <c r="G222" s="825"/>
      <c r="H222" s="320"/>
      <c r="I222" s="183"/>
      <c r="J222" s="32"/>
      <c r="K222" s="14"/>
      <c r="L222" s="14"/>
      <c r="M222" s="12"/>
      <c r="N222" s="266"/>
      <c r="O222"/>
      <c r="P222"/>
    </row>
    <row r="223" spans="1:16" s="175" customFormat="1" ht="21">
      <c r="A223" s="12"/>
      <c r="B223" s="132"/>
      <c r="C223" s="29"/>
      <c r="D223" s="307"/>
      <c r="E223" s="12"/>
      <c r="F223" s="240"/>
      <c r="G223" s="825"/>
      <c r="H223" s="320"/>
      <c r="I223" s="183"/>
      <c r="J223" s="32"/>
      <c r="K223" s="14"/>
      <c r="L223" s="14"/>
      <c r="M223" s="12"/>
      <c r="N223" s="266"/>
      <c r="O223"/>
      <c r="P223"/>
    </row>
    <row r="224" spans="1:16" s="175" customFormat="1" ht="21">
      <c r="A224" s="12"/>
      <c r="B224" s="132"/>
      <c r="C224" s="29"/>
      <c r="D224" s="307"/>
      <c r="E224" s="12"/>
      <c r="F224" s="240"/>
      <c r="G224" s="825"/>
      <c r="H224" s="320"/>
      <c r="I224" s="183"/>
      <c r="J224" s="32"/>
      <c r="K224" s="14"/>
      <c r="L224" s="14"/>
      <c r="M224" s="12"/>
      <c r="N224" s="266"/>
      <c r="O224"/>
      <c r="P224"/>
    </row>
    <row r="225" spans="1:16" s="175" customFormat="1" ht="21">
      <c r="A225" s="12"/>
      <c r="B225" s="132"/>
      <c r="C225" s="29"/>
      <c r="D225" s="307"/>
      <c r="E225" s="12"/>
      <c r="F225" s="240"/>
      <c r="G225" s="825"/>
      <c r="H225" s="320"/>
      <c r="I225" s="183"/>
      <c r="J225" s="32"/>
      <c r="K225" s="14"/>
      <c r="L225" s="14"/>
      <c r="M225" s="12"/>
      <c r="N225" s="266"/>
      <c r="O225"/>
      <c r="P225"/>
    </row>
    <row r="226" spans="1:16" s="131" customFormat="1" ht="21">
      <c r="A226" s="12"/>
      <c r="B226" s="132"/>
      <c r="C226" s="29"/>
      <c r="D226" s="307"/>
      <c r="E226" s="12"/>
      <c r="F226" s="240"/>
      <c r="G226" s="825"/>
      <c r="H226" s="320"/>
      <c r="I226" s="183"/>
      <c r="J226" s="32"/>
      <c r="K226" s="14"/>
      <c r="L226" s="14"/>
      <c r="M226" s="12"/>
      <c r="N226" s="266"/>
      <c r="O226"/>
      <c r="P226"/>
    </row>
    <row r="227" spans="1:16" s="131" customFormat="1" ht="21">
      <c r="A227" s="12"/>
      <c r="B227" s="132"/>
      <c r="C227" s="29"/>
      <c r="D227" s="307"/>
      <c r="E227" s="12"/>
      <c r="F227" s="240"/>
      <c r="G227" s="825"/>
      <c r="H227" s="320"/>
      <c r="I227" s="183"/>
      <c r="J227" s="32"/>
      <c r="K227" s="14"/>
      <c r="L227" s="14"/>
      <c r="M227" s="12"/>
      <c r="N227" s="266"/>
      <c r="O227"/>
      <c r="P227"/>
    </row>
    <row r="228" spans="1:16" s="131" customFormat="1" ht="21">
      <c r="A228" s="12"/>
      <c r="B228" s="132"/>
      <c r="C228" s="29"/>
      <c r="D228" s="307"/>
      <c r="E228" s="12"/>
      <c r="F228" s="240"/>
      <c r="G228" s="825"/>
      <c r="H228" s="320"/>
      <c r="I228" s="183"/>
      <c r="J228" s="32"/>
      <c r="K228" s="14"/>
      <c r="L228" s="14"/>
      <c r="M228" s="12"/>
      <c r="N228" s="266"/>
      <c r="O228"/>
      <c r="P228"/>
    </row>
    <row r="229" spans="1:16" s="131" customFormat="1" ht="21">
      <c r="A229" s="12"/>
      <c r="B229" s="132"/>
      <c r="C229" s="29"/>
      <c r="D229" s="307"/>
      <c r="E229" s="12"/>
      <c r="F229" s="240"/>
      <c r="G229" s="825"/>
      <c r="H229" s="320"/>
      <c r="I229" s="183"/>
      <c r="J229" s="32"/>
      <c r="K229" s="14"/>
      <c r="L229" s="14"/>
      <c r="M229" s="12"/>
      <c r="N229" s="266"/>
      <c r="O229"/>
      <c r="P229"/>
    </row>
    <row r="230" spans="1:16" s="131" customFormat="1" ht="21">
      <c r="A230" s="12"/>
      <c r="B230" s="132"/>
      <c r="C230" s="29"/>
      <c r="D230" s="307"/>
      <c r="E230" s="12"/>
      <c r="F230" s="240"/>
      <c r="G230" s="825"/>
      <c r="H230" s="320"/>
      <c r="I230" s="183"/>
      <c r="J230" s="32"/>
      <c r="K230" s="14"/>
      <c r="L230" s="14"/>
      <c r="M230" s="12"/>
      <c r="N230" s="266"/>
      <c r="O230"/>
      <c r="P230"/>
    </row>
    <row r="231" spans="1:16" s="131" customFormat="1" ht="21">
      <c r="A231" s="12"/>
      <c r="B231" s="132"/>
      <c r="C231" s="29"/>
      <c r="D231" s="307"/>
      <c r="E231" s="12"/>
      <c r="F231" s="240"/>
      <c r="G231" s="825"/>
      <c r="H231" s="320"/>
      <c r="I231" s="183"/>
      <c r="J231" s="32"/>
      <c r="K231" s="14"/>
      <c r="L231" s="14"/>
      <c r="M231" s="12"/>
      <c r="N231" s="266"/>
      <c r="O231"/>
      <c r="P231"/>
    </row>
    <row r="232" spans="1:16" s="131" customFormat="1" ht="21">
      <c r="A232" s="12"/>
      <c r="B232" s="132"/>
      <c r="C232" s="29"/>
      <c r="D232" s="307"/>
      <c r="E232" s="12"/>
      <c r="F232" s="240"/>
      <c r="G232" s="825"/>
      <c r="H232" s="320"/>
      <c r="I232" s="183"/>
      <c r="J232" s="32"/>
      <c r="K232" s="14"/>
      <c r="L232" s="14"/>
      <c r="M232" s="12"/>
      <c r="N232" s="266"/>
      <c r="O232"/>
      <c r="P232"/>
    </row>
    <row r="233" spans="1:16" s="175" customFormat="1" ht="21">
      <c r="A233" s="12"/>
      <c r="B233" s="13"/>
      <c r="C233" s="29"/>
      <c r="D233" s="307"/>
      <c r="E233" s="12"/>
      <c r="F233" s="240"/>
      <c r="G233" s="825"/>
      <c r="H233" s="320"/>
      <c r="I233" s="183"/>
      <c r="J233" s="133"/>
      <c r="K233" s="14"/>
      <c r="L233" s="14"/>
      <c r="M233" s="12"/>
      <c r="N233" s="266"/>
      <c r="O233"/>
      <c r="P233"/>
    </row>
    <row r="234" spans="1:16" s="175" customFormat="1" ht="21">
      <c r="A234" s="12"/>
      <c r="B234" s="13"/>
      <c r="C234" s="29"/>
      <c r="D234" s="307"/>
      <c r="E234" s="12"/>
      <c r="F234" s="240"/>
      <c r="G234" s="825"/>
      <c r="H234" s="320"/>
      <c r="I234" s="183"/>
      <c r="J234" s="133"/>
      <c r="K234" s="14"/>
      <c r="L234" s="14"/>
      <c r="M234" s="12"/>
      <c r="N234" s="266"/>
      <c r="O234"/>
      <c r="P234"/>
    </row>
    <row r="235" spans="1:16" s="175" customFormat="1" ht="21">
      <c r="A235" s="12"/>
      <c r="B235" s="132"/>
      <c r="C235" s="73"/>
      <c r="D235" s="307"/>
      <c r="E235" s="12"/>
      <c r="F235" s="240"/>
      <c r="G235" s="825"/>
      <c r="H235" s="320"/>
      <c r="I235" s="183"/>
      <c r="J235" s="133"/>
      <c r="K235" s="14"/>
      <c r="L235" s="14"/>
      <c r="M235" s="12"/>
      <c r="N235" s="266"/>
      <c r="O235"/>
      <c r="P235"/>
    </row>
    <row r="236" spans="1:16" s="175" customFormat="1" ht="21">
      <c r="A236" s="12"/>
      <c r="B236" s="132"/>
      <c r="C236" s="73"/>
      <c r="D236" s="307"/>
      <c r="E236" s="12"/>
      <c r="F236" s="240"/>
      <c r="G236" s="825"/>
      <c r="H236" s="320"/>
      <c r="I236" s="183"/>
      <c r="J236" s="133"/>
      <c r="K236" s="14"/>
      <c r="L236" s="14"/>
      <c r="M236" s="12"/>
      <c r="N236" s="266"/>
      <c r="O236"/>
      <c r="P236"/>
    </row>
    <row r="237" spans="1:16" s="175" customFormat="1" ht="21">
      <c r="A237" s="35"/>
      <c r="B237" s="237"/>
      <c r="C237" s="124"/>
      <c r="D237" s="307"/>
      <c r="E237" s="35"/>
      <c r="F237" s="35"/>
      <c r="G237" s="826"/>
      <c r="H237" s="353"/>
      <c r="I237" s="213"/>
      <c r="J237" s="127"/>
      <c r="K237" s="36"/>
      <c r="L237" s="36"/>
      <c r="M237" s="35"/>
      <c r="N237" s="266"/>
      <c r="O237"/>
      <c r="P237"/>
    </row>
    <row r="238" spans="1:16" s="175" customFormat="1" ht="21">
      <c r="A238" s="35"/>
      <c r="B238" s="237"/>
      <c r="C238" s="124"/>
      <c r="D238" s="307"/>
      <c r="E238" s="35"/>
      <c r="F238" s="35"/>
      <c r="G238" s="826"/>
      <c r="H238" s="353"/>
      <c r="I238" s="213"/>
      <c r="J238" s="127"/>
      <c r="K238" s="36"/>
      <c r="L238" s="36"/>
      <c r="M238" s="35"/>
      <c r="N238" s="266"/>
      <c r="O238"/>
      <c r="P238"/>
    </row>
    <row r="239" spans="1:16" s="175" customFormat="1" ht="21">
      <c r="A239" s="35"/>
      <c r="B239" s="237"/>
      <c r="C239" s="124"/>
      <c r="D239" s="307"/>
      <c r="E239" s="35"/>
      <c r="F239" s="35"/>
      <c r="G239" s="826"/>
      <c r="H239" s="353"/>
      <c r="I239" s="213"/>
      <c r="J239" s="127"/>
      <c r="K239" s="36"/>
      <c r="L239" s="36"/>
      <c r="M239" s="35"/>
      <c r="N239" s="266"/>
      <c r="O239"/>
      <c r="P239"/>
    </row>
    <row r="240" spans="1:16" s="175" customFormat="1" ht="21">
      <c r="A240" s="35"/>
      <c r="B240" s="237"/>
      <c r="C240" s="124"/>
      <c r="D240" s="307"/>
      <c r="E240" s="35"/>
      <c r="F240" s="35"/>
      <c r="G240" s="826"/>
      <c r="H240" s="353"/>
      <c r="I240" s="213"/>
      <c r="J240" s="127"/>
      <c r="K240" s="36"/>
      <c r="L240" s="36"/>
      <c r="M240" s="35"/>
      <c r="N240" s="266"/>
      <c r="O240"/>
      <c r="P240"/>
    </row>
    <row r="241" spans="1:16" s="175" customFormat="1" ht="21">
      <c r="A241" s="35"/>
      <c r="B241" s="237"/>
      <c r="C241" s="124"/>
      <c r="D241" s="307"/>
      <c r="E241" s="35"/>
      <c r="F241" s="35"/>
      <c r="G241" s="826"/>
      <c r="H241" s="353"/>
      <c r="I241" s="213"/>
      <c r="J241" s="127"/>
      <c r="K241" s="36"/>
      <c r="L241" s="36"/>
      <c r="M241" s="35"/>
      <c r="N241" s="266"/>
      <c r="O241"/>
      <c r="P241"/>
    </row>
    <row r="242" spans="1:16" s="175" customFormat="1" ht="21">
      <c r="A242" s="35"/>
      <c r="B242" s="237"/>
      <c r="C242" s="124"/>
      <c r="D242" s="307"/>
      <c r="E242" s="35"/>
      <c r="F242" s="35"/>
      <c r="G242" s="826"/>
      <c r="H242" s="353"/>
      <c r="I242" s="213"/>
      <c r="J242" s="127"/>
      <c r="K242" s="36"/>
      <c r="L242" s="36"/>
      <c r="M242" s="35"/>
      <c r="N242" s="266"/>
      <c r="O242"/>
      <c r="P242"/>
    </row>
    <row r="243" spans="1:16" s="175" customFormat="1" ht="21">
      <c r="A243" s="35"/>
      <c r="B243" s="237"/>
      <c r="C243" s="124"/>
      <c r="D243" s="307"/>
      <c r="E243" s="35"/>
      <c r="F243" s="35"/>
      <c r="G243" s="826"/>
      <c r="H243" s="353"/>
      <c r="I243" s="213"/>
      <c r="J243" s="127"/>
      <c r="K243" s="36"/>
      <c r="L243" s="36"/>
      <c r="M243" s="35"/>
      <c r="N243" s="266"/>
      <c r="O243"/>
      <c r="P243"/>
    </row>
    <row r="244" spans="1:16" s="175" customFormat="1" ht="21">
      <c r="A244" s="35"/>
      <c r="B244" s="237"/>
      <c r="C244" s="124"/>
      <c r="D244" s="307"/>
      <c r="E244" s="35"/>
      <c r="F244" s="35"/>
      <c r="G244" s="826"/>
      <c r="H244" s="353"/>
      <c r="I244" s="213"/>
      <c r="J244" s="127"/>
      <c r="K244" s="36"/>
      <c r="L244" s="36"/>
      <c r="M244" s="35"/>
      <c r="N244" s="266"/>
      <c r="O244"/>
      <c r="P244"/>
    </row>
    <row r="245" spans="1:16" s="175" customFormat="1" ht="21">
      <c r="A245" s="35"/>
      <c r="B245" s="237"/>
      <c r="C245" s="124"/>
      <c r="D245" s="307"/>
      <c r="E245" s="35"/>
      <c r="F245" s="35"/>
      <c r="G245" s="826"/>
      <c r="H245" s="353"/>
      <c r="I245" s="213"/>
      <c r="J245" s="127"/>
      <c r="K245" s="36"/>
      <c r="L245" s="36"/>
      <c r="M245" s="35"/>
      <c r="N245" s="266"/>
      <c r="O245"/>
      <c r="P245"/>
    </row>
    <row r="246" spans="1:16" s="175" customFormat="1" ht="21">
      <c r="A246" s="35"/>
      <c r="B246" s="237"/>
      <c r="C246" s="124"/>
      <c r="D246" s="307"/>
      <c r="E246" s="35"/>
      <c r="F246" s="35"/>
      <c r="G246" s="826"/>
      <c r="H246" s="353"/>
      <c r="I246" s="213"/>
      <c r="J246" s="127"/>
      <c r="K246" s="36"/>
      <c r="L246" s="36"/>
      <c r="M246" s="35"/>
      <c r="N246" s="266"/>
      <c r="O246"/>
      <c r="P246"/>
    </row>
    <row r="247" spans="1:16" s="175" customFormat="1" ht="21">
      <c r="A247" s="35"/>
      <c r="B247" s="124"/>
      <c r="C247" s="124"/>
      <c r="D247" s="307"/>
      <c r="E247" s="35"/>
      <c r="F247" s="35"/>
      <c r="G247" s="826"/>
      <c r="H247" s="353"/>
      <c r="I247" s="213"/>
      <c r="J247" s="127"/>
      <c r="K247" s="36"/>
      <c r="L247" s="36"/>
      <c r="M247" s="35"/>
      <c r="N247" s="266"/>
      <c r="O247"/>
      <c r="P247"/>
    </row>
    <row r="248" spans="1:16" s="175" customFormat="1" ht="21">
      <c r="A248" s="35"/>
      <c r="B248" s="124"/>
      <c r="C248" s="124"/>
      <c r="D248" s="307"/>
      <c r="E248" s="35"/>
      <c r="F248" s="35"/>
      <c r="G248" s="826"/>
      <c r="H248" s="353"/>
      <c r="I248" s="213"/>
      <c r="J248" s="127"/>
      <c r="K248" s="36"/>
      <c r="L248" s="36"/>
      <c r="M248" s="35"/>
      <c r="N248" s="266"/>
      <c r="O248"/>
      <c r="P248"/>
    </row>
    <row r="249" spans="1:16" s="175" customFormat="1" ht="21">
      <c r="A249" s="141"/>
      <c r="B249" s="141"/>
      <c r="C249"/>
      <c r="D249" s="568"/>
      <c r="E249" s="141"/>
      <c r="F249" s="49"/>
      <c r="G249" s="141"/>
      <c r="H249" s="229"/>
      <c r="I249" s="141"/>
      <c r="J249"/>
      <c r="K249" s="141"/>
      <c r="L249" s="141"/>
      <c r="M249" s="141"/>
      <c r="N249" s="266"/>
      <c r="O249"/>
      <c r="P249"/>
    </row>
    <row r="250" spans="1:16" s="175" customFormat="1" ht="21">
      <c r="A250" s="141"/>
      <c r="B250" s="141"/>
      <c r="C250"/>
      <c r="D250" s="568"/>
      <c r="E250" s="141"/>
      <c r="F250" s="49"/>
      <c r="G250" s="141"/>
      <c r="H250" s="229"/>
      <c r="I250" s="141"/>
      <c r="J250"/>
      <c r="K250" s="141"/>
      <c r="L250" s="141"/>
      <c r="M250" s="141"/>
      <c r="N250" s="266"/>
      <c r="O250"/>
      <c r="P250"/>
    </row>
    <row r="251" spans="1:16" s="175" customFormat="1" ht="21">
      <c r="A251" s="141"/>
      <c r="B251" s="141"/>
      <c r="C251"/>
      <c r="D251" s="568"/>
      <c r="E251" s="141"/>
      <c r="F251" s="49"/>
      <c r="G251" s="141"/>
      <c r="H251" s="229"/>
      <c r="I251" s="141"/>
      <c r="J251"/>
      <c r="K251" s="141"/>
      <c r="L251" s="141"/>
      <c r="M251" s="141"/>
      <c r="N251" s="266"/>
      <c r="O251"/>
      <c r="P251"/>
    </row>
    <row r="252" spans="1:16" s="175" customFormat="1" ht="21">
      <c r="A252" s="141"/>
      <c r="B252" s="141"/>
      <c r="C252"/>
      <c r="D252" s="568"/>
      <c r="E252" s="141"/>
      <c r="F252" s="49"/>
      <c r="G252" s="141"/>
      <c r="H252" s="229"/>
      <c r="I252" s="141"/>
      <c r="J252"/>
      <c r="K252" s="141"/>
      <c r="L252" s="141"/>
      <c r="M252" s="141"/>
      <c r="N252" s="266"/>
      <c r="O252"/>
      <c r="P252"/>
    </row>
    <row r="253" spans="1:16" s="131" customFormat="1" ht="21">
      <c r="A253" s="141"/>
      <c r="B253" s="141"/>
      <c r="C253"/>
      <c r="D253" s="141"/>
      <c r="E253" s="141"/>
      <c r="F253" s="49"/>
      <c r="G253" s="141"/>
      <c r="H253" s="229"/>
      <c r="I253" s="141"/>
      <c r="J253"/>
      <c r="K253" s="141"/>
      <c r="L253" s="141"/>
      <c r="M253" s="141"/>
      <c r="N253" s="263"/>
    </row>
    <row r="254" spans="1:16" s="131" customFormat="1" ht="21">
      <c r="A254" s="141"/>
      <c r="B254" s="141"/>
      <c r="C254"/>
      <c r="D254" s="141"/>
      <c r="E254" s="141"/>
      <c r="F254" s="49"/>
      <c r="G254" s="141"/>
      <c r="H254" s="229"/>
      <c r="I254" s="141"/>
      <c r="J254"/>
      <c r="K254" s="141"/>
      <c r="L254" s="141"/>
      <c r="M254" s="141"/>
      <c r="N254" s="263"/>
    </row>
    <row r="255" spans="1:16" s="131" customFormat="1" ht="21">
      <c r="A255" s="141"/>
      <c r="B255" s="141"/>
      <c r="C255"/>
      <c r="D255" s="141"/>
      <c r="E255" s="141"/>
      <c r="F255" s="49"/>
      <c r="G255" s="141"/>
      <c r="H255" s="229"/>
      <c r="I255" s="141"/>
      <c r="J255"/>
      <c r="K255" s="141"/>
      <c r="L255" s="141"/>
      <c r="M255" s="141"/>
      <c r="N255" s="263"/>
    </row>
    <row r="256" spans="1:16" s="131" customFormat="1" ht="21">
      <c r="A256" s="141"/>
      <c r="B256" s="141"/>
      <c r="C256"/>
      <c r="D256" s="141"/>
      <c r="E256" s="141"/>
      <c r="F256" s="49"/>
      <c r="G256" s="141"/>
      <c r="H256" s="229"/>
      <c r="I256" s="141"/>
      <c r="J256"/>
      <c r="K256" s="141"/>
      <c r="L256" s="141"/>
      <c r="M256" s="141"/>
      <c r="N256" s="263"/>
    </row>
    <row r="257" spans="1:14" s="131" customFormat="1" ht="21">
      <c r="A257" s="141"/>
      <c r="B257" s="141"/>
      <c r="C257"/>
      <c r="D257" s="141"/>
      <c r="E257" s="141"/>
      <c r="F257" s="49"/>
      <c r="G257" s="141"/>
      <c r="H257" s="229"/>
      <c r="I257" s="141"/>
      <c r="J257"/>
      <c r="K257" s="141"/>
      <c r="L257" s="141"/>
      <c r="M257" s="141"/>
      <c r="N257" s="263"/>
    </row>
    <row r="258" spans="1:14" s="131" customFormat="1" ht="21">
      <c r="A258" s="141"/>
      <c r="B258" s="141"/>
      <c r="C258"/>
      <c r="D258" s="141"/>
      <c r="E258" s="141"/>
      <c r="F258" s="49"/>
      <c r="G258" s="141"/>
      <c r="H258" s="229"/>
      <c r="I258" s="141"/>
      <c r="J258"/>
      <c r="K258" s="141"/>
      <c r="L258" s="141"/>
      <c r="M258" s="141"/>
      <c r="N258" s="263"/>
    </row>
    <row r="259" spans="1:14" s="131" customFormat="1" ht="21">
      <c r="A259" s="141"/>
      <c r="B259" s="141"/>
      <c r="C259"/>
      <c r="D259" s="141"/>
      <c r="E259" s="141"/>
      <c r="F259" s="49"/>
      <c r="G259" s="141"/>
      <c r="H259" s="229"/>
      <c r="I259" s="141"/>
      <c r="J259"/>
      <c r="K259" s="141"/>
      <c r="L259" s="141"/>
      <c r="M259" s="141"/>
      <c r="N259" s="263"/>
    </row>
    <row r="260" spans="1:14" s="131" customFormat="1" ht="21">
      <c r="A260" s="141"/>
      <c r="B260" s="141"/>
      <c r="C260"/>
      <c r="D260" s="141"/>
      <c r="E260" s="141"/>
      <c r="F260" s="49"/>
      <c r="G260" s="141"/>
      <c r="H260" s="229"/>
      <c r="I260" s="141"/>
      <c r="J260"/>
      <c r="K260" s="141"/>
      <c r="L260" s="141"/>
      <c r="M260" s="141"/>
      <c r="N260" s="263"/>
    </row>
    <row r="261" spans="1:14" s="131" customFormat="1" ht="21">
      <c r="A261" s="141"/>
      <c r="B261" s="141"/>
      <c r="C261"/>
      <c r="D261" s="141"/>
      <c r="E261" s="141"/>
      <c r="F261" s="49"/>
      <c r="G261" s="141"/>
      <c r="H261" s="229"/>
      <c r="I261" s="141"/>
      <c r="J261"/>
      <c r="K261" s="141"/>
      <c r="L261" s="141"/>
      <c r="M261" s="141"/>
      <c r="N261" s="263"/>
    </row>
    <row r="262" spans="1:14" s="131" customFormat="1" ht="21">
      <c r="A262" s="141"/>
      <c r="B262" s="141"/>
      <c r="C262"/>
      <c r="D262" s="141"/>
      <c r="E262" s="141"/>
      <c r="F262" s="49"/>
      <c r="G262" s="141"/>
      <c r="H262" s="229"/>
      <c r="I262" s="141"/>
      <c r="J262"/>
      <c r="K262" s="141"/>
      <c r="L262" s="141"/>
      <c r="M262" s="141"/>
      <c r="N262" s="263"/>
    </row>
    <row r="263" spans="1:14" s="131" customFormat="1" ht="21">
      <c r="A263" s="141"/>
      <c r="B263" s="141"/>
      <c r="C263"/>
      <c r="D263" s="141"/>
      <c r="E263" s="141"/>
      <c r="F263" s="49"/>
      <c r="G263" s="141"/>
      <c r="H263" s="229"/>
      <c r="I263" s="141"/>
      <c r="J263"/>
      <c r="K263" s="141"/>
      <c r="L263" s="141"/>
      <c r="M263" s="141"/>
      <c r="N263" s="263"/>
    </row>
    <row r="264" spans="1:14" s="131" customFormat="1" ht="21">
      <c r="A264" s="141"/>
      <c r="B264" s="141"/>
      <c r="C264"/>
      <c r="D264" s="141"/>
      <c r="E264" s="141"/>
      <c r="F264" s="49"/>
      <c r="G264" s="141"/>
      <c r="H264" s="229"/>
      <c r="I264" s="141"/>
      <c r="J264"/>
      <c r="K264" s="141"/>
      <c r="L264" s="141"/>
      <c r="M264" s="141"/>
      <c r="N264" s="263"/>
    </row>
  </sheetData>
  <autoFilter ref="A4:P252" xr:uid="{6DD7F6BC-59AC-40B9-BB0D-78FB58753648}"/>
  <mergeCells count="4">
    <mergeCell ref="C1:K1"/>
    <mergeCell ref="A3:M3"/>
    <mergeCell ref="A94:A97"/>
    <mergeCell ref="A128:A130"/>
  </mergeCells>
  <phoneticPr fontId="2" type="noConversion"/>
  <conditionalFormatting sqref="B1:B5 B39:B44 B127:B154 B157:B172 B175:B187 C181:C201 B189:B1048576 B89:B111 C112 B113:B120 B76:B86 B30:B35 B19:B20 B87:C88 B121:C121">
    <cfRule type="containsText" dxfId="1089" priority="90" operator="containsText" text="코드미발번">
      <formula>NOT(ISERROR(SEARCH("코드미발번",B1)))</formula>
    </cfRule>
  </conditionalFormatting>
  <conditionalFormatting sqref="B5">
    <cfRule type="duplicateValues" dxfId="1088" priority="1"/>
    <cfRule type="duplicateValues" dxfId="1087" priority="2"/>
  </conditionalFormatting>
  <conditionalFormatting sqref="B6">
    <cfRule type="duplicateValues" dxfId="1086" priority="31"/>
    <cfRule type="duplicateValues" dxfId="1085" priority="32"/>
  </conditionalFormatting>
  <conditionalFormatting sqref="B7:B18">
    <cfRule type="duplicateValues" dxfId="1084" priority="2018"/>
    <cfRule type="duplicateValues" dxfId="1083" priority="2019"/>
    <cfRule type="duplicateValues" dxfId="1082" priority="2020"/>
    <cfRule type="containsText" dxfId="1081" priority="2021" operator="containsText" text="코드미발번">
      <formula>NOT(ISERROR(SEARCH("코드미발번",B7)))</formula>
    </cfRule>
    <cfRule type="duplicateValues" dxfId="1080" priority="2022"/>
  </conditionalFormatting>
  <conditionalFormatting sqref="B7:B1048576 B1:B5">
    <cfRule type="duplicateValues" dxfId="1079" priority="47"/>
  </conditionalFormatting>
  <conditionalFormatting sqref="B19:B20">
    <cfRule type="duplicateValues" dxfId="1078" priority="21"/>
    <cfRule type="duplicateValues" dxfId="1077" priority="22"/>
  </conditionalFormatting>
  <conditionalFormatting sqref="B21:B29">
    <cfRule type="duplicateValues" dxfId="1076" priority="2016"/>
    <cfRule type="cellIs" dxfId="1075" priority="2017" operator="equal">
      <formula>408304</formula>
    </cfRule>
  </conditionalFormatting>
  <conditionalFormatting sqref="B27:B28">
    <cfRule type="duplicateValues" dxfId="1074" priority="11"/>
    <cfRule type="duplicateValues" dxfId="1073" priority="12"/>
    <cfRule type="duplicateValues" dxfId="1072" priority="13"/>
    <cfRule type="duplicateValues" dxfId="1071" priority="14"/>
    <cfRule type="duplicateValues" dxfId="1070" priority="15"/>
    <cfRule type="duplicateValues" dxfId="1069" priority="16"/>
    <cfRule type="duplicateValues" dxfId="1068" priority="17"/>
    <cfRule type="containsText" dxfId="1067" priority="18" operator="containsText" text="코드미발번">
      <formula>NOT(ISERROR(SEARCH("코드미발번",B27)))</formula>
    </cfRule>
  </conditionalFormatting>
  <conditionalFormatting sqref="B29">
    <cfRule type="duplicateValues" dxfId="1066" priority="3"/>
    <cfRule type="duplicateValues" dxfId="1065" priority="4"/>
    <cfRule type="duplicateValues" dxfId="1064" priority="5"/>
    <cfRule type="duplicateValues" dxfId="1063" priority="6"/>
    <cfRule type="duplicateValues" dxfId="1062" priority="7"/>
    <cfRule type="duplicateValues" dxfId="1061" priority="8"/>
    <cfRule type="duplicateValues" dxfId="1060" priority="9"/>
    <cfRule type="containsText" dxfId="1059" priority="10" operator="containsText" text="코드미발번">
      <formula>NOT(ISERROR(SEARCH("코드미발번",B29)))</formula>
    </cfRule>
  </conditionalFormatting>
  <conditionalFormatting sqref="B30">
    <cfRule type="duplicateValues" dxfId="1058" priority="28"/>
    <cfRule type="duplicateValues" dxfId="1057" priority="29"/>
  </conditionalFormatting>
  <conditionalFormatting sqref="B31:B35">
    <cfRule type="duplicateValues" dxfId="1056" priority="57"/>
    <cfRule type="duplicateValues" dxfId="1055" priority="58"/>
    <cfRule type="duplicateValues" dxfId="1054" priority="59"/>
    <cfRule type="duplicateValues" dxfId="1053" priority="60"/>
    <cfRule type="duplicateValues" dxfId="1052" priority="61"/>
    <cfRule type="duplicateValues" dxfId="1051" priority="62"/>
  </conditionalFormatting>
  <conditionalFormatting sqref="B36:B38">
    <cfRule type="duplicateValues" dxfId="1050" priority="120"/>
    <cfRule type="cellIs" dxfId="1049" priority="121" operator="equal">
      <formula>408304</formula>
    </cfRule>
  </conditionalFormatting>
  <conditionalFormatting sqref="B39:B44 B1:B4">
    <cfRule type="duplicateValues" dxfId="1048" priority="113"/>
  </conditionalFormatting>
  <conditionalFormatting sqref="B48:B49">
    <cfRule type="duplicateValues" dxfId="1047" priority="51"/>
    <cfRule type="duplicateValues" dxfId="1046" priority="52"/>
    <cfRule type="duplicateValues" dxfId="1045" priority="53"/>
    <cfRule type="containsText" dxfId="1044" priority="54" operator="containsText" text="코드미발번">
      <formula>NOT(ISERROR(SEARCH("코드미발번",B48)))</formula>
    </cfRule>
  </conditionalFormatting>
  <conditionalFormatting sqref="B50:B52">
    <cfRule type="duplicateValues" dxfId="1043" priority="48"/>
    <cfRule type="duplicateValues" dxfId="1042" priority="49"/>
    <cfRule type="duplicateValues" dxfId="1041" priority="50"/>
  </conditionalFormatting>
  <conditionalFormatting sqref="B50:B54">
    <cfRule type="containsText" dxfId="1040" priority="46" operator="containsText" text="코드미발번">
      <formula>NOT(ISERROR(SEARCH("코드미발번",B50)))</formula>
    </cfRule>
  </conditionalFormatting>
  <conditionalFormatting sqref="B53:B54">
    <cfRule type="duplicateValues" dxfId="1039" priority="43"/>
    <cfRule type="duplicateValues" dxfId="1038" priority="44"/>
    <cfRule type="duplicateValues" dxfId="1037" priority="45"/>
  </conditionalFormatting>
  <conditionalFormatting sqref="B55:B68 B45:B47">
    <cfRule type="duplicateValues" dxfId="1036" priority="103"/>
  </conditionalFormatting>
  <conditionalFormatting sqref="B71">
    <cfRule type="duplicateValues" dxfId="1035" priority="110"/>
    <cfRule type="duplicateValues" dxfId="1034" priority="111"/>
    <cfRule type="duplicateValues" dxfId="1033" priority="112"/>
  </conditionalFormatting>
  <conditionalFormatting sqref="B71:B73">
    <cfRule type="containsText" dxfId="1032" priority="38" operator="containsText" text="코드미발번">
      <formula>NOT(ISERROR(SEARCH("코드미발번",B71)))</formula>
    </cfRule>
  </conditionalFormatting>
  <conditionalFormatting sqref="B72:B73">
    <cfRule type="duplicateValues" dxfId="1031" priority="33"/>
    <cfRule type="duplicateValues" dxfId="1030" priority="34"/>
    <cfRule type="duplicateValues" dxfId="1029" priority="37"/>
  </conditionalFormatting>
  <conditionalFormatting sqref="B73">
    <cfRule type="duplicateValues" dxfId="1028" priority="35"/>
    <cfRule type="duplicateValues" dxfId="1027" priority="36"/>
  </conditionalFormatting>
  <conditionalFormatting sqref="B74:B75">
    <cfRule type="duplicateValues" dxfId="1026" priority="93"/>
    <cfRule type="duplicateValues" dxfId="1025" priority="94"/>
  </conditionalFormatting>
  <conditionalFormatting sqref="B76:B77">
    <cfRule type="duplicateValues" dxfId="1024" priority="66"/>
    <cfRule type="duplicateValues" dxfId="1023" priority="67"/>
  </conditionalFormatting>
  <conditionalFormatting sqref="B78:B82 B86">
    <cfRule type="duplicateValues" dxfId="1022" priority="122"/>
    <cfRule type="duplicateValues" dxfId="1021" priority="123"/>
  </conditionalFormatting>
  <conditionalFormatting sqref="B83:B85">
    <cfRule type="duplicateValues" dxfId="1020" priority="55"/>
    <cfRule type="duplicateValues" dxfId="1019" priority="56"/>
  </conditionalFormatting>
  <conditionalFormatting sqref="B86">
    <cfRule type="duplicateValues" dxfId="1018" priority="83"/>
    <cfRule type="duplicateValues" dxfId="1017" priority="84"/>
  </conditionalFormatting>
  <conditionalFormatting sqref="B87:B88">
    <cfRule type="duplicateValues" dxfId="1016" priority="114"/>
    <cfRule type="duplicateValues" dxfId="1015" priority="115"/>
    <cfRule type="duplicateValues" dxfId="1014" priority="116"/>
    <cfRule type="duplicateValues" dxfId="1013" priority="117"/>
  </conditionalFormatting>
  <conditionalFormatting sqref="B89:B92">
    <cfRule type="duplicateValues" dxfId="1012" priority="101"/>
    <cfRule type="duplicateValues" dxfId="1011" priority="102"/>
  </conditionalFormatting>
  <conditionalFormatting sqref="B89:B111">
    <cfRule type="duplicateValues" dxfId="1010" priority="95"/>
    <cfRule type="duplicateValues" dxfId="1009" priority="96"/>
    <cfRule type="duplicateValues" dxfId="1008" priority="97"/>
    <cfRule type="duplicateValues" dxfId="1007" priority="98"/>
  </conditionalFormatting>
  <conditionalFormatting sqref="B94:B111">
    <cfRule type="duplicateValues" dxfId="1006" priority="99"/>
    <cfRule type="duplicateValues" dxfId="1005" priority="100"/>
  </conditionalFormatting>
  <conditionalFormatting sqref="B113:B114 B93:B111 C112">
    <cfRule type="duplicateValues" dxfId="1004" priority="85"/>
    <cfRule type="duplicateValues" dxfId="1003" priority="86"/>
  </conditionalFormatting>
  <conditionalFormatting sqref="B118">
    <cfRule type="duplicateValues" dxfId="1002" priority="68"/>
    <cfRule type="duplicateValues" dxfId="1001" priority="69"/>
  </conditionalFormatting>
  <conditionalFormatting sqref="B119:B120 B93:B111 B113:B117 C112">
    <cfRule type="duplicateValues" dxfId="1000" priority="104"/>
    <cfRule type="duplicateValues" dxfId="999" priority="105"/>
  </conditionalFormatting>
  <conditionalFormatting sqref="B119:B120 B115:B117">
    <cfRule type="duplicateValues" dxfId="998" priority="106"/>
    <cfRule type="duplicateValues" dxfId="997" priority="107"/>
  </conditionalFormatting>
  <conditionalFormatting sqref="B119:B120 B116:B117">
    <cfRule type="duplicateValues" dxfId="996" priority="108"/>
    <cfRule type="duplicateValues" dxfId="995" priority="109"/>
  </conditionalFormatting>
  <conditionalFormatting sqref="B122:B123">
    <cfRule type="containsText" dxfId="994" priority="80" operator="containsText" text="코드미발번">
      <formula>NOT(ISERROR(SEARCH("코드미발번",B122)))</formula>
    </cfRule>
    <cfRule type="duplicateValues" dxfId="993" priority="81"/>
    <cfRule type="duplicateValues" dxfId="992" priority="82"/>
  </conditionalFormatting>
  <conditionalFormatting sqref="B122:B124">
    <cfRule type="containsText" dxfId="991" priority="63" operator="containsText" text="코드미발번">
      <formula>NOT(ISERROR(SEARCH("코드미발번",B122)))</formula>
    </cfRule>
    <cfRule type="duplicateValues" dxfId="990" priority="64"/>
    <cfRule type="duplicateValues" dxfId="989" priority="65"/>
  </conditionalFormatting>
  <conditionalFormatting sqref="B131:B132">
    <cfRule type="duplicateValues" dxfId="988" priority="70"/>
    <cfRule type="duplicateValues" dxfId="987" priority="71"/>
    <cfRule type="duplicateValues" dxfId="986" priority="72"/>
    <cfRule type="duplicateValues" dxfId="985" priority="73"/>
    <cfRule type="duplicateValues" dxfId="984" priority="74"/>
    <cfRule type="duplicateValues" dxfId="983" priority="75"/>
  </conditionalFormatting>
  <conditionalFormatting sqref="B173">
    <cfRule type="duplicateValues" dxfId="982" priority="87"/>
  </conditionalFormatting>
  <conditionalFormatting sqref="B202:B205 B1:B4 B181:C187 C188 B207:B1048576 B174:B180 B189:C201 B127:B154 B157:B172 B39:B44">
    <cfRule type="duplicateValues" dxfId="981" priority="88"/>
    <cfRule type="duplicateValues" dxfId="980" priority="89"/>
  </conditionalFormatting>
  <conditionalFormatting sqref="B87:C88">
    <cfRule type="duplicateValues" dxfId="979" priority="118"/>
    <cfRule type="duplicateValues" dxfId="978" priority="119"/>
  </conditionalFormatting>
  <conditionalFormatting sqref="B121:C121">
    <cfRule type="duplicateValues" dxfId="977" priority="91"/>
    <cfRule type="duplicateValues" dxfId="976" priority="92"/>
  </conditionalFormatting>
  <conditionalFormatting sqref="B124:C126">
    <cfRule type="containsText" dxfId="975" priority="77" operator="containsText" text="코드미발번">
      <formula>NOT(ISERROR(SEARCH("코드미발번",B124)))</formula>
    </cfRule>
    <cfRule type="duplicateValues" dxfId="974" priority="78"/>
    <cfRule type="duplicateValues" dxfId="973" priority="79"/>
  </conditionalFormatting>
  <conditionalFormatting sqref="C112 B113:B1048576 B39:B44 B76:B111 B19:B20 B30:B35 B1:B5">
    <cfRule type="duplicateValues" dxfId="972" priority="76"/>
  </conditionalFormatting>
  <pageMargins left="0.7" right="0.7" top="0.75" bottom="0.75" header="0.3" footer="0.3"/>
  <pageSetup paperSize="9" scale="2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BA68-A321-4735-8474-0F72127F599C}">
  <sheetPr>
    <tabColor rgb="FF92D050"/>
  </sheetPr>
  <dimension ref="A1:S656"/>
  <sheetViews>
    <sheetView showGridLines="0" view="pageBreakPreview" zoomScale="55" zoomScaleNormal="55" zoomScaleSheetLayoutView="55" workbookViewId="0">
      <pane ySplit="4" topLeftCell="A335" activePane="bottomLeft" state="frozen"/>
      <selection activeCell="P7" sqref="P7"/>
      <selection pane="bottomLeft" activeCell="C344" sqref="C344"/>
    </sheetView>
  </sheetViews>
  <sheetFormatPr defaultRowHeight="25.2"/>
  <cols>
    <col min="1" max="1" width="24.8984375" customWidth="1"/>
    <col min="2" max="2" width="12.19921875" bestFit="1" customWidth="1"/>
    <col min="3" max="3" width="69.19921875" customWidth="1"/>
    <col min="4" max="4" width="27.59765625" customWidth="1"/>
    <col min="5" max="5" width="13" customWidth="1"/>
    <col min="6" max="6" width="11.09765625" customWidth="1"/>
    <col min="7" max="7" width="11.19921875" customWidth="1"/>
    <col min="8" max="8" width="11.5" style="63" customWidth="1"/>
    <col min="9" max="9" width="13.5" customWidth="1"/>
    <col min="10" max="10" width="57.796875" customWidth="1"/>
    <col min="11" max="11" width="12.69921875" style="141" customWidth="1"/>
    <col min="12" max="12" width="13.19921875" style="141" customWidth="1"/>
    <col min="13" max="13" width="21" style="141" customWidth="1"/>
    <col min="14" max="14" width="9.69921875" style="264" hidden="1" customWidth="1"/>
    <col min="15" max="15" width="9.59765625" style="336" hidden="1" customWidth="1"/>
    <col min="16" max="16" width="10.296875" style="680" hidden="1" customWidth="1"/>
    <col min="17" max="18" width="8.796875" hidden="1" customWidth="1"/>
    <col min="19" max="19" width="8.796875" style="680" hidden="1" customWidth="1"/>
  </cols>
  <sheetData>
    <row r="1" spans="1:19" ht="52.95" customHeight="1">
      <c r="A1" s="184"/>
      <c r="B1" s="185"/>
      <c r="C1" s="963" t="s">
        <v>6380</v>
      </c>
      <c r="D1" s="963"/>
      <c r="E1" s="963"/>
      <c r="F1" s="963"/>
      <c r="G1" s="963"/>
      <c r="H1" s="963"/>
      <c r="I1" s="963"/>
      <c r="J1" s="963"/>
      <c r="K1" s="963"/>
      <c r="L1" s="185"/>
      <c r="M1" s="185"/>
      <c r="N1" s="181"/>
      <c r="O1" s="680"/>
    </row>
    <row r="2" spans="1:19" ht="72">
      <c r="A2" s="166"/>
      <c r="B2" s="6"/>
      <c r="C2" s="186" t="s">
        <v>6381</v>
      </c>
      <c r="D2" s="6"/>
      <c r="E2" s="6"/>
      <c r="F2" s="6"/>
      <c r="G2" s="6"/>
      <c r="H2" s="157"/>
      <c r="I2" s="6"/>
      <c r="J2" s="122" t="s">
        <v>3755</v>
      </c>
      <c r="K2" s="95"/>
      <c r="L2" s="95"/>
      <c r="M2" s="95"/>
      <c r="N2" s="335"/>
    </row>
    <row r="3" spans="1:19">
      <c r="A3" s="964" t="s">
        <v>426</v>
      </c>
      <c r="B3" s="964"/>
      <c r="C3" s="964"/>
      <c r="D3" s="964"/>
      <c r="E3" s="964"/>
      <c r="F3" s="964"/>
      <c r="G3" s="964"/>
      <c r="H3" s="974"/>
      <c r="I3" s="964"/>
      <c r="J3" s="964"/>
      <c r="K3" s="964"/>
      <c r="L3" s="964"/>
      <c r="M3" s="964"/>
      <c r="N3" s="337"/>
      <c r="O3" s="115"/>
    </row>
    <row r="4" spans="1:19" s="141" customFormat="1">
      <c r="A4" s="7" t="s">
        <v>427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428</v>
      </c>
      <c r="H4" s="10" t="s">
        <v>5</v>
      </c>
      <c r="I4" s="10" t="s">
        <v>6</v>
      </c>
      <c r="J4" s="8" t="s">
        <v>7</v>
      </c>
      <c r="K4" s="8" t="s">
        <v>429</v>
      </c>
      <c r="L4" s="8" t="s">
        <v>8</v>
      </c>
      <c r="M4" s="8" t="s">
        <v>9</v>
      </c>
      <c r="N4" s="265"/>
      <c r="O4" s="115"/>
      <c r="P4" s="62"/>
      <c r="S4" s="62"/>
    </row>
    <row r="5" spans="1:19" ht="39" customHeight="1">
      <c r="A5" s="985" t="s">
        <v>6422</v>
      </c>
      <c r="B5" s="986"/>
      <c r="C5" s="986"/>
      <c r="D5" s="986"/>
      <c r="E5" s="986"/>
      <c r="F5" s="986"/>
      <c r="G5" s="986"/>
      <c r="H5" s="986"/>
      <c r="I5" s="986"/>
      <c r="J5" s="986"/>
      <c r="K5" s="986"/>
      <c r="L5" s="986"/>
      <c r="M5" s="986"/>
      <c r="N5" s="265"/>
      <c r="O5" s="680"/>
    </row>
    <row r="6" spans="1:19" s="175" customFormat="1" ht="62.4" customHeight="1">
      <c r="A6" s="369"/>
      <c r="B6" s="125">
        <v>450997</v>
      </c>
      <c r="C6" s="372" t="s">
        <v>5586</v>
      </c>
      <c r="D6" s="37" t="s">
        <v>1320</v>
      </c>
      <c r="E6" s="35">
        <v>10</v>
      </c>
      <c r="F6" s="35" t="s">
        <v>233</v>
      </c>
      <c r="G6" s="726">
        <f t="shared" ref="G6:G11" si="0">H6+5000</f>
        <v>23000</v>
      </c>
      <c r="H6" s="658">
        <f t="shared" ref="H6" si="1">N6</f>
        <v>18000</v>
      </c>
      <c r="I6" s="727">
        <f t="shared" ref="I6" si="2">H6/E6</f>
        <v>1800</v>
      </c>
      <c r="J6" s="720" t="s">
        <v>5587</v>
      </c>
      <c r="K6" s="128" t="s">
        <v>145</v>
      </c>
      <c r="L6" s="128" t="s">
        <v>773</v>
      </c>
      <c r="M6" s="368" t="s">
        <v>112</v>
      </c>
      <c r="N6" s="266">
        <v>18000</v>
      </c>
      <c r="O6" s="680" t="b">
        <f t="shared" ref="O6:O11" si="3">H6=N6</f>
        <v>1</v>
      </c>
      <c r="P6" s="680" t="b">
        <f t="shared" ref="P6:P11" si="4">H6&lt;G6</f>
        <v>1</v>
      </c>
      <c r="Q6">
        <f>VLOOKUP(B6,'25년09월 학교가'!$A$2:$C$1818,3,0)</f>
        <v>18000</v>
      </c>
      <c r="R6" s="350"/>
      <c r="S6" s="698" t="b">
        <f t="shared" ref="S6:S11" si="5">Q6=H6</f>
        <v>1</v>
      </c>
    </row>
    <row r="7" spans="1:19" s="141" customFormat="1" ht="180" customHeight="1">
      <c r="A7" s="728"/>
      <c r="B7" s="554">
        <v>461166</v>
      </c>
      <c r="C7" s="555" t="s">
        <v>6305</v>
      </c>
      <c r="D7" s="554" t="s">
        <v>1320</v>
      </c>
      <c r="E7" s="217">
        <v>10</v>
      </c>
      <c r="F7" s="217" t="s">
        <v>233</v>
      </c>
      <c r="G7" s="218">
        <f t="shared" si="0"/>
        <v>21500</v>
      </c>
      <c r="H7" s="682">
        <f>N7</f>
        <v>16500</v>
      </c>
      <c r="I7" s="219">
        <f>H7/E7</f>
        <v>1650</v>
      </c>
      <c r="J7" s="216" t="s">
        <v>6233</v>
      </c>
      <c r="K7" s="217" t="s">
        <v>6183</v>
      </c>
      <c r="L7" s="217" t="s">
        <v>12</v>
      </c>
      <c r="M7" s="217" t="s">
        <v>11</v>
      </c>
      <c r="N7" s="331">
        <v>16500</v>
      </c>
      <c r="O7" s="115" t="b">
        <f t="shared" si="3"/>
        <v>1</v>
      </c>
      <c r="P7" s="62" t="b">
        <f t="shared" si="4"/>
        <v>1</v>
      </c>
      <c r="Q7">
        <f>VLOOKUP(B7,'25년09월 학교가'!$A$2:$C$1818,3,0)</f>
        <v>16500</v>
      </c>
      <c r="S7" s="698" t="b">
        <f t="shared" si="5"/>
        <v>1</v>
      </c>
    </row>
    <row r="8" spans="1:19" s="141" customFormat="1" ht="77.400000000000006" customHeight="1">
      <c r="A8" s="193"/>
      <c r="B8" s="132">
        <v>457983</v>
      </c>
      <c r="C8" s="29" t="s">
        <v>6191</v>
      </c>
      <c r="D8" s="72" t="s">
        <v>6021</v>
      </c>
      <c r="E8" s="74">
        <v>10</v>
      </c>
      <c r="F8" s="12" t="s">
        <v>233</v>
      </c>
      <c r="G8" s="75">
        <f t="shared" si="0"/>
        <v>18500</v>
      </c>
      <c r="H8" s="591">
        <f t="shared" ref="H8" si="6">N8</f>
        <v>13500</v>
      </c>
      <c r="I8" s="592">
        <f t="shared" ref="I8" si="7">H8/E8</f>
        <v>1350</v>
      </c>
      <c r="J8" s="77" t="s">
        <v>6023</v>
      </c>
      <c r="K8" s="72" t="s">
        <v>6022</v>
      </c>
      <c r="L8" s="74" t="s">
        <v>801</v>
      </c>
      <c r="M8" s="160" t="s">
        <v>11</v>
      </c>
      <c r="N8" s="331">
        <v>13500</v>
      </c>
      <c r="O8" s="115" t="b">
        <f t="shared" si="3"/>
        <v>1</v>
      </c>
      <c r="P8" s="62" t="b">
        <f t="shared" si="4"/>
        <v>1</v>
      </c>
      <c r="Q8">
        <f>VLOOKUP(B8,'25년09월 학교가'!$A$2:$C$1818,3,0)</f>
        <v>13500</v>
      </c>
      <c r="S8" s="698" t="b">
        <f t="shared" si="5"/>
        <v>1</v>
      </c>
    </row>
    <row r="9" spans="1:19" s="141" customFormat="1" ht="77.400000000000006" customHeight="1">
      <c r="A9" s="193"/>
      <c r="B9" s="132">
        <v>457984</v>
      </c>
      <c r="C9" s="29" t="s">
        <v>6190</v>
      </c>
      <c r="D9" s="72" t="s">
        <v>1320</v>
      </c>
      <c r="E9" s="74">
        <v>10</v>
      </c>
      <c r="F9" s="12" t="s">
        <v>233</v>
      </c>
      <c r="G9" s="218">
        <f t="shared" si="0"/>
        <v>17200</v>
      </c>
      <c r="H9" s="682">
        <f>N9</f>
        <v>12200</v>
      </c>
      <c r="I9" s="219">
        <f>H9/E9</f>
        <v>1220</v>
      </c>
      <c r="J9" s="77" t="s">
        <v>6306</v>
      </c>
      <c r="K9" s="72" t="s">
        <v>6022</v>
      </c>
      <c r="L9" s="74" t="s">
        <v>801</v>
      </c>
      <c r="M9" s="160" t="s">
        <v>11</v>
      </c>
      <c r="N9" s="331">
        <v>12200</v>
      </c>
      <c r="O9" s="115" t="b">
        <f t="shared" si="3"/>
        <v>1</v>
      </c>
      <c r="P9" s="62" t="b">
        <f t="shared" si="4"/>
        <v>1</v>
      </c>
      <c r="Q9">
        <f>VLOOKUP(B9,'25년09월 학교가'!$A$2:$C$1818,3,0)</f>
        <v>12200</v>
      </c>
      <c r="S9" s="698" t="b">
        <f t="shared" si="5"/>
        <v>1</v>
      </c>
    </row>
    <row r="10" spans="1:19" s="141" customFormat="1" ht="38.4">
      <c r="A10" s="363"/>
      <c r="B10" s="125">
        <v>440320</v>
      </c>
      <c r="C10" s="124" t="s">
        <v>6062</v>
      </c>
      <c r="D10" s="364" t="s">
        <v>5632</v>
      </c>
      <c r="E10" s="363">
        <v>10</v>
      </c>
      <c r="F10" s="35" t="s">
        <v>233</v>
      </c>
      <c r="G10" s="365">
        <f t="shared" si="0"/>
        <v>17000</v>
      </c>
      <c r="H10" s="534">
        <f t="shared" ref="H10:H11" si="8">N10</f>
        <v>12000</v>
      </c>
      <c r="I10" s="366">
        <f t="shared" ref="I10:I11" si="9">H10/E10</f>
        <v>1200</v>
      </c>
      <c r="J10" s="367" t="s">
        <v>5634</v>
      </c>
      <c r="K10" s="363" t="s">
        <v>5642</v>
      </c>
      <c r="L10" s="363" t="s">
        <v>888</v>
      </c>
      <c r="M10" s="368" t="s">
        <v>112</v>
      </c>
      <c r="N10" s="331">
        <v>12000</v>
      </c>
      <c r="O10" s="115" t="b">
        <f t="shared" si="3"/>
        <v>1</v>
      </c>
      <c r="P10" s="62" t="b">
        <f t="shared" si="4"/>
        <v>1</v>
      </c>
      <c r="Q10">
        <f>VLOOKUP(B10,'25년09월 학교가'!$A$2:$C$1818,3,0)</f>
        <v>12000</v>
      </c>
      <c r="S10" s="698" t="b">
        <f t="shared" si="5"/>
        <v>1</v>
      </c>
    </row>
    <row r="11" spans="1:19" s="175" customFormat="1" ht="62.4" customHeight="1">
      <c r="A11" s="369"/>
      <c r="B11" s="125">
        <v>450994</v>
      </c>
      <c r="C11" s="372" t="s">
        <v>5588</v>
      </c>
      <c r="D11" s="37" t="s">
        <v>1320</v>
      </c>
      <c r="E11" s="35">
        <v>10</v>
      </c>
      <c r="F11" s="35" t="s">
        <v>233</v>
      </c>
      <c r="G11" s="365">
        <f t="shared" si="0"/>
        <v>20400</v>
      </c>
      <c r="H11" s="534">
        <f t="shared" si="8"/>
        <v>15400</v>
      </c>
      <c r="I11" s="366">
        <f t="shared" si="9"/>
        <v>1540</v>
      </c>
      <c r="J11" s="371" t="s">
        <v>5589</v>
      </c>
      <c r="K11" s="128" t="s">
        <v>145</v>
      </c>
      <c r="L11" s="128" t="s">
        <v>773</v>
      </c>
      <c r="M11" s="368" t="s">
        <v>112</v>
      </c>
      <c r="N11" s="266">
        <v>15400</v>
      </c>
      <c r="O11" s="680" t="b">
        <f t="shared" si="3"/>
        <v>1</v>
      </c>
      <c r="P11" s="680" t="b">
        <f t="shared" si="4"/>
        <v>1</v>
      </c>
      <c r="Q11">
        <f>VLOOKUP(B11,'25년09월 학교가'!$A$2:$C$1818,3,0)</f>
        <v>15400</v>
      </c>
      <c r="R11" s="350"/>
      <c r="S11" s="698" t="b">
        <f t="shared" si="5"/>
        <v>1</v>
      </c>
    </row>
    <row r="12" spans="1:19" ht="115.2">
      <c r="A12" s="381"/>
      <c r="B12" s="379">
        <v>387197</v>
      </c>
      <c r="C12" s="380" t="s">
        <v>3944</v>
      </c>
      <c r="D12" s="13" t="s">
        <v>567</v>
      </c>
      <c r="E12" s="12">
        <v>29</v>
      </c>
      <c r="F12" s="12" t="s">
        <v>233</v>
      </c>
      <c r="G12" s="30">
        <v>18000</v>
      </c>
      <c r="H12" s="319">
        <f>N12</f>
        <v>14960</v>
      </c>
      <c r="I12" s="20">
        <f t="shared" ref="I12:I55" si="10">H12/E12</f>
        <v>515.86206896551721</v>
      </c>
      <c r="J12" s="32" t="s">
        <v>568</v>
      </c>
      <c r="K12" s="14" t="s">
        <v>5239</v>
      </c>
      <c r="L12" s="12" t="s">
        <v>5153</v>
      </c>
      <c r="M12" s="160" t="s">
        <v>11</v>
      </c>
      <c r="N12" s="265">
        <v>14960</v>
      </c>
      <c r="O12" s="680" t="b">
        <f t="shared" ref="O12:O55" si="11">H12=N12</f>
        <v>1</v>
      </c>
      <c r="P12" s="680" t="b">
        <f t="shared" ref="P12:P55" si="12">H12&lt;G12</f>
        <v>1</v>
      </c>
      <c r="Q12">
        <f>VLOOKUP(B12,'25년09월 학교가'!$A$2:$C$1818,3,0)</f>
        <v>14960</v>
      </c>
      <c r="R12" s="349"/>
      <c r="S12" s="680" t="b">
        <f>Q12=H12</f>
        <v>1</v>
      </c>
    </row>
    <row r="13" spans="1:19" s="175" customFormat="1" ht="38.4">
      <c r="A13" s="161"/>
      <c r="B13" s="132">
        <v>433953</v>
      </c>
      <c r="C13" s="191" t="s">
        <v>5370</v>
      </c>
      <c r="D13" s="132" t="s">
        <v>5652</v>
      </c>
      <c r="E13" s="12">
        <v>10</v>
      </c>
      <c r="F13" s="12" t="s">
        <v>233</v>
      </c>
      <c r="G13" s="262">
        <v>23500</v>
      </c>
      <c r="H13" s="320">
        <f>N13</f>
        <v>19500</v>
      </c>
      <c r="I13" s="183">
        <f>H13/E13</f>
        <v>1950</v>
      </c>
      <c r="J13" s="133" t="s">
        <v>4939</v>
      </c>
      <c r="K13" s="41" t="s">
        <v>149</v>
      </c>
      <c r="L13" s="41" t="s">
        <v>569</v>
      </c>
      <c r="M13" s="38" t="s">
        <v>112</v>
      </c>
      <c r="N13" s="266">
        <v>19500</v>
      </c>
      <c r="O13" s="680" t="b">
        <v>1</v>
      </c>
      <c r="P13" s="680" t="b">
        <v>1</v>
      </c>
      <c r="Q13">
        <f>VLOOKUP(B13,'25년09월 학교가'!$A$2:$C$1818,3,0)</f>
        <v>19500</v>
      </c>
      <c r="R13" s="350"/>
      <c r="S13" s="680" t="b">
        <f t="shared" ref="S13:S88" si="13">Q13=H13</f>
        <v>1</v>
      </c>
    </row>
    <row r="14" spans="1:19" s="175" customFormat="1" ht="57.6">
      <c r="A14" s="369"/>
      <c r="B14" s="132">
        <v>433956</v>
      </c>
      <c r="C14" s="191" t="s">
        <v>5371</v>
      </c>
      <c r="D14" s="132" t="s">
        <v>5652</v>
      </c>
      <c r="E14" s="12">
        <v>10</v>
      </c>
      <c r="F14" s="12" t="s">
        <v>233</v>
      </c>
      <c r="G14" s="262">
        <v>16200</v>
      </c>
      <c r="H14" s="320">
        <f t="shared" ref="H14:H15" si="14">N14</f>
        <v>13000</v>
      </c>
      <c r="I14" s="183">
        <f t="shared" ref="I14:I15" si="15">H14/E14</f>
        <v>1300</v>
      </c>
      <c r="J14" s="133" t="s">
        <v>5394</v>
      </c>
      <c r="K14" s="41" t="s">
        <v>25</v>
      </c>
      <c r="L14" s="41" t="s">
        <v>569</v>
      </c>
      <c r="M14" s="38" t="s">
        <v>112</v>
      </c>
      <c r="N14" s="266">
        <v>13000</v>
      </c>
      <c r="O14" s="680" t="b">
        <v>1</v>
      </c>
      <c r="P14" s="680" t="b">
        <v>1</v>
      </c>
      <c r="Q14">
        <f>VLOOKUP(B14,'25년09월 학교가'!$A$2:$C$1818,3,0)</f>
        <v>13000</v>
      </c>
      <c r="R14" s="350"/>
      <c r="S14" s="680" t="b">
        <f t="shared" si="13"/>
        <v>1</v>
      </c>
    </row>
    <row r="15" spans="1:19" s="175" customFormat="1" ht="62.4" customHeight="1">
      <c r="A15" s="222"/>
      <c r="B15" s="13">
        <v>436728</v>
      </c>
      <c r="C15" s="191" t="s">
        <v>5373</v>
      </c>
      <c r="D15" s="132" t="s">
        <v>5652</v>
      </c>
      <c r="E15" s="12">
        <v>10</v>
      </c>
      <c r="F15" s="12" t="s">
        <v>233</v>
      </c>
      <c r="G15" s="262">
        <v>23500</v>
      </c>
      <c r="H15" s="320">
        <f t="shared" si="14"/>
        <v>19000</v>
      </c>
      <c r="I15" s="183">
        <f t="shared" si="15"/>
        <v>1900</v>
      </c>
      <c r="J15" s="133" t="s">
        <v>4942</v>
      </c>
      <c r="K15" s="41" t="s">
        <v>145</v>
      </c>
      <c r="L15" s="41"/>
      <c r="M15" s="38" t="s">
        <v>112</v>
      </c>
      <c r="N15" s="266">
        <v>19000</v>
      </c>
      <c r="O15" s="680" t="b">
        <v>1</v>
      </c>
      <c r="P15" s="680" t="b">
        <v>1</v>
      </c>
      <c r="Q15">
        <f>VLOOKUP(B15,'25년09월 학교가'!$A$2:$C$1818,3,0)</f>
        <v>19000</v>
      </c>
      <c r="R15" s="350"/>
      <c r="S15" s="680" t="b">
        <f t="shared" si="13"/>
        <v>1</v>
      </c>
    </row>
    <row r="16" spans="1:19" ht="134.4">
      <c r="A16" s="161"/>
      <c r="B16" s="379">
        <v>387198</v>
      </c>
      <c r="C16" s="380" t="s">
        <v>6393</v>
      </c>
      <c r="D16" s="13" t="s">
        <v>570</v>
      </c>
      <c r="E16" s="12">
        <v>10</v>
      </c>
      <c r="F16" s="12" t="s">
        <v>233</v>
      </c>
      <c r="G16" s="30">
        <v>23000</v>
      </c>
      <c r="H16" s="319">
        <f t="shared" ref="H16:H55" si="16">N16</f>
        <v>15500</v>
      </c>
      <c r="I16" s="20">
        <f t="shared" si="10"/>
        <v>1550</v>
      </c>
      <c r="J16" s="32" t="s">
        <v>571</v>
      </c>
      <c r="K16" s="14" t="s">
        <v>5239</v>
      </c>
      <c r="L16" s="12" t="s">
        <v>5153</v>
      </c>
      <c r="M16" s="160" t="s">
        <v>11</v>
      </c>
      <c r="N16" s="265">
        <v>15500</v>
      </c>
      <c r="O16" s="680" t="b">
        <f t="shared" si="11"/>
        <v>1</v>
      </c>
      <c r="P16" s="680" t="b">
        <f t="shared" si="12"/>
        <v>1</v>
      </c>
      <c r="Q16">
        <f>VLOOKUP(B16,'25년09월 학교가'!$A$2:$C$1818,3,0)</f>
        <v>15500</v>
      </c>
      <c r="R16" s="349"/>
      <c r="S16" s="680" t="b">
        <f t="shared" si="13"/>
        <v>1</v>
      </c>
    </row>
    <row r="17" spans="1:19" ht="96">
      <c r="A17" s="161"/>
      <c r="B17" s="132">
        <v>399741</v>
      </c>
      <c r="C17" s="225" t="s">
        <v>6394</v>
      </c>
      <c r="D17" s="196" t="s">
        <v>4220</v>
      </c>
      <c r="E17" s="35">
        <v>10</v>
      </c>
      <c r="F17" s="35" t="s">
        <v>3719</v>
      </c>
      <c r="G17" s="213">
        <v>19500</v>
      </c>
      <c r="H17" s="319">
        <f t="shared" si="16"/>
        <v>15500</v>
      </c>
      <c r="I17" s="183">
        <f t="shared" si="10"/>
        <v>1550</v>
      </c>
      <c r="J17" s="127" t="s">
        <v>4221</v>
      </c>
      <c r="K17" s="36" t="s">
        <v>5240</v>
      </c>
      <c r="L17" s="198" t="s">
        <v>57</v>
      </c>
      <c r="M17" s="12" t="s">
        <v>11</v>
      </c>
      <c r="N17" s="265">
        <v>15500</v>
      </c>
      <c r="O17" s="680" t="b">
        <f t="shared" si="11"/>
        <v>1</v>
      </c>
      <c r="P17" s="680" t="b">
        <f t="shared" si="12"/>
        <v>1</v>
      </c>
      <c r="Q17">
        <f>VLOOKUP(B17,'25년09월 학교가'!$A$2:$C$1818,3,0)</f>
        <v>15500</v>
      </c>
      <c r="R17" s="349"/>
      <c r="S17" s="680" t="b">
        <f t="shared" si="13"/>
        <v>1</v>
      </c>
    </row>
    <row r="18" spans="1:19" ht="57.6">
      <c r="A18" s="161"/>
      <c r="B18" s="379">
        <v>435482</v>
      </c>
      <c r="C18" s="380" t="s">
        <v>64</v>
      </c>
      <c r="D18" s="13" t="s">
        <v>65</v>
      </c>
      <c r="E18" s="12">
        <v>10</v>
      </c>
      <c r="F18" s="12" t="s">
        <v>233</v>
      </c>
      <c r="G18" s="30">
        <v>22000</v>
      </c>
      <c r="H18" s="319">
        <f t="shared" si="16"/>
        <v>17500</v>
      </c>
      <c r="I18" s="20">
        <f t="shared" si="10"/>
        <v>1750</v>
      </c>
      <c r="J18" s="32" t="s">
        <v>4053</v>
      </c>
      <c r="K18" s="14" t="s">
        <v>5241</v>
      </c>
      <c r="L18" s="12" t="s">
        <v>29</v>
      </c>
      <c r="M18" s="160" t="s">
        <v>11</v>
      </c>
      <c r="N18" s="265">
        <v>17500</v>
      </c>
      <c r="O18" s="680" t="b">
        <f t="shared" si="11"/>
        <v>1</v>
      </c>
      <c r="P18" s="680" t="b">
        <f t="shared" si="12"/>
        <v>1</v>
      </c>
      <c r="Q18">
        <f>VLOOKUP(B18,'25년09월 학교가'!$A$2:$C$1818,3,0)</f>
        <v>17500</v>
      </c>
      <c r="R18" s="349"/>
      <c r="S18" s="680" t="b">
        <f t="shared" si="13"/>
        <v>1</v>
      </c>
    </row>
    <row r="19" spans="1:19" s="175" customFormat="1" ht="76.8">
      <c r="A19" s="161"/>
      <c r="B19" s="132">
        <v>427610</v>
      </c>
      <c r="C19" s="380" t="s">
        <v>4844</v>
      </c>
      <c r="D19" s="132" t="s">
        <v>4846</v>
      </c>
      <c r="E19" s="12">
        <v>59</v>
      </c>
      <c r="F19" s="12" t="s">
        <v>233</v>
      </c>
      <c r="G19" s="262">
        <v>13200</v>
      </c>
      <c r="H19" s="320">
        <f>N19</f>
        <v>11180</v>
      </c>
      <c r="I19" s="183">
        <f t="shared" si="10"/>
        <v>189.4915254237288</v>
      </c>
      <c r="J19" s="60" t="s">
        <v>4845</v>
      </c>
      <c r="K19" s="41" t="s">
        <v>4847</v>
      </c>
      <c r="L19" s="38" t="s">
        <v>801</v>
      </c>
      <c r="M19" s="17" t="s">
        <v>11</v>
      </c>
      <c r="N19" s="697">
        <v>11180</v>
      </c>
      <c r="O19" s="680" t="b">
        <f>H19=N19</f>
        <v>1</v>
      </c>
      <c r="P19" s="680" t="b">
        <f>H19&lt;G19</f>
        <v>1</v>
      </c>
      <c r="Q19">
        <f>VLOOKUP(B19,'25년09월 학교가'!$A$2:$C$1818,3,0)</f>
        <v>11180</v>
      </c>
      <c r="R19" s="350"/>
      <c r="S19" s="680" t="b">
        <f t="shared" si="13"/>
        <v>1</v>
      </c>
    </row>
    <row r="20" spans="1:19" ht="57.6">
      <c r="A20" s="12"/>
      <c r="B20" s="132">
        <v>425894</v>
      </c>
      <c r="C20" s="191" t="s">
        <v>4404</v>
      </c>
      <c r="D20" s="132" t="s">
        <v>4240</v>
      </c>
      <c r="E20" s="12">
        <v>10</v>
      </c>
      <c r="F20" s="12" t="s">
        <v>3719</v>
      </c>
      <c r="G20" s="183">
        <v>19140</v>
      </c>
      <c r="H20" s="319">
        <f t="shared" si="16"/>
        <v>14000</v>
      </c>
      <c r="I20" s="20">
        <f t="shared" si="10"/>
        <v>1400</v>
      </c>
      <c r="J20" s="133" t="s">
        <v>4405</v>
      </c>
      <c r="K20" s="14" t="s">
        <v>5244</v>
      </c>
      <c r="L20" s="14" t="s">
        <v>5153</v>
      </c>
      <c r="M20" s="12"/>
      <c r="N20" s="265">
        <v>14000</v>
      </c>
      <c r="O20" s="680" t="b">
        <f t="shared" si="11"/>
        <v>1</v>
      </c>
      <c r="P20" s="680" t="b">
        <f t="shared" si="12"/>
        <v>1</v>
      </c>
      <c r="Q20">
        <f>VLOOKUP(B20,'25년09월 학교가'!$A$2:$C$1818,3,0)</f>
        <v>14000</v>
      </c>
      <c r="R20" s="349"/>
      <c r="S20" s="680" t="b">
        <f t="shared" si="13"/>
        <v>1</v>
      </c>
    </row>
    <row r="21" spans="1:19" ht="38.4">
      <c r="A21" s="12"/>
      <c r="B21" s="132">
        <v>426122</v>
      </c>
      <c r="C21" s="191" t="s">
        <v>4430</v>
      </c>
      <c r="D21" s="132" t="s">
        <v>4431</v>
      </c>
      <c r="E21" s="12">
        <v>10</v>
      </c>
      <c r="F21" s="12" t="s">
        <v>3719</v>
      </c>
      <c r="G21" s="183">
        <v>16950</v>
      </c>
      <c r="H21" s="319">
        <f t="shared" si="16"/>
        <v>12500</v>
      </c>
      <c r="I21" s="20">
        <f t="shared" si="10"/>
        <v>1250</v>
      </c>
      <c r="J21" s="133" t="s">
        <v>4432</v>
      </c>
      <c r="K21" s="14" t="s">
        <v>5246</v>
      </c>
      <c r="L21" s="14" t="s">
        <v>5153</v>
      </c>
      <c r="M21" s="12" t="s">
        <v>4352</v>
      </c>
      <c r="N21" s="265">
        <v>12500</v>
      </c>
      <c r="O21" s="680" t="b">
        <f t="shared" si="11"/>
        <v>1</v>
      </c>
      <c r="P21" s="680" t="b">
        <f t="shared" si="12"/>
        <v>1</v>
      </c>
      <c r="Q21">
        <f>VLOOKUP(B21,'25년09월 학교가'!$A$2:$C$1818,3,0)</f>
        <v>12500</v>
      </c>
      <c r="R21" s="349"/>
      <c r="S21" s="680" t="b">
        <f t="shared" si="13"/>
        <v>1</v>
      </c>
    </row>
    <row r="22" spans="1:19" ht="42">
      <c r="A22" s="161"/>
      <c r="B22" s="379">
        <v>359688</v>
      </c>
      <c r="C22" s="380" t="s">
        <v>6395</v>
      </c>
      <c r="D22" s="13" t="s">
        <v>63</v>
      </c>
      <c r="E22" s="14">
        <v>10</v>
      </c>
      <c r="F22" s="12" t="s">
        <v>233</v>
      </c>
      <c r="G22" s="34">
        <v>27080</v>
      </c>
      <c r="H22" s="319">
        <f t="shared" si="16"/>
        <v>18000</v>
      </c>
      <c r="I22" s="20">
        <f t="shared" si="10"/>
        <v>1800</v>
      </c>
      <c r="J22" s="32" t="s">
        <v>1229</v>
      </c>
      <c r="K22" s="14" t="s">
        <v>5248</v>
      </c>
      <c r="L22" s="14"/>
      <c r="M22" s="160"/>
      <c r="N22" s="265">
        <v>18000</v>
      </c>
      <c r="O22" s="680" t="b">
        <f t="shared" si="11"/>
        <v>1</v>
      </c>
      <c r="P22" s="680" t="b">
        <f t="shared" si="12"/>
        <v>1</v>
      </c>
      <c r="Q22">
        <f>VLOOKUP(B22,'25년09월 학교가'!$A$2:$C$1818,3,0)</f>
        <v>18000</v>
      </c>
      <c r="R22" s="349"/>
      <c r="S22" s="680" t="b">
        <f t="shared" si="13"/>
        <v>1</v>
      </c>
    </row>
    <row r="23" spans="1:19" ht="57.6">
      <c r="A23" s="14"/>
      <c r="B23" s="379">
        <v>372690</v>
      </c>
      <c r="C23" s="380" t="s">
        <v>337</v>
      </c>
      <c r="D23" s="13" t="s">
        <v>344</v>
      </c>
      <c r="E23" s="12">
        <v>30</v>
      </c>
      <c r="F23" s="12" t="s">
        <v>233</v>
      </c>
      <c r="G23" s="34">
        <v>23000</v>
      </c>
      <c r="H23" s="319">
        <f t="shared" si="16"/>
        <v>19170</v>
      </c>
      <c r="I23" s="20">
        <f t="shared" si="10"/>
        <v>639</v>
      </c>
      <c r="J23" s="32" t="s">
        <v>343</v>
      </c>
      <c r="K23" s="14" t="s">
        <v>5249</v>
      </c>
      <c r="L23" s="12" t="s">
        <v>57</v>
      </c>
      <c r="M23" s="160" t="s">
        <v>11</v>
      </c>
      <c r="N23" s="265">
        <v>19170</v>
      </c>
      <c r="O23" s="680" t="b">
        <f t="shared" si="11"/>
        <v>1</v>
      </c>
      <c r="P23" s="680" t="b">
        <f t="shared" si="12"/>
        <v>1</v>
      </c>
      <c r="Q23">
        <f>VLOOKUP(B23,'25년09월 학교가'!$A$2:$C$1818,3,0)</f>
        <v>19170</v>
      </c>
      <c r="R23" s="349"/>
      <c r="S23" s="680" t="b">
        <f t="shared" si="13"/>
        <v>1</v>
      </c>
    </row>
    <row r="24" spans="1:19" ht="38.4">
      <c r="A24" s="14"/>
      <c r="B24" s="379">
        <v>346799</v>
      </c>
      <c r="C24" s="380" t="s">
        <v>1230</v>
      </c>
      <c r="D24" s="13" t="s">
        <v>1231</v>
      </c>
      <c r="E24" s="12">
        <v>10</v>
      </c>
      <c r="F24" s="12" t="s">
        <v>233</v>
      </c>
      <c r="G24" s="34">
        <v>18950</v>
      </c>
      <c r="H24" s="319">
        <f t="shared" si="16"/>
        <v>13630</v>
      </c>
      <c r="I24" s="20">
        <f t="shared" si="10"/>
        <v>1363</v>
      </c>
      <c r="J24" s="32" t="s">
        <v>1232</v>
      </c>
      <c r="K24" s="14" t="s">
        <v>5248</v>
      </c>
      <c r="L24" s="12" t="s">
        <v>5250</v>
      </c>
      <c r="M24" s="160" t="s">
        <v>11</v>
      </c>
      <c r="N24" s="265">
        <v>13630</v>
      </c>
      <c r="O24" s="680" t="b">
        <f t="shared" si="11"/>
        <v>1</v>
      </c>
      <c r="P24" s="680" t="b">
        <f t="shared" si="12"/>
        <v>1</v>
      </c>
      <c r="Q24">
        <f>VLOOKUP(B24,'25년09월 학교가'!$A$2:$C$1818,3,0)</f>
        <v>13630</v>
      </c>
      <c r="R24" s="349"/>
      <c r="S24" s="680" t="b">
        <f t="shared" si="13"/>
        <v>1</v>
      </c>
    </row>
    <row r="25" spans="1:19" ht="76.8">
      <c r="A25" s="14"/>
      <c r="B25" s="379">
        <v>145368</v>
      </c>
      <c r="C25" s="380" t="s">
        <v>4054</v>
      </c>
      <c r="D25" s="13" t="s">
        <v>151</v>
      </c>
      <c r="E25" s="12">
        <v>10</v>
      </c>
      <c r="F25" s="12" t="s">
        <v>233</v>
      </c>
      <c r="G25" s="34">
        <v>17530</v>
      </c>
      <c r="H25" s="319">
        <f t="shared" si="16"/>
        <v>15000</v>
      </c>
      <c r="I25" s="20">
        <f t="shared" si="10"/>
        <v>1500</v>
      </c>
      <c r="J25" s="32" t="s">
        <v>4055</v>
      </c>
      <c r="K25" s="14" t="s">
        <v>5251</v>
      </c>
      <c r="L25" s="12" t="s">
        <v>113</v>
      </c>
      <c r="M25" s="160" t="s">
        <v>11</v>
      </c>
      <c r="N25" s="265">
        <v>15000</v>
      </c>
      <c r="O25" s="680" t="b">
        <f t="shared" si="11"/>
        <v>1</v>
      </c>
      <c r="P25" s="680" t="b">
        <f t="shared" si="12"/>
        <v>1</v>
      </c>
      <c r="Q25">
        <f>VLOOKUP(B25,'25년09월 학교가'!$A$2:$C$1818,3,0)</f>
        <v>15000</v>
      </c>
      <c r="R25" s="349"/>
      <c r="S25" s="680" t="b">
        <f t="shared" si="13"/>
        <v>1</v>
      </c>
    </row>
    <row r="26" spans="1:19" ht="57.6">
      <c r="A26" s="161" t="s">
        <v>3807</v>
      </c>
      <c r="B26" s="379">
        <v>292472</v>
      </c>
      <c r="C26" s="380" t="s">
        <v>3839</v>
      </c>
      <c r="D26" s="13" t="s">
        <v>147</v>
      </c>
      <c r="E26" s="12">
        <v>10</v>
      </c>
      <c r="F26" s="12" t="s">
        <v>233</v>
      </c>
      <c r="G26" s="34">
        <v>28130</v>
      </c>
      <c r="H26" s="319">
        <f t="shared" si="16"/>
        <v>21000</v>
      </c>
      <c r="I26" s="20">
        <f t="shared" si="10"/>
        <v>2100</v>
      </c>
      <c r="J26" s="32" t="s">
        <v>1235</v>
      </c>
      <c r="K26" s="14" t="s">
        <v>5253</v>
      </c>
      <c r="L26" s="12" t="s">
        <v>57</v>
      </c>
      <c r="M26" s="160" t="s">
        <v>11</v>
      </c>
      <c r="N26" s="265">
        <v>21000</v>
      </c>
      <c r="O26" s="680" t="b">
        <f t="shared" si="11"/>
        <v>1</v>
      </c>
      <c r="P26" s="680" t="b">
        <f t="shared" si="12"/>
        <v>1</v>
      </c>
      <c r="Q26">
        <f>VLOOKUP(B26,'25년09월 학교가'!$A$2:$C$1818,3,0)</f>
        <v>21000</v>
      </c>
      <c r="R26" s="349"/>
      <c r="S26" s="680" t="b">
        <f t="shared" si="13"/>
        <v>1</v>
      </c>
    </row>
    <row r="27" spans="1:19" ht="153.6">
      <c r="A27" s="161" t="s">
        <v>3873</v>
      </c>
      <c r="B27" s="379">
        <v>438163</v>
      </c>
      <c r="C27" s="162" t="s">
        <v>5506</v>
      </c>
      <c r="D27" s="13" t="s">
        <v>1233</v>
      </c>
      <c r="E27" s="12">
        <v>10</v>
      </c>
      <c r="F27" s="12" t="s">
        <v>233</v>
      </c>
      <c r="G27" s="34">
        <v>31780</v>
      </c>
      <c r="H27" s="319">
        <f t="shared" si="16"/>
        <v>27000</v>
      </c>
      <c r="I27" s="20">
        <f t="shared" si="10"/>
        <v>2700</v>
      </c>
      <c r="J27" s="32" t="s">
        <v>4972</v>
      </c>
      <c r="K27" s="14" t="s">
        <v>5254</v>
      </c>
      <c r="L27" s="12" t="s">
        <v>56</v>
      </c>
      <c r="M27" s="160" t="s">
        <v>11</v>
      </c>
      <c r="N27" s="265">
        <v>27000</v>
      </c>
      <c r="O27" s="680" t="b">
        <f t="shared" si="11"/>
        <v>1</v>
      </c>
      <c r="P27" s="680" t="b">
        <f t="shared" si="12"/>
        <v>1</v>
      </c>
      <c r="Q27">
        <f>VLOOKUP(B27,'25년09월 학교가'!$A$2:$C$1818,3,0)</f>
        <v>27000</v>
      </c>
      <c r="R27" s="349"/>
      <c r="S27" s="680" t="b">
        <f t="shared" si="13"/>
        <v>1</v>
      </c>
    </row>
    <row r="28" spans="1:19" ht="59.4" customHeight="1">
      <c r="A28" s="14"/>
      <c r="B28" s="379">
        <v>234037</v>
      </c>
      <c r="C28" s="380" t="s">
        <v>5767</v>
      </c>
      <c r="D28" s="13" t="s">
        <v>1236</v>
      </c>
      <c r="E28" s="12">
        <v>10</v>
      </c>
      <c r="F28" s="12" t="s">
        <v>233</v>
      </c>
      <c r="G28" s="34">
        <v>35600</v>
      </c>
      <c r="H28" s="319">
        <f t="shared" si="16"/>
        <v>30360</v>
      </c>
      <c r="I28" s="20">
        <f t="shared" si="10"/>
        <v>3036</v>
      </c>
      <c r="J28" s="32" t="s">
        <v>4970</v>
      </c>
      <c r="K28" s="14" t="s">
        <v>5255</v>
      </c>
      <c r="L28" s="12" t="s">
        <v>56</v>
      </c>
      <c r="M28" s="160" t="s">
        <v>11</v>
      </c>
      <c r="N28" s="265">
        <v>30360</v>
      </c>
      <c r="O28" s="680" t="b">
        <f t="shared" si="11"/>
        <v>1</v>
      </c>
      <c r="P28" s="680" t="b">
        <f t="shared" si="12"/>
        <v>1</v>
      </c>
      <c r="Q28">
        <f>VLOOKUP(B28,'25년09월 학교가'!$A$2:$C$1818,3,0)</f>
        <v>30360</v>
      </c>
      <c r="R28" s="349"/>
      <c r="S28" s="680" t="b">
        <f t="shared" si="13"/>
        <v>1</v>
      </c>
    </row>
    <row r="29" spans="1:19" ht="58.2" customHeight="1">
      <c r="A29" s="14"/>
      <c r="B29" s="379">
        <v>178643</v>
      </c>
      <c r="C29" s="380" t="s">
        <v>6144</v>
      </c>
      <c r="D29" s="13" t="s">
        <v>1238</v>
      </c>
      <c r="E29" s="12">
        <v>10</v>
      </c>
      <c r="F29" s="12" t="s">
        <v>233</v>
      </c>
      <c r="G29" s="34">
        <v>29410</v>
      </c>
      <c r="H29" s="319">
        <f t="shared" si="16"/>
        <v>25500</v>
      </c>
      <c r="I29" s="20">
        <f t="shared" si="10"/>
        <v>2550</v>
      </c>
      <c r="J29" s="32" t="s">
        <v>4971</v>
      </c>
      <c r="K29" s="14" t="s">
        <v>5256</v>
      </c>
      <c r="L29" s="12" t="s">
        <v>113</v>
      </c>
      <c r="M29" s="160" t="s">
        <v>11</v>
      </c>
      <c r="N29" s="265">
        <v>25500</v>
      </c>
      <c r="O29" s="680" t="b">
        <f t="shared" si="11"/>
        <v>1</v>
      </c>
      <c r="P29" s="680" t="b">
        <f t="shared" si="12"/>
        <v>1</v>
      </c>
      <c r="Q29">
        <f>VLOOKUP(B29,'25년09월 학교가'!$A$2:$C$1818,3,0)</f>
        <v>25500</v>
      </c>
      <c r="R29" s="349"/>
      <c r="S29" s="680" t="b">
        <f t="shared" si="13"/>
        <v>1</v>
      </c>
    </row>
    <row r="30" spans="1:19" ht="57.6" customHeight="1">
      <c r="A30" s="14"/>
      <c r="B30" s="379">
        <v>138429</v>
      </c>
      <c r="C30" s="380" t="s">
        <v>6315</v>
      </c>
      <c r="D30" s="13" t="s">
        <v>1237</v>
      </c>
      <c r="E30" s="12">
        <v>10</v>
      </c>
      <c r="F30" s="12" t="s">
        <v>233</v>
      </c>
      <c r="G30" s="34">
        <v>21760</v>
      </c>
      <c r="H30" s="319">
        <f t="shared" si="16"/>
        <v>17000</v>
      </c>
      <c r="I30" s="20">
        <f t="shared" si="10"/>
        <v>1700</v>
      </c>
      <c r="J30" s="32" t="s">
        <v>4967</v>
      </c>
      <c r="K30" s="14" t="s">
        <v>5257</v>
      </c>
      <c r="L30" s="12" t="s">
        <v>56</v>
      </c>
      <c r="M30" s="160" t="s">
        <v>11</v>
      </c>
      <c r="N30" s="265">
        <v>17000</v>
      </c>
      <c r="O30" s="680" t="b">
        <f t="shared" si="11"/>
        <v>1</v>
      </c>
      <c r="P30" s="680" t="b">
        <f t="shared" si="12"/>
        <v>1</v>
      </c>
      <c r="Q30">
        <f>VLOOKUP(B30,'25년09월 학교가'!$A$2:$C$1818,3,0)</f>
        <v>17000</v>
      </c>
      <c r="R30" s="349"/>
      <c r="S30" s="680" t="b">
        <f t="shared" si="13"/>
        <v>1</v>
      </c>
    </row>
    <row r="31" spans="1:19" ht="52.2" customHeight="1">
      <c r="A31" s="14"/>
      <c r="B31" s="379">
        <v>138428</v>
      </c>
      <c r="C31" s="380" t="s">
        <v>6316</v>
      </c>
      <c r="D31" s="13" t="s">
        <v>1236</v>
      </c>
      <c r="E31" s="12">
        <v>10</v>
      </c>
      <c r="F31" s="12" t="s">
        <v>233</v>
      </c>
      <c r="G31" s="34">
        <v>34410</v>
      </c>
      <c r="H31" s="319">
        <f t="shared" si="16"/>
        <v>30000</v>
      </c>
      <c r="I31" s="20">
        <f t="shared" si="10"/>
        <v>3000</v>
      </c>
      <c r="J31" s="32" t="s">
        <v>4967</v>
      </c>
      <c r="K31" s="14" t="s">
        <v>5257</v>
      </c>
      <c r="L31" s="12" t="s">
        <v>56</v>
      </c>
      <c r="M31" s="160" t="s">
        <v>11</v>
      </c>
      <c r="N31" s="265">
        <v>30000</v>
      </c>
      <c r="O31" s="680" t="b">
        <f t="shared" si="11"/>
        <v>1</v>
      </c>
      <c r="P31" s="680" t="b">
        <f t="shared" si="12"/>
        <v>1</v>
      </c>
      <c r="Q31">
        <f>VLOOKUP(B31,'25년09월 학교가'!$A$2:$C$1818,3,0)</f>
        <v>30000</v>
      </c>
      <c r="R31" s="349"/>
      <c r="S31" s="680" t="b">
        <f t="shared" si="13"/>
        <v>1</v>
      </c>
    </row>
    <row r="32" spans="1:19" ht="58.2" customHeight="1">
      <c r="A32" s="14"/>
      <c r="B32" s="379">
        <v>431068</v>
      </c>
      <c r="C32" s="380" t="s">
        <v>6145</v>
      </c>
      <c r="D32" s="13" t="s">
        <v>1240</v>
      </c>
      <c r="E32" s="12">
        <v>15</v>
      </c>
      <c r="F32" s="12" t="s">
        <v>233</v>
      </c>
      <c r="G32" s="34">
        <v>38990</v>
      </c>
      <c r="H32" s="319">
        <f t="shared" si="16"/>
        <v>33250</v>
      </c>
      <c r="I32" s="20">
        <f t="shared" si="10"/>
        <v>2216.6666666666665</v>
      </c>
      <c r="J32" s="32" t="s">
        <v>4966</v>
      </c>
      <c r="K32" s="14" t="s">
        <v>5256</v>
      </c>
      <c r="L32" s="12" t="s">
        <v>56</v>
      </c>
      <c r="M32" s="160" t="s">
        <v>11</v>
      </c>
      <c r="N32" s="265">
        <v>33250</v>
      </c>
      <c r="O32" s="680" t="b">
        <f t="shared" si="11"/>
        <v>1</v>
      </c>
      <c r="P32" s="680" t="b">
        <f t="shared" si="12"/>
        <v>1</v>
      </c>
      <c r="Q32">
        <f>VLOOKUP(B32,'25년09월 학교가'!$A$2:$C$1818,3,0)</f>
        <v>33250</v>
      </c>
      <c r="R32" s="349"/>
      <c r="S32" s="680" t="b">
        <f t="shared" si="13"/>
        <v>1</v>
      </c>
    </row>
    <row r="33" spans="1:19" ht="57" customHeight="1">
      <c r="A33" s="14"/>
      <c r="B33" s="379">
        <v>173374</v>
      </c>
      <c r="C33" s="380" t="s">
        <v>4915</v>
      </c>
      <c r="D33" s="13" t="s">
        <v>1241</v>
      </c>
      <c r="E33" s="12">
        <v>20</v>
      </c>
      <c r="F33" s="12" t="s">
        <v>233</v>
      </c>
      <c r="G33" s="34">
        <v>63820</v>
      </c>
      <c r="H33" s="319">
        <f t="shared" si="16"/>
        <v>56000</v>
      </c>
      <c r="I33" s="20">
        <f t="shared" si="10"/>
        <v>2800</v>
      </c>
      <c r="J33" s="32" t="s">
        <v>4966</v>
      </c>
      <c r="K33" s="14" t="s">
        <v>5256</v>
      </c>
      <c r="L33" s="12" t="s">
        <v>56</v>
      </c>
      <c r="M33" s="160" t="s">
        <v>11</v>
      </c>
      <c r="N33" s="265">
        <v>56000</v>
      </c>
      <c r="O33" s="680" t="b">
        <f t="shared" si="11"/>
        <v>1</v>
      </c>
      <c r="P33" s="680" t="b">
        <f t="shared" si="12"/>
        <v>1</v>
      </c>
      <c r="Q33">
        <f>VLOOKUP(B33,'25년09월 학교가'!$A$2:$C$1818,3,0)</f>
        <v>56000</v>
      </c>
      <c r="R33" s="349"/>
      <c r="S33" s="680" t="b">
        <f t="shared" si="13"/>
        <v>1</v>
      </c>
    </row>
    <row r="34" spans="1:19" ht="49.2" customHeight="1">
      <c r="A34" s="14"/>
      <c r="B34" s="379">
        <v>427631</v>
      </c>
      <c r="C34" s="380" t="s">
        <v>6342</v>
      </c>
      <c r="D34" s="13" t="s">
        <v>6345</v>
      </c>
      <c r="E34" s="12">
        <v>10</v>
      </c>
      <c r="F34" s="12" t="s">
        <v>6346</v>
      </c>
      <c r="G34" s="34">
        <f>H34+5000</f>
        <v>19000</v>
      </c>
      <c r="H34" s="319">
        <f t="shared" ref="H34" si="17">N34</f>
        <v>14000</v>
      </c>
      <c r="I34" s="20">
        <f t="shared" ref="I34" si="18">H34/E34</f>
        <v>1400</v>
      </c>
      <c r="J34" s="32" t="s">
        <v>6344</v>
      </c>
      <c r="K34" s="14" t="s">
        <v>6347</v>
      </c>
      <c r="L34" s="12" t="s">
        <v>6343</v>
      </c>
      <c r="M34" s="160" t="s">
        <v>11</v>
      </c>
      <c r="N34" s="265">
        <v>14000</v>
      </c>
      <c r="O34" s="680" t="b">
        <f t="shared" ref="O34" si="19">H34=N34</f>
        <v>1</v>
      </c>
      <c r="P34" s="680" t="b">
        <f t="shared" ref="P34" si="20">H34&lt;G34</f>
        <v>1</v>
      </c>
      <c r="Q34">
        <f>VLOOKUP(B34,'25년09월 학교가'!$A$2:$C$1818,3,0)</f>
        <v>14000</v>
      </c>
      <c r="R34" s="349"/>
      <c r="S34" s="680" t="b">
        <f t="shared" ref="S34" si="21">Q34=H34</f>
        <v>1</v>
      </c>
    </row>
    <row r="35" spans="1:19" ht="57.6">
      <c r="A35" s="14"/>
      <c r="B35" s="379">
        <v>252245</v>
      </c>
      <c r="C35" s="380" t="s">
        <v>1242</v>
      </c>
      <c r="D35" s="13" t="s">
        <v>1233</v>
      </c>
      <c r="E35" s="12">
        <v>10</v>
      </c>
      <c r="F35" s="12" t="s">
        <v>233</v>
      </c>
      <c r="G35" s="34">
        <v>21660</v>
      </c>
      <c r="H35" s="319">
        <f t="shared" si="16"/>
        <v>15560</v>
      </c>
      <c r="I35" s="20">
        <f t="shared" si="10"/>
        <v>1556</v>
      </c>
      <c r="J35" s="32" t="s">
        <v>1243</v>
      </c>
      <c r="K35" s="14" t="s">
        <v>5258</v>
      </c>
      <c r="L35" s="12" t="s">
        <v>56</v>
      </c>
      <c r="M35" s="160" t="s">
        <v>11</v>
      </c>
      <c r="N35" s="265">
        <v>15560</v>
      </c>
      <c r="O35" s="680" t="b">
        <f t="shared" si="11"/>
        <v>1</v>
      </c>
      <c r="P35" s="680" t="b">
        <f t="shared" si="12"/>
        <v>1</v>
      </c>
      <c r="Q35">
        <f>VLOOKUP(B35,'25년09월 학교가'!$A$2:$C$1818,3,0)</f>
        <v>15560</v>
      </c>
      <c r="R35" s="349"/>
      <c r="S35" s="680" t="b">
        <f t="shared" si="13"/>
        <v>1</v>
      </c>
    </row>
    <row r="36" spans="1:19" ht="42">
      <c r="A36" s="14"/>
      <c r="B36" s="379">
        <v>225365</v>
      </c>
      <c r="C36" s="380" t="s">
        <v>1244</v>
      </c>
      <c r="D36" s="13" t="s">
        <v>1245</v>
      </c>
      <c r="E36" s="12">
        <v>10</v>
      </c>
      <c r="F36" s="12" t="s">
        <v>233</v>
      </c>
      <c r="G36" s="34">
        <v>16430</v>
      </c>
      <c r="H36" s="319">
        <f t="shared" si="16"/>
        <v>11000</v>
      </c>
      <c r="I36" s="20">
        <f t="shared" si="10"/>
        <v>1100</v>
      </c>
      <c r="J36" s="32" t="s">
        <v>1246</v>
      </c>
      <c r="K36" s="14" t="s">
        <v>5255</v>
      </c>
      <c r="L36" s="12" t="s">
        <v>56</v>
      </c>
      <c r="M36" s="160" t="s">
        <v>11</v>
      </c>
      <c r="N36" s="265">
        <v>11000</v>
      </c>
      <c r="O36" s="680" t="b">
        <f t="shared" si="11"/>
        <v>1</v>
      </c>
      <c r="P36" s="680" t="b">
        <f t="shared" si="12"/>
        <v>1</v>
      </c>
      <c r="Q36">
        <f>VLOOKUP(B36,'25년09월 학교가'!$A$2:$C$1818,3,0)</f>
        <v>11000</v>
      </c>
      <c r="R36" s="349"/>
      <c r="S36" s="680" t="b">
        <f t="shared" si="13"/>
        <v>1</v>
      </c>
    </row>
    <row r="37" spans="1:19" ht="42">
      <c r="A37" s="161" t="s">
        <v>3873</v>
      </c>
      <c r="B37" s="379">
        <v>126661</v>
      </c>
      <c r="C37" s="162" t="s">
        <v>3948</v>
      </c>
      <c r="D37" s="13" t="s">
        <v>1247</v>
      </c>
      <c r="E37" s="12">
        <v>20</v>
      </c>
      <c r="F37" s="12" t="s">
        <v>233</v>
      </c>
      <c r="G37" s="34">
        <v>33800</v>
      </c>
      <c r="H37" s="319">
        <f t="shared" si="16"/>
        <v>23500</v>
      </c>
      <c r="I37" s="20">
        <f t="shared" si="10"/>
        <v>1175</v>
      </c>
      <c r="J37" s="32" t="s">
        <v>1248</v>
      </c>
      <c r="K37" s="14" t="s">
        <v>5248</v>
      </c>
      <c r="L37" s="12" t="s">
        <v>56</v>
      </c>
      <c r="M37" s="160" t="s">
        <v>11</v>
      </c>
      <c r="N37" s="265">
        <v>23500</v>
      </c>
      <c r="O37" s="680" t="b">
        <f t="shared" si="11"/>
        <v>1</v>
      </c>
      <c r="P37" s="680" t="b">
        <f t="shared" si="12"/>
        <v>1</v>
      </c>
      <c r="Q37">
        <f>VLOOKUP(B37,'25년09월 학교가'!$A$2:$C$1818,3,0)</f>
        <v>23500</v>
      </c>
      <c r="R37" s="349"/>
      <c r="S37" s="680" t="b">
        <f t="shared" si="13"/>
        <v>1</v>
      </c>
    </row>
    <row r="38" spans="1:19" ht="42">
      <c r="A38" s="161" t="s">
        <v>3873</v>
      </c>
      <c r="B38" s="379">
        <v>126793</v>
      </c>
      <c r="C38" s="162" t="s">
        <v>3948</v>
      </c>
      <c r="D38" s="13" t="s">
        <v>1249</v>
      </c>
      <c r="E38" s="12">
        <v>20</v>
      </c>
      <c r="F38" s="12" t="s">
        <v>233</v>
      </c>
      <c r="G38" s="34">
        <v>42030</v>
      </c>
      <c r="H38" s="319">
        <f t="shared" si="16"/>
        <v>28500</v>
      </c>
      <c r="I38" s="20">
        <f t="shared" si="10"/>
        <v>1425</v>
      </c>
      <c r="J38" s="32" t="s">
        <v>1248</v>
      </c>
      <c r="K38" s="14" t="s">
        <v>5248</v>
      </c>
      <c r="L38" s="12" t="s">
        <v>56</v>
      </c>
      <c r="M38" s="160" t="s">
        <v>11</v>
      </c>
      <c r="N38" s="265">
        <v>28500</v>
      </c>
      <c r="O38" s="680" t="b">
        <f t="shared" si="11"/>
        <v>1</v>
      </c>
      <c r="P38" s="680" t="b">
        <f t="shared" si="12"/>
        <v>1</v>
      </c>
      <c r="Q38">
        <f>VLOOKUP(B38,'25년09월 학교가'!$A$2:$C$1818,3,0)</f>
        <v>28500</v>
      </c>
      <c r="R38" s="349"/>
      <c r="S38" s="680" t="b">
        <f t="shared" si="13"/>
        <v>1</v>
      </c>
    </row>
    <row r="39" spans="1:19" ht="42">
      <c r="A39" s="14"/>
      <c r="B39" s="379">
        <v>386666</v>
      </c>
      <c r="C39" s="380" t="s">
        <v>1250</v>
      </c>
      <c r="D39" s="13" t="s">
        <v>1233</v>
      </c>
      <c r="E39" s="12">
        <v>10</v>
      </c>
      <c r="F39" s="12" t="s">
        <v>233</v>
      </c>
      <c r="G39" s="34">
        <v>30330</v>
      </c>
      <c r="H39" s="319">
        <f t="shared" si="16"/>
        <v>23990</v>
      </c>
      <c r="I39" s="20">
        <f t="shared" si="10"/>
        <v>2399</v>
      </c>
      <c r="J39" s="32" t="s">
        <v>1251</v>
      </c>
      <c r="K39" s="14" t="s">
        <v>5255</v>
      </c>
      <c r="L39" s="12" t="s">
        <v>56</v>
      </c>
      <c r="M39" s="160" t="s">
        <v>11</v>
      </c>
      <c r="N39" s="265">
        <v>23990</v>
      </c>
      <c r="O39" s="680" t="b">
        <f t="shared" si="11"/>
        <v>1</v>
      </c>
      <c r="P39" s="680" t="b">
        <f t="shared" si="12"/>
        <v>1</v>
      </c>
      <c r="Q39">
        <f>VLOOKUP(B39,'25년09월 학교가'!$A$2:$C$1818,3,0)</f>
        <v>23990</v>
      </c>
      <c r="R39" s="349"/>
      <c r="S39" s="680" t="b">
        <f t="shared" si="13"/>
        <v>1</v>
      </c>
    </row>
    <row r="40" spans="1:19" ht="42">
      <c r="A40" s="14"/>
      <c r="B40" s="379">
        <v>241947</v>
      </c>
      <c r="C40" s="380" t="s">
        <v>1252</v>
      </c>
      <c r="D40" s="13" t="s">
        <v>1233</v>
      </c>
      <c r="E40" s="12">
        <v>10</v>
      </c>
      <c r="F40" s="12" t="s">
        <v>233</v>
      </c>
      <c r="G40" s="34">
        <v>38510</v>
      </c>
      <c r="H40" s="319">
        <f t="shared" si="16"/>
        <v>27670</v>
      </c>
      <c r="I40" s="20">
        <f t="shared" si="10"/>
        <v>2767</v>
      </c>
      <c r="J40" s="32" t="s">
        <v>1253</v>
      </c>
      <c r="K40" s="14" t="s">
        <v>5255</v>
      </c>
      <c r="L40" s="12" t="s">
        <v>56</v>
      </c>
      <c r="M40" s="160" t="s">
        <v>11</v>
      </c>
      <c r="N40" s="265">
        <v>27670</v>
      </c>
      <c r="O40" s="680" t="b">
        <f t="shared" si="11"/>
        <v>1</v>
      </c>
      <c r="P40" s="680" t="b">
        <f t="shared" si="12"/>
        <v>1</v>
      </c>
      <c r="Q40">
        <f>VLOOKUP(B40,'25년09월 학교가'!$A$2:$C$1818,3,0)</f>
        <v>27670</v>
      </c>
      <c r="R40" s="349"/>
      <c r="S40" s="680" t="b">
        <f t="shared" si="13"/>
        <v>1</v>
      </c>
    </row>
    <row r="41" spans="1:19" ht="57.6">
      <c r="A41" s="14"/>
      <c r="B41" s="379">
        <v>292471</v>
      </c>
      <c r="C41" s="380" t="s">
        <v>1254</v>
      </c>
      <c r="D41" s="13" t="s">
        <v>147</v>
      </c>
      <c r="E41" s="12">
        <v>10</v>
      </c>
      <c r="F41" s="12" t="s">
        <v>233</v>
      </c>
      <c r="G41" s="34">
        <v>29900</v>
      </c>
      <c r="H41" s="319">
        <f t="shared" si="16"/>
        <v>22160</v>
      </c>
      <c r="I41" s="20">
        <f t="shared" si="10"/>
        <v>2216</v>
      </c>
      <c r="J41" s="32" t="s">
        <v>1255</v>
      </c>
      <c r="K41" s="14" t="s">
        <v>5259</v>
      </c>
      <c r="L41" s="12" t="s">
        <v>57</v>
      </c>
      <c r="M41" s="160" t="s">
        <v>11</v>
      </c>
      <c r="N41" s="265">
        <v>22160</v>
      </c>
      <c r="O41" s="680" t="b">
        <f t="shared" si="11"/>
        <v>1</v>
      </c>
      <c r="P41" s="680" t="b">
        <f t="shared" si="12"/>
        <v>1</v>
      </c>
      <c r="Q41">
        <f>VLOOKUP(B41,'25년09월 학교가'!$A$2:$C$1818,3,0)</f>
        <v>22160</v>
      </c>
      <c r="R41" s="349"/>
      <c r="S41" s="680" t="b">
        <f t="shared" si="13"/>
        <v>1</v>
      </c>
    </row>
    <row r="42" spans="1:19" ht="57.6">
      <c r="A42" s="14"/>
      <c r="B42" s="379">
        <v>286636</v>
      </c>
      <c r="C42" s="380" t="s">
        <v>1256</v>
      </c>
      <c r="D42" s="13" t="s">
        <v>1257</v>
      </c>
      <c r="E42" s="12">
        <v>24</v>
      </c>
      <c r="F42" s="12" t="s">
        <v>233</v>
      </c>
      <c r="G42" s="34">
        <v>72930</v>
      </c>
      <c r="H42" s="319">
        <f t="shared" si="16"/>
        <v>68000</v>
      </c>
      <c r="I42" s="20">
        <f t="shared" si="10"/>
        <v>2833.3333333333335</v>
      </c>
      <c r="J42" s="32" t="s">
        <v>1258</v>
      </c>
      <c r="K42" s="14" t="s">
        <v>5260</v>
      </c>
      <c r="L42" s="12" t="s">
        <v>113</v>
      </c>
      <c r="M42" s="160" t="s">
        <v>11</v>
      </c>
      <c r="N42" s="265">
        <v>68000</v>
      </c>
      <c r="O42" s="680" t="b">
        <f t="shared" si="11"/>
        <v>1</v>
      </c>
      <c r="P42" s="680" t="b">
        <f t="shared" si="12"/>
        <v>1</v>
      </c>
      <c r="Q42">
        <f>VLOOKUP(B42,'25년09월 학교가'!$A$2:$C$1818,3,0)</f>
        <v>68000</v>
      </c>
      <c r="R42" s="349"/>
      <c r="S42" s="680" t="b">
        <f t="shared" si="13"/>
        <v>1</v>
      </c>
    </row>
    <row r="43" spans="1:19" ht="57.6">
      <c r="A43" s="14"/>
      <c r="B43" s="379">
        <v>296427</v>
      </c>
      <c r="C43" s="380" t="s">
        <v>1259</v>
      </c>
      <c r="D43" s="13" t="s">
        <v>1260</v>
      </c>
      <c r="E43" s="12">
        <v>5</v>
      </c>
      <c r="F43" s="12" t="s">
        <v>233</v>
      </c>
      <c r="G43" s="34">
        <v>31000</v>
      </c>
      <c r="H43" s="319">
        <f t="shared" si="16"/>
        <v>29000</v>
      </c>
      <c r="I43" s="20">
        <f t="shared" si="10"/>
        <v>5800</v>
      </c>
      <c r="J43" s="32" t="s">
        <v>1261</v>
      </c>
      <c r="K43" s="14" t="s">
        <v>5261</v>
      </c>
      <c r="L43" s="12" t="s">
        <v>113</v>
      </c>
      <c r="M43" s="160" t="s">
        <v>11</v>
      </c>
      <c r="N43" s="265">
        <v>29000</v>
      </c>
      <c r="O43" s="680" t="b">
        <f t="shared" si="11"/>
        <v>1</v>
      </c>
      <c r="P43" s="680" t="b">
        <f t="shared" si="12"/>
        <v>1</v>
      </c>
      <c r="Q43">
        <f>VLOOKUP(B43,'25년09월 학교가'!$A$2:$C$1818,3,0)</f>
        <v>29000</v>
      </c>
      <c r="R43" s="349"/>
      <c r="S43" s="680" t="b">
        <f t="shared" si="13"/>
        <v>1</v>
      </c>
    </row>
    <row r="44" spans="1:19" ht="57.6">
      <c r="A44" s="14"/>
      <c r="B44" s="379">
        <v>332014</v>
      </c>
      <c r="C44" s="380" t="s">
        <v>1262</v>
      </c>
      <c r="D44" s="13" t="s">
        <v>1192</v>
      </c>
      <c r="E44" s="12">
        <v>10</v>
      </c>
      <c r="F44" s="12" t="s">
        <v>233</v>
      </c>
      <c r="G44" s="34">
        <v>25000</v>
      </c>
      <c r="H44" s="319">
        <f t="shared" si="16"/>
        <v>18500</v>
      </c>
      <c r="I44" s="20">
        <f t="shared" si="10"/>
        <v>1850</v>
      </c>
      <c r="J44" s="32" t="s">
        <v>1263</v>
      </c>
      <c r="K44" s="14" t="s">
        <v>5262</v>
      </c>
      <c r="L44" s="12" t="s">
        <v>113</v>
      </c>
      <c r="M44" s="160" t="s">
        <v>11</v>
      </c>
      <c r="N44" s="265">
        <v>18500</v>
      </c>
      <c r="O44" s="680" t="b">
        <f t="shared" si="11"/>
        <v>1</v>
      </c>
      <c r="P44" s="680" t="b">
        <f t="shared" si="12"/>
        <v>1</v>
      </c>
      <c r="Q44">
        <f>VLOOKUP(B44,'25년09월 학교가'!$A$2:$C$1818,3,0)</f>
        <v>18500</v>
      </c>
      <c r="R44" s="349"/>
      <c r="S44" s="680" t="b">
        <f t="shared" si="13"/>
        <v>1</v>
      </c>
    </row>
    <row r="45" spans="1:19" ht="96">
      <c r="A45" s="14"/>
      <c r="B45" s="379">
        <v>329495</v>
      </c>
      <c r="C45" s="380" t="s">
        <v>1264</v>
      </c>
      <c r="D45" s="13" t="s">
        <v>1192</v>
      </c>
      <c r="E45" s="12">
        <v>10</v>
      </c>
      <c r="F45" s="12" t="s">
        <v>233</v>
      </c>
      <c r="G45" s="34">
        <v>25000</v>
      </c>
      <c r="H45" s="319">
        <f t="shared" si="16"/>
        <v>21000</v>
      </c>
      <c r="I45" s="20">
        <f t="shared" si="10"/>
        <v>2100</v>
      </c>
      <c r="J45" s="32" t="s">
        <v>1265</v>
      </c>
      <c r="K45" s="14" t="s">
        <v>5263</v>
      </c>
      <c r="L45" s="12" t="s">
        <v>113</v>
      </c>
      <c r="M45" s="160" t="s">
        <v>11</v>
      </c>
      <c r="N45" s="265">
        <v>21000</v>
      </c>
      <c r="O45" s="680" t="b">
        <f t="shared" si="11"/>
        <v>1</v>
      </c>
      <c r="P45" s="680" t="b">
        <f t="shared" si="12"/>
        <v>1</v>
      </c>
      <c r="Q45">
        <f>VLOOKUP(B45,'25년09월 학교가'!$A$2:$C$1818,3,0)</f>
        <v>21000</v>
      </c>
      <c r="R45" s="349"/>
      <c r="S45" s="680" t="b">
        <f t="shared" si="13"/>
        <v>1</v>
      </c>
    </row>
    <row r="46" spans="1:19" ht="57.6">
      <c r="A46" s="14"/>
      <c r="B46" s="379">
        <v>255494</v>
      </c>
      <c r="C46" s="380" t="s">
        <v>1266</v>
      </c>
      <c r="D46" s="13" t="s">
        <v>1233</v>
      </c>
      <c r="E46" s="12">
        <v>10</v>
      </c>
      <c r="F46" s="12" t="s">
        <v>233</v>
      </c>
      <c r="G46" s="34">
        <v>24500</v>
      </c>
      <c r="H46" s="319">
        <f t="shared" si="16"/>
        <v>22000</v>
      </c>
      <c r="I46" s="20">
        <f t="shared" si="10"/>
        <v>2200</v>
      </c>
      <c r="J46" s="32" t="s">
        <v>1267</v>
      </c>
      <c r="K46" s="14" t="s">
        <v>5264</v>
      </c>
      <c r="L46" s="12" t="s">
        <v>57</v>
      </c>
      <c r="M46" s="160" t="s">
        <v>11</v>
      </c>
      <c r="N46" s="265">
        <v>22000</v>
      </c>
      <c r="O46" s="680" t="b">
        <f t="shared" si="11"/>
        <v>1</v>
      </c>
      <c r="P46" s="680" t="b">
        <f t="shared" si="12"/>
        <v>1</v>
      </c>
      <c r="Q46">
        <f>VLOOKUP(B46,'25년09월 학교가'!$A$2:$C$1818,3,0)</f>
        <v>22000</v>
      </c>
      <c r="R46" s="349"/>
      <c r="S46" s="680" t="b">
        <f t="shared" si="13"/>
        <v>1</v>
      </c>
    </row>
    <row r="47" spans="1:19" ht="42">
      <c r="A47" s="161" t="s">
        <v>3873</v>
      </c>
      <c r="B47" s="379">
        <v>126794</v>
      </c>
      <c r="C47" s="162" t="s">
        <v>3949</v>
      </c>
      <c r="D47" s="13" t="s">
        <v>1247</v>
      </c>
      <c r="E47" s="12">
        <v>20</v>
      </c>
      <c r="F47" s="12" t="s">
        <v>233</v>
      </c>
      <c r="G47" s="34">
        <v>30660</v>
      </c>
      <c r="H47" s="319">
        <f t="shared" si="16"/>
        <v>21000</v>
      </c>
      <c r="I47" s="20">
        <f t="shared" si="10"/>
        <v>1050</v>
      </c>
      <c r="J47" s="32" t="s">
        <v>1271</v>
      </c>
      <c r="K47" s="14" t="s">
        <v>5248</v>
      </c>
      <c r="L47" s="12" t="s">
        <v>56</v>
      </c>
      <c r="M47" s="160" t="s">
        <v>11</v>
      </c>
      <c r="N47" s="265">
        <v>21000</v>
      </c>
      <c r="O47" s="680" t="b">
        <f t="shared" si="11"/>
        <v>1</v>
      </c>
      <c r="P47" s="680" t="b">
        <f t="shared" si="12"/>
        <v>1</v>
      </c>
      <c r="Q47">
        <f>VLOOKUP(B47,'25년09월 학교가'!$A$2:$C$1818,3,0)</f>
        <v>21000</v>
      </c>
      <c r="R47" s="349"/>
      <c r="S47" s="680" t="b">
        <f t="shared" si="13"/>
        <v>1</v>
      </c>
    </row>
    <row r="48" spans="1:19" ht="57.6">
      <c r="A48" s="161" t="s">
        <v>3873</v>
      </c>
      <c r="B48" s="379">
        <v>126792</v>
      </c>
      <c r="C48" s="162" t="s">
        <v>3949</v>
      </c>
      <c r="D48" s="13" t="s">
        <v>1249</v>
      </c>
      <c r="E48" s="12">
        <v>20</v>
      </c>
      <c r="F48" s="12" t="s">
        <v>233</v>
      </c>
      <c r="G48" s="34">
        <v>38240</v>
      </c>
      <c r="H48" s="319">
        <f t="shared" si="16"/>
        <v>26000</v>
      </c>
      <c r="I48" s="20">
        <f t="shared" si="10"/>
        <v>1300</v>
      </c>
      <c r="J48" s="32" t="s">
        <v>1272</v>
      </c>
      <c r="K48" s="14" t="s">
        <v>5248</v>
      </c>
      <c r="L48" s="12" t="s">
        <v>56</v>
      </c>
      <c r="M48" s="160" t="s">
        <v>11</v>
      </c>
      <c r="N48" s="265">
        <v>26000</v>
      </c>
      <c r="O48" s="680" t="b">
        <f t="shared" si="11"/>
        <v>1</v>
      </c>
      <c r="P48" s="680" t="b">
        <f t="shared" si="12"/>
        <v>1</v>
      </c>
      <c r="Q48">
        <f>VLOOKUP(B48,'25년09월 학교가'!$A$2:$C$1818,3,0)</f>
        <v>26000</v>
      </c>
      <c r="R48" s="349"/>
      <c r="S48" s="680" t="b">
        <f t="shared" si="13"/>
        <v>1</v>
      </c>
    </row>
    <row r="49" spans="1:19" ht="42">
      <c r="A49" s="14"/>
      <c r="B49" s="379">
        <v>321757</v>
      </c>
      <c r="C49" s="380" t="s">
        <v>1273</v>
      </c>
      <c r="D49" s="13" t="s">
        <v>1233</v>
      </c>
      <c r="E49" s="12">
        <v>10</v>
      </c>
      <c r="F49" s="12" t="s">
        <v>233</v>
      </c>
      <c r="G49" s="34">
        <v>15500</v>
      </c>
      <c r="H49" s="319">
        <f t="shared" si="16"/>
        <v>11600</v>
      </c>
      <c r="I49" s="20">
        <f t="shared" si="10"/>
        <v>1160</v>
      </c>
      <c r="J49" s="32" t="s">
        <v>1274</v>
      </c>
      <c r="K49" s="14" t="s">
        <v>5248</v>
      </c>
      <c r="L49" s="12" t="s">
        <v>56</v>
      </c>
      <c r="M49" s="160" t="s">
        <v>11</v>
      </c>
      <c r="N49" s="265">
        <v>11600</v>
      </c>
      <c r="O49" s="680" t="b">
        <f t="shared" si="11"/>
        <v>1</v>
      </c>
      <c r="P49" s="680" t="b">
        <f t="shared" si="12"/>
        <v>1</v>
      </c>
      <c r="Q49">
        <f>VLOOKUP(B49,'25년09월 학교가'!$A$2:$C$1818,3,0)</f>
        <v>11600</v>
      </c>
      <c r="R49" s="349"/>
      <c r="S49" s="680" t="b">
        <f t="shared" si="13"/>
        <v>1</v>
      </c>
    </row>
    <row r="50" spans="1:19" ht="42">
      <c r="A50" s="14"/>
      <c r="B50" s="379">
        <v>194802</v>
      </c>
      <c r="C50" s="380" t="s">
        <v>152</v>
      </c>
      <c r="D50" s="13" t="s">
        <v>1275</v>
      </c>
      <c r="E50" s="12">
        <v>10</v>
      </c>
      <c r="F50" s="12" t="s">
        <v>233</v>
      </c>
      <c r="G50" s="34">
        <v>25730</v>
      </c>
      <c r="H50" s="319">
        <f t="shared" si="16"/>
        <v>20000</v>
      </c>
      <c r="I50" s="20">
        <f t="shared" si="10"/>
        <v>2000</v>
      </c>
      <c r="J50" s="32" t="s">
        <v>1276</v>
      </c>
      <c r="K50" s="14" t="s">
        <v>5255</v>
      </c>
      <c r="L50" s="12" t="s">
        <v>56</v>
      </c>
      <c r="M50" s="160" t="s">
        <v>11</v>
      </c>
      <c r="N50" s="265">
        <v>20000</v>
      </c>
      <c r="O50" s="680" t="b">
        <f t="shared" si="11"/>
        <v>1</v>
      </c>
      <c r="P50" s="680" t="b">
        <f t="shared" si="12"/>
        <v>1</v>
      </c>
      <c r="Q50">
        <f>VLOOKUP(B50,'25년09월 학교가'!$A$2:$C$1818,3,0)</f>
        <v>20000</v>
      </c>
      <c r="R50" s="349"/>
      <c r="S50" s="680" t="b">
        <f t="shared" si="13"/>
        <v>1</v>
      </c>
    </row>
    <row r="51" spans="1:19" ht="42">
      <c r="A51" s="14"/>
      <c r="B51" s="379">
        <v>194801</v>
      </c>
      <c r="C51" s="380" t="s">
        <v>1277</v>
      </c>
      <c r="D51" s="13" t="s">
        <v>1278</v>
      </c>
      <c r="E51" s="12">
        <v>10</v>
      </c>
      <c r="F51" s="12" t="s">
        <v>233</v>
      </c>
      <c r="G51" s="34">
        <f>H51+5000</f>
        <v>34000</v>
      </c>
      <c r="H51" s="319">
        <f t="shared" si="16"/>
        <v>29000</v>
      </c>
      <c r="I51" s="20">
        <f t="shared" si="10"/>
        <v>2900</v>
      </c>
      <c r="J51" s="32" t="s">
        <v>1279</v>
      </c>
      <c r="K51" s="14" t="s">
        <v>5255</v>
      </c>
      <c r="L51" s="12" t="s">
        <v>56</v>
      </c>
      <c r="M51" s="160" t="s">
        <v>11</v>
      </c>
      <c r="N51" s="265">
        <v>29000</v>
      </c>
      <c r="O51" s="680" t="b">
        <f t="shared" si="11"/>
        <v>1</v>
      </c>
      <c r="P51" s="680" t="b">
        <f t="shared" si="12"/>
        <v>1</v>
      </c>
      <c r="Q51">
        <f>VLOOKUP(B51,'25년09월 학교가'!$A$2:$C$1818,3,0)</f>
        <v>29000</v>
      </c>
      <c r="R51" s="349"/>
      <c r="S51" s="680" t="b">
        <f t="shared" si="13"/>
        <v>1</v>
      </c>
    </row>
    <row r="52" spans="1:19" ht="42">
      <c r="A52" s="14"/>
      <c r="B52" s="379">
        <v>263798</v>
      </c>
      <c r="C52" s="380" t="s">
        <v>1280</v>
      </c>
      <c r="D52" s="13" t="s">
        <v>1281</v>
      </c>
      <c r="E52" s="12">
        <v>40</v>
      </c>
      <c r="F52" s="12" t="s">
        <v>233</v>
      </c>
      <c r="G52" s="34">
        <v>27480</v>
      </c>
      <c r="H52" s="319">
        <f t="shared" si="16"/>
        <v>19760</v>
      </c>
      <c r="I52" s="20">
        <f t="shared" si="10"/>
        <v>494</v>
      </c>
      <c r="J52" s="32" t="s">
        <v>1282</v>
      </c>
      <c r="K52" s="14" t="s">
        <v>5241</v>
      </c>
      <c r="L52" s="12" t="s">
        <v>56</v>
      </c>
      <c r="M52" s="160" t="s">
        <v>11</v>
      </c>
      <c r="N52" s="265">
        <v>19760</v>
      </c>
      <c r="O52" s="680" t="b">
        <f t="shared" si="11"/>
        <v>1</v>
      </c>
      <c r="P52" s="680" t="b">
        <f t="shared" si="12"/>
        <v>1</v>
      </c>
      <c r="Q52">
        <f>VLOOKUP(B52,'25년09월 학교가'!$A$2:$C$1818,3,0)</f>
        <v>19760</v>
      </c>
      <c r="R52" s="349"/>
      <c r="S52" s="680" t="b">
        <f t="shared" si="13"/>
        <v>1</v>
      </c>
    </row>
    <row r="53" spans="1:19" ht="57.6">
      <c r="A53" s="14"/>
      <c r="B53" s="379">
        <v>172184</v>
      </c>
      <c r="C53" s="380" t="s">
        <v>1283</v>
      </c>
      <c r="D53" s="13" t="s">
        <v>1236</v>
      </c>
      <c r="E53" s="12">
        <v>10</v>
      </c>
      <c r="F53" s="12" t="s">
        <v>233</v>
      </c>
      <c r="G53" s="34">
        <v>7800</v>
      </c>
      <c r="H53" s="319">
        <f t="shared" si="16"/>
        <v>6200</v>
      </c>
      <c r="I53" s="20">
        <f t="shared" si="10"/>
        <v>620</v>
      </c>
      <c r="J53" s="32" t="s">
        <v>1284</v>
      </c>
      <c r="K53" s="14" t="s">
        <v>5265</v>
      </c>
      <c r="L53" s="12" t="s">
        <v>56</v>
      </c>
      <c r="M53" s="160" t="s">
        <v>11</v>
      </c>
      <c r="N53" s="265">
        <v>6200</v>
      </c>
      <c r="O53" s="680" t="b">
        <f t="shared" si="11"/>
        <v>1</v>
      </c>
      <c r="P53" s="680" t="b">
        <f t="shared" si="12"/>
        <v>1</v>
      </c>
      <c r="Q53">
        <f>VLOOKUP(B53,'25년09월 학교가'!$A$2:$C$1818,3,0)</f>
        <v>6200</v>
      </c>
      <c r="R53" s="349"/>
      <c r="S53" s="680" t="b">
        <f t="shared" si="13"/>
        <v>1</v>
      </c>
    </row>
    <row r="54" spans="1:19" ht="57.6">
      <c r="A54" s="14"/>
      <c r="B54" s="379">
        <v>172183</v>
      </c>
      <c r="C54" s="380" t="s">
        <v>1292</v>
      </c>
      <c r="D54" s="13" t="s">
        <v>1293</v>
      </c>
      <c r="E54" s="12">
        <v>72</v>
      </c>
      <c r="F54" s="12" t="s">
        <v>233</v>
      </c>
      <c r="G54" s="34">
        <v>10980</v>
      </c>
      <c r="H54" s="319">
        <f t="shared" si="16"/>
        <v>7890</v>
      </c>
      <c r="I54" s="20">
        <f t="shared" si="10"/>
        <v>109.58333333333333</v>
      </c>
      <c r="J54" s="32" t="s">
        <v>1294</v>
      </c>
      <c r="K54" s="14" t="s">
        <v>5265</v>
      </c>
      <c r="L54" s="12" t="s">
        <v>56</v>
      </c>
      <c r="M54" s="160" t="s">
        <v>11</v>
      </c>
      <c r="N54" s="265">
        <v>7890</v>
      </c>
      <c r="O54" s="680" t="b">
        <f t="shared" si="11"/>
        <v>1</v>
      </c>
      <c r="P54" s="680" t="b">
        <f t="shared" si="12"/>
        <v>1</v>
      </c>
      <c r="Q54">
        <f>VLOOKUP(B54,'25년09월 학교가'!$A$2:$C$1818,3,0)</f>
        <v>7890</v>
      </c>
      <c r="R54" s="349"/>
      <c r="S54" s="680" t="b">
        <f t="shared" si="13"/>
        <v>1</v>
      </c>
    </row>
    <row r="55" spans="1:19" s="175" customFormat="1">
      <c r="A55" s="369"/>
      <c r="B55" s="237">
        <v>391024</v>
      </c>
      <c r="C55" s="372" t="s">
        <v>5935</v>
      </c>
      <c r="D55" s="307" t="s">
        <v>5940</v>
      </c>
      <c r="E55" s="35">
        <v>15</v>
      </c>
      <c r="F55" s="35" t="s">
        <v>233</v>
      </c>
      <c r="G55" s="365">
        <f t="shared" ref="G55" si="22">H55+5000</f>
        <v>21800</v>
      </c>
      <c r="H55" s="534">
        <f t="shared" si="16"/>
        <v>16800</v>
      </c>
      <c r="I55" s="366">
        <f t="shared" si="10"/>
        <v>1120</v>
      </c>
      <c r="J55" s="371"/>
      <c r="K55" s="128"/>
      <c r="L55" s="128" t="s">
        <v>5932</v>
      </c>
      <c r="M55" s="130"/>
      <c r="N55" s="266">
        <v>16800</v>
      </c>
      <c r="O55" s="680" t="b">
        <f t="shared" si="11"/>
        <v>1</v>
      </c>
      <c r="P55" s="680" t="b">
        <f t="shared" si="12"/>
        <v>1</v>
      </c>
      <c r="Q55">
        <f>VLOOKUP(B55,'25년09월 학교가'!$A$2:$C$1818,3,0)</f>
        <v>16800</v>
      </c>
      <c r="R55" s="350"/>
      <c r="S55" s="698" t="b">
        <f t="shared" si="13"/>
        <v>1</v>
      </c>
    </row>
    <row r="56" spans="1:19">
      <c r="A56" s="46"/>
      <c r="B56" s="62"/>
      <c r="C56" s="47"/>
      <c r="D56" s="48"/>
      <c r="E56" s="49"/>
      <c r="F56" s="49"/>
      <c r="G56" s="50"/>
      <c r="H56" s="50"/>
      <c r="I56" s="50"/>
      <c r="J56" s="4"/>
      <c r="K56" s="2"/>
      <c r="L56" s="3"/>
      <c r="M56" s="1"/>
      <c r="N56" s="265"/>
      <c r="O56" s="680"/>
      <c r="R56" s="349"/>
      <c r="S56" s="680" t="b">
        <f t="shared" si="13"/>
        <v>1</v>
      </c>
    </row>
    <row r="57" spans="1:19">
      <c r="A57" s="46"/>
      <c r="B57" s="62"/>
      <c r="C57" s="47"/>
      <c r="D57" s="48"/>
      <c r="E57" s="49"/>
      <c r="F57" s="49"/>
      <c r="G57" s="50"/>
      <c r="H57" s="50"/>
      <c r="I57" s="50"/>
      <c r="J57" s="4"/>
      <c r="K57" s="2"/>
      <c r="L57" s="3"/>
      <c r="M57" s="1"/>
      <c r="N57" s="265"/>
      <c r="O57" s="680"/>
      <c r="R57" s="349"/>
      <c r="S57" s="680" t="b">
        <f t="shared" si="13"/>
        <v>1</v>
      </c>
    </row>
    <row r="58" spans="1:19" ht="39.6">
      <c r="A58" s="271"/>
      <c r="B58" s="985" t="s">
        <v>6373</v>
      </c>
      <c r="C58" s="985"/>
      <c r="D58" s="985"/>
      <c r="E58" s="985"/>
      <c r="F58" s="985"/>
      <c r="G58" s="985"/>
      <c r="H58" s="985"/>
      <c r="I58" s="985"/>
      <c r="J58" s="985"/>
      <c r="K58" s="985"/>
      <c r="L58" s="985"/>
      <c r="M58" s="985"/>
      <c r="N58" s="265"/>
      <c r="O58" s="680"/>
      <c r="R58" s="349"/>
      <c r="S58" s="680" t="b">
        <f t="shared" si="13"/>
        <v>1</v>
      </c>
    </row>
    <row r="59" spans="1:19" ht="57.6">
      <c r="A59" s="316"/>
      <c r="B59" s="379">
        <v>424614</v>
      </c>
      <c r="C59" s="401" t="s">
        <v>4514</v>
      </c>
      <c r="D59" s="196" t="s">
        <v>4240</v>
      </c>
      <c r="E59" s="198">
        <v>10</v>
      </c>
      <c r="F59" s="35" t="s">
        <v>3719</v>
      </c>
      <c r="G59" s="213">
        <v>18640</v>
      </c>
      <c r="H59" s="320">
        <f>N59</f>
        <v>15500</v>
      </c>
      <c r="I59" s="183">
        <f t="shared" ref="I59:I62" si="23">H59/E59</f>
        <v>1550</v>
      </c>
      <c r="J59" s="199" t="s">
        <v>5481</v>
      </c>
      <c r="K59" s="201" t="s">
        <v>5266</v>
      </c>
      <c r="L59" s="198" t="s">
        <v>5267</v>
      </c>
      <c r="M59" s="198" t="s">
        <v>11</v>
      </c>
      <c r="N59" s="265">
        <v>15500</v>
      </c>
      <c r="O59" s="680" t="b">
        <f t="shared" ref="O59:O107" si="24">H59=N59</f>
        <v>1</v>
      </c>
      <c r="P59" s="680" t="b">
        <f t="shared" ref="P59:P107" si="25">H59&lt;G59</f>
        <v>1</v>
      </c>
      <c r="Q59">
        <f>VLOOKUP(B59,'25년09월 학교가'!$A$2:$C$1818,3,0)</f>
        <v>15500</v>
      </c>
      <c r="R59" s="349"/>
      <c r="S59" s="680" t="b">
        <f t="shared" si="13"/>
        <v>1</v>
      </c>
    </row>
    <row r="60" spans="1:19" ht="57.6">
      <c r="A60" s="161"/>
      <c r="B60" s="132">
        <v>389320</v>
      </c>
      <c r="C60" s="29" t="s">
        <v>575</v>
      </c>
      <c r="D60" s="13" t="s">
        <v>576</v>
      </c>
      <c r="E60" s="12">
        <v>20</v>
      </c>
      <c r="F60" s="12" t="s">
        <v>233</v>
      </c>
      <c r="G60" s="52">
        <v>17000</v>
      </c>
      <c r="H60" s="320">
        <f t="shared" ref="H60:H107" si="26">N60</f>
        <v>14500</v>
      </c>
      <c r="I60" s="183">
        <f t="shared" si="23"/>
        <v>725</v>
      </c>
      <c r="J60" s="32" t="s">
        <v>577</v>
      </c>
      <c r="K60" s="316" t="s">
        <v>5268</v>
      </c>
      <c r="L60" s="38" t="s">
        <v>5186</v>
      </c>
      <c r="M60" s="17" t="s">
        <v>11</v>
      </c>
      <c r="N60" s="265">
        <v>14500</v>
      </c>
      <c r="O60" s="680" t="b">
        <f t="shared" si="24"/>
        <v>1</v>
      </c>
      <c r="P60" s="680" t="b">
        <f t="shared" si="25"/>
        <v>1</v>
      </c>
      <c r="Q60">
        <f>VLOOKUP(B60,'25년09월 학교가'!$A$2:$C$1818,3,0)</f>
        <v>14500</v>
      </c>
      <c r="R60" s="349"/>
      <c r="S60" s="680" t="b">
        <f t="shared" si="13"/>
        <v>1</v>
      </c>
    </row>
    <row r="61" spans="1:19" ht="87.6" customHeight="1">
      <c r="A61" s="348" t="s">
        <v>6611</v>
      </c>
      <c r="B61" s="132">
        <v>392019</v>
      </c>
      <c r="C61" s="29" t="s">
        <v>6396</v>
      </c>
      <c r="D61" s="13" t="s">
        <v>580</v>
      </c>
      <c r="E61" s="12">
        <v>10</v>
      </c>
      <c r="F61" s="12" t="s">
        <v>233</v>
      </c>
      <c r="G61" s="52">
        <v>18800</v>
      </c>
      <c r="H61" s="320">
        <f t="shared" si="26"/>
        <v>15000</v>
      </c>
      <c r="I61" s="183">
        <f t="shared" si="23"/>
        <v>1500</v>
      </c>
      <c r="J61" s="32" t="s">
        <v>581</v>
      </c>
      <c r="K61" s="316" t="s">
        <v>5269</v>
      </c>
      <c r="L61" s="198" t="s">
        <v>6336</v>
      </c>
      <c r="M61" s="17" t="s">
        <v>11</v>
      </c>
      <c r="N61" s="265">
        <v>15000</v>
      </c>
      <c r="O61" s="680" t="b">
        <f t="shared" si="24"/>
        <v>1</v>
      </c>
      <c r="P61" s="680" t="b">
        <f t="shared" si="25"/>
        <v>1</v>
      </c>
      <c r="Q61">
        <f>VLOOKUP(B61,'25년09월 학교가'!$A$2:$C$1818,3,0)</f>
        <v>15000</v>
      </c>
      <c r="R61" s="349"/>
      <c r="S61" s="680" t="b">
        <f t="shared" si="13"/>
        <v>1</v>
      </c>
    </row>
    <row r="62" spans="1:19" ht="57.6">
      <c r="A62" s="348" t="s">
        <v>6611</v>
      </c>
      <c r="B62" s="132">
        <v>369519</v>
      </c>
      <c r="C62" s="29" t="s">
        <v>1306</v>
      </c>
      <c r="D62" s="13" t="s">
        <v>1307</v>
      </c>
      <c r="E62" s="12">
        <v>10</v>
      </c>
      <c r="F62" s="12" t="s">
        <v>233</v>
      </c>
      <c r="G62" s="34">
        <v>19350</v>
      </c>
      <c r="H62" s="320">
        <f t="shared" ref="H62" si="27">N62</f>
        <v>13500</v>
      </c>
      <c r="I62" s="20">
        <f t="shared" si="23"/>
        <v>1350</v>
      </c>
      <c r="J62" s="32" t="s">
        <v>159</v>
      </c>
      <c r="K62" s="316" t="s">
        <v>5280</v>
      </c>
      <c r="L62" s="38" t="s">
        <v>5267</v>
      </c>
      <c r="M62" s="17" t="s">
        <v>11</v>
      </c>
      <c r="N62" s="265">
        <v>13500</v>
      </c>
      <c r="O62" s="680" t="b">
        <f t="shared" ref="O62" si="28">H62=N62</f>
        <v>1</v>
      </c>
      <c r="P62" s="680" t="b">
        <f t="shared" ref="P62" si="29">H62&lt;G62</f>
        <v>1</v>
      </c>
      <c r="Q62">
        <f>VLOOKUP(B62,'25년09월 학교가'!$A$2:$C$1818,3,0)</f>
        <v>13500</v>
      </c>
      <c r="R62" s="349"/>
      <c r="S62" s="680" t="b">
        <f t="shared" si="13"/>
        <v>1</v>
      </c>
    </row>
    <row r="63" spans="1:19" ht="55.95" customHeight="1">
      <c r="A63" s="173" t="s">
        <v>1295</v>
      </c>
      <c r="B63" s="132">
        <v>343655</v>
      </c>
      <c r="C63" s="29" t="s">
        <v>155</v>
      </c>
      <c r="D63" s="13" t="s">
        <v>156</v>
      </c>
      <c r="E63" s="12"/>
      <c r="F63" s="12" t="s">
        <v>233</v>
      </c>
      <c r="G63" s="34">
        <v>27850</v>
      </c>
      <c r="H63" s="320">
        <f t="shared" si="26"/>
        <v>22000</v>
      </c>
      <c r="I63" s="183"/>
      <c r="J63" s="32" t="s">
        <v>157</v>
      </c>
      <c r="K63" s="316" t="s">
        <v>5271</v>
      </c>
      <c r="L63" s="38" t="s">
        <v>708</v>
      </c>
      <c r="M63" s="17" t="s">
        <v>11</v>
      </c>
      <c r="N63" s="265">
        <v>22000</v>
      </c>
      <c r="O63" s="680" t="b">
        <f t="shared" si="24"/>
        <v>1</v>
      </c>
      <c r="P63" s="680" t="b">
        <f t="shared" si="25"/>
        <v>1</v>
      </c>
      <c r="Q63">
        <f>VLOOKUP(B63,'25년09월 학교가'!$A$2:$C$1818,3,0)</f>
        <v>22000</v>
      </c>
      <c r="R63" s="349"/>
      <c r="S63" s="680" t="b">
        <f t="shared" si="13"/>
        <v>1</v>
      </c>
    </row>
    <row r="64" spans="1:19" ht="96">
      <c r="A64" s="12"/>
      <c r="B64" s="379">
        <v>701437</v>
      </c>
      <c r="C64" s="55" t="s">
        <v>4570</v>
      </c>
      <c r="D64" s="379" t="s">
        <v>358</v>
      </c>
      <c r="E64" s="12"/>
      <c r="F64" s="12" t="s">
        <v>233</v>
      </c>
      <c r="G64" s="183">
        <v>29400</v>
      </c>
      <c r="H64" s="320">
        <f t="shared" si="26"/>
        <v>19000</v>
      </c>
      <c r="I64" s="183"/>
      <c r="J64" s="32" t="s">
        <v>4616</v>
      </c>
      <c r="K64" s="312" t="s">
        <v>5274</v>
      </c>
      <c r="L64" s="382" t="s">
        <v>5186</v>
      </c>
      <c r="M64" s="38" t="s">
        <v>11</v>
      </c>
      <c r="N64" s="265">
        <v>19000</v>
      </c>
      <c r="O64" s="680" t="b">
        <f t="shared" si="24"/>
        <v>1</v>
      </c>
      <c r="P64" s="680" t="b">
        <f t="shared" si="25"/>
        <v>1</v>
      </c>
      <c r="Q64">
        <f>VLOOKUP(B64,'25년09월 학교가'!$A$2:$C$1818,3,0)</f>
        <v>19000</v>
      </c>
      <c r="R64" s="349"/>
      <c r="S64" s="680" t="b">
        <f t="shared" si="13"/>
        <v>1</v>
      </c>
    </row>
    <row r="65" spans="1:19" ht="38.4">
      <c r="A65" s="35"/>
      <c r="B65" s="237">
        <v>454964</v>
      </c>
      <c r="C65" s="372" t="s">
        <v>5996</v>
      </c>
      <c r="D65" s="307" t="s">
        <v>2832</v>
      </c>
      <c r="E65" s="35"/>
      <c r="F65" s="35" t="s">
        <v>233</v>
      </c>
      <c r="G65" s="365">
        <f t="shared" ref="G65" si="30">H65+5000</f>
        <v>51000</v>
      </c>
      <c r="H65" s="534">
        <f t="shared" si="26"/>
        <v>46000</v>
      </c>
      <c r="I65" s="366"/>
      <c r="J65" s="371" t="s">
        <v>5997</v>
      </c>
      <c r="K65" s="128" t="s">
        <v>311</v>
      </c>
      <c r="L65" s="130"/>
      <c r="M65" s="130"/>
      <c r="N65" s="266">
        <v>46000</v>
      </c>
      <c r="O65" s="680" t="b">
        <f t="shared" si="24"/>
        <v>1</v>
      </c>
      <c r="P65" s="680" t="b">
        <f t="shared" si="25"/>
        <v>1</v>
      </c>
      <c r="Q65">
        <f>VLOOKUP(B65,'25년09월 학교가'!$A$2:$C$1818,3,0)</f>
        <v>46000</v>
      </c>
      <c r="R65" s="350"/>
      <c r="S65" s="698" t="b">
        <f t="shared" si="13"/>
        <v>1</v>
      </c>
    </row>
    <row r="66" spans="1:19" s="175" customFormat="1" ht="57.6" customHeight="1">
      <c r="A66" s="348" t="s">
        <v>6635</v>
      </c>
      <c r="B66" s="237">
        <v>453586</v>
      </c>
      <c r="C66" s="372" t="s">
        <v>5832</v>
      </c>
      <c r="D66" s="37" t="s">
        <v>5647</v>
      </c>
      <c r="E66" s="35">
        <v>10</v>
      </c>
      <c r="F66" s="35" t="s">
        <v>233</v>
      </c>
      <c r="G66" s="365">
        <f t="shared" ref="G66:G82" si="31">H66+5000</f>
        <v>31000</v>
      </c>
      <c r="H66" s="534">
        <f t="shared" si="26"/>
        <v>26000</v>
      </c>
      <c r="I66" s="366">
        <f t="shared" ref="I66:I82" si="32">H66/E66</f>
        <v>2600</v>
      </c>
      <c r="J66" s="371" t="s">
        <v>5649</v>
      </c>
      <c r="K66" s="128" t="s">
        <v>6513</v>
      </c>
      <c r="L66" s="128" t="s">
        <v>5651</v>
      </c>
      <c r="M66" s="130" t="s">
        <v>112</v>
      </c>
      <c r="N66" s="266">
        <v>26000</v>
      </c>
      <c r="O66" s="680" t="b">
        <f t="shared" si="24"/>
        <v>1</v>
      </c>
      <c r="P66" s="680" t="b">
        <f t="shared" si="25"/>
        <v>1</v>
      </c>
      <c r="Q66">
        <f>VLOOKUP(B66,'25년09월 학교가'!$A$2:$C$1818,3,0)</f>
        <v>26000</v>
      </c>
      <c r="R66" s="350"/>
      <c r="S66" s="698" t="b">
        <f t="shared" si="13"/>
        <v>1</v>
      </c>
    </row>
    <row r="67" spans="1:19" s="175" customFormat="1" ht="57.6">
      <c r="A67" s="348" t="s">
        <v>6635</v>
      </c>
      <c r="B67" s="237">
        <v>453583</v>
      </c>
      <c r="C67" s="372" t="s">
        <v>5833</v>
      </c>
      <c r="D67" s="307" t="s">
        <v>1177</v>
      </c>
      <c r="E67" s="35">
        <v>10</v>
      </c>
      <c r="F67" s="35" t="s">
        <v>233</v>
      </c>
      <c r="G67" s="365">
        <f t="shared" si="31"/>
        <v>37000</v>
      </c>
      <c r="H67" s="534">
        <f t="shared" si="26"/>
        <v>32000</v>
      </c>
      <c r="I67" s="366">
        <f t="shared" si="32"/>
        <v>3200</v>
      </c>
      <c r="J67" s="371" t="s">
        <v>5649</v>
      </c>
      <c r="K67" s="128" t="s">
        <v>6513</v>
      </c>
      <c r="L67" s="128" t="s">
        <v>5651</v>
      </c>
      <c r="M67" s="130" t="s">
        <v>112</v>
      </c>
      <c r="N67" s="266">
        <v>32000</v>
      </c>
      <c r="O67" s="680" t="b">
        <f t="shared" si="24"/>
        <v>1</v>
      </c>
      <c r="P67" s="680" t="b">
        <f t="shared" si="25"/>
        <v>1</v>
      </c>
      <c r="Q67">
        <f>VLOOKUP(B67,'25년09월 학교가'!$A$2:$C$1818,3,0)</f>
        <v>32000</v>
      </c>
      <c r="R67" s="350"/>
      <c r="S67" s="698" t="b">
        <f t="shared" si="13"/>
        <v>1</v>
      </c>
    </row>
    <row r="68" spans="1:19" s="175" customFormat="1" ht="57.6">
      <c r="A68" s="348" t="s">
        <v>6635</v>
      </c>
      <c r="B68" s="237">
        <v>453581</v>
      </c>
      <c r="C68" s="372" t="s">
        <v>5834</v>
      </c>
      <c r="D68" s="307" t="s">
        <v>535</v>
      </c>
      <c r="E68" s="35">
        <v>10</v>
      </c>
      <c r="F68" s="35" t="s">
        <v>233</v>
      </c>
      <c r="G68" s="365">
        <f t="shared" si="31"/>
        <v>45000</v>
      </c>
      <c r="H68" s="534">
        <f t="shared" si="26"/>
        <v>40000</v>
      </c>
      <c r="I68" s="366">
        <f t="shared" si="32"/>
        <v>4000</v>
      </c>
      <c r="J68" s="371" t="s">
        <v>5649</v>
      </c>
      <c r="K68" s="128" t="s">
        <v>6513</v>
      </c>
      <c r="L68" s="128"/>
      <c r="M68" s="130"/>
      <c r="N68" s="266">
        <v>40000</v>
      </c>
      <c r="O68" s="680" t="b">
        <f t="shared" si="24"/>
        <v>1</v>
      </c>
      <c r="P68" s="680" t="b">
        <f t="shared" si="25"/>
        <v>1</v>
      </c>
      <c r="Q68">
        <f>VLOOKUP(B68,'25년09월 학교가'!$A$2:$C$1818,3,0)</f>
        <v>40000</v>
      </c>
      <c r="R68" s="350"/>
      <c r="S68" s="698" t="b">
        <f t="shared" si="13"/>
        <v>1</v>
      </c>
    </row>
    <row r="69" spans="1:19" s="175" customFormat="1" ht="57.6">
      <c r="A69" s="348" t="s">
        <v>6635</v>
      </c>
      <c r="B69" s="237">
        <v>453579</v>
      </c>
      <c r="C69" s="372" t="s">
        <v>5835</v>
      </c>
      <c r="D69" s="307" t="s">
        <v>1298</v>
      </c>
      <c r="E69" s="35">
        <v>10</v>
      </c>
      <c r="F69" s="35" t="s">
        <v>5939</v>
      </c>
      <c r="G69" s="365">
        <f t="shared" si="31"/>
        <v>51000</v>
      </c>
      <c r="H69" s="534">
        <f t="shared" si="26"/>
        <v>46000</v>
      </c>
      <c r="I69" s="366">
        <f t="shared" si="32"/>
        <v>4600</v>
      </c>
      <c r="J69" s="371" t="s">
        <v>5649</v>
      </c>
      <c r="K69" s="128" t="s">
        <v>6513</v>
      </c>
      <c r="L69" s="128"/>
      <c r="M69" s="130"/>
      <c r="N69" s="266">
        <v>46000</v>
      </c>
      <c r="O69" s="680" t="b">
        <f t="shared" si="24"/>
        <v>1</v>
      </c>
      <c r="P69" s="680" t="b">
        <f t="shared" si="25"/>
        <v>1</v>
      </c>
      <c r="Q69">
        <f>VLOOKUP(B69,'25년09월 학교가'!$A$2:$C$1818,3,0)</f>
        <v>46000</v>
      </c>
      <c r="R69" s="350"/>
      <c r="S69" s="698" t="b">
        <f t="shared" si="13"/>
        <v>1</v>
      </c>
    </row>
    <row r="70" spans="1:19" s="175" customFormat="1" ht="57.6">
      <c r="A70" s="348" t="s">
        <v>3905</v>
      </c>
      <c r="B70" s="540">
        <v>453591</v>
      </c>
      <c r="C70" s="372" t="s">
        <v>5919</v>
      </c>
      <c r="D70" s="37" t="s">
        <v>5647</v>
      </c>
      <c r="E70" s="35">
        <v>10</v>
      </c>
      <c r="F70" s="35" t="s">
        <v>233</v>
      </c>
      <c r="G70" s="365">
        <f t="shared" si="31"/>
        <v>31000</v>
      </c>
      <c r="H70" s="534">
        <f t="shared" si="26"/>
        <v>26000</v>
      </c>
      <c r="I70" s="366">
        <f t="shared" si="32"/>
        <v>2600</v>
      </c>
      <c r="J70" s="371" t="s">
        <v>5650</v>
      </c>
      <c r="K70" s="128" t="s">
        <v>6513</v>
      </c>
      <c r="L70" s="128" t="s">
        <v>5651</v>
      </c>
      <c r="M70" s="130" t="s">
        <v>112</v>
      </c>
      <c r="N70" s="266">
        <v>26000</v>
      </c>
      <c r="O70" s="680" t="b">
        <f t="shared" si="24"/>
        <v>1</v>
      </c>
      <c r="P70" s="680" t="b">
        <f t="shared" si="25"/>
        <v>1</v>
      </c>
      <c r="Q70">
        <f>VLOOKUP(B70,'25년09월 학교가'!$A$2:$C$1818,3,0)</f>
        <v>26000</v>
      </c>
      <c r="R70" s="350"/>
      <c r="S70" s="698" t="b">
        <f t="shared" si="13"/>
        <v>1</v>
      </c>
    </row>
    <row r="71" spans="1:19" s="175" customFormat="1" ht="57.6">
      <c r="A71" s="348" t="s">
        <v>3905</v>
      </c>
      <c r="B71" s="237">
        <v>453590</v>
      </c>
      <c r="C71" s="372" t="s">
        <v>5920</v>
      </c>
      <c r="D71" s="307" t="s">
        <v>1177</v>
      </c>
      <c r="E71" s="35">
        <v>10</v>
      </c>
      <c r="F71" s="35" t="s">
        <v>233</v>
      </c>
      <c r="G71" s="365">
        <f t="shared" si="31"/>
        <v>37000</v>
      </c>
      <c r="H71" s="534">
        <f t="shared" si="26"/>
        <v>32000</v>
      </c>
      <c r="I71" s="366">
        <f t="shared" si="32"/>
        <v>3200</v>
      </c>
      <c r="J71" s="371" t="s">
        <v>5650</v>
      </c>
      <c r="K71" s="128" t="s">
        <v>6513</v>
      </c>
      <c r="L71" s="128" t="s">
        <v>5651</v>
      </c>
      <c r="M71" s="130" t="s">
        <v>112</v>
      </c>
      <c r="N71" s="266">
        <v>32000</v>
      </c>
      <c r="O71" s="680" t="b">
        <f t="shared" si="24"/>
        <v>1</v>
      </c>
      <c r="P71" s="680" t="b">
        <f t="shared" si="25"/>
        <v>1</v>
      </c>
      <c r="Q71">
        <f>VLOOKUP(B71,'25년09월 학교가'!$A$2:$C$1818,3,0)</f>
        <v>32000</v>
      </c>
      <c r="R71" s="350"/>
      <c r="S71" s="698" t="b">
        <f t="shared" si="13"/>
        <v>1</v>
      </c>
    </row>
    <row r="72" spans="1:19" s="175" customFormat="1" ht="57.6">
      <c r="A72" s="348" t="s">
        <v>3905</v>
      </c>
      <c r="B72" s="237">
        <v>453589</v>
      </c>
      <c r="C72" s="372" t="s">
        <v>5921</v>
      </c>
      <c r="D72" s="307" t="s">
        <v>566</v>
      </c>
      <c r="E72" s="35">
        <v>10</v>
      </c>
      <c r="F72" s="35" t="s">
        <v>233</v>
      </c>
      <c r="G72" s="365">
        <f t="shared" si="31"/>
        <v>43000</v>
      </c>
      <c r="H72" s="534">
        <f t="shared" si="26"/>
        <v>38000</v>
      </c>
      <c r="I72" s="366">
        <f t="shared" si="32"/>
        <v>3800</v>
      </c>
      <c r="J72" s="371" t="s">
        <v>5650</v>
      </c>
      <c r="K72" s="128" t="s">
        <v>6513</v>
      </c>
      <c r="L72" s="128"/>
      <c r="M72" s="130"/>
      <c r="N72" s="266">
        <v>38000</v>
      </c>
      <c r="O72" s="680" t="b">
        <f t="shared" si="24"/>
        <v>1</v>
      </c>
      <c r="P72" s="680" t="b">
        <f t="shared" si="25"/>
        <v>1</v>
      </c>
      <c r="Q72">
        <f>VLOOKUP(B72,'25년09월 학교가'!$A$2:$C$1818,3,0)</f>
        <v>38000</v>
      </c>
      <c r="R72" s="350"/>
      <c r="S72" s="698" t="b">
        <f t="shared" si="13"/>
        <v>1</v>
      </c>
    </row>
    <row r="73" spans="1:19" s="175" customFormat="1" ht="57.6">
      <c r="A73" s="348" t="s">
        <v>3905</v>
      </c>
      <c r="B73" s="237">
        <v>453587</v>
      </c>
      <c r="C73" s="372" t="s">
        <v>5922</v>
      </c>
      <c r="D73" s="307" t="s">
        <v>1298</v>
      </c>
      <c r="E73" s="35">
        <v>10</v>
      </c>
      <c r="F73" s="35" t="s">
        <v>233</v>
      </c>
      <c r="G73" s="365">
        <f t="shared" si="31"/>
        <v>50000</v>
      </c>
      <c r="H73" s="534">
        <f t="shared" si="26"/>
        <v>45000</v>
      </c>
      <c r="I73" s="366">
        <f t="shared" si="32"/>
        <v>4500</v>
      </c>
      <c r="J73" s="371" t="s">
        <v>5650</v>
      </c>
      <c r="K73" s="128" t="s">
        <v>6513</v>
      </c>
      <c r="L73" s="128"/>
      <c r="M73" s="130"/>
      <c r="N73" s="266">
        <v>45000</v>
      </c>
      <c r="O73" s="680" t="b">
        <f t="shared" si="24"/>
        <v>1</v>
      </c>
      <c r="P73" s="680" t="b">
        <f t="shared" si="25"/>
        <v>1</v>
      </c>
      <c r="Q73">
        <f>VLOOKUP(B73,'25년09월 학교가'!$A$2:$C$1818,3,0)</f>
        <v>45000</v>
      </c>
      <c r="R73" s="350"/>
      <c r="S73" s="698" t="b">
        <f t="shared" si="13"/>
        <v>1</v>
      </c>
    </row>
    <row r="74" spans="1:19" s="175" customFormat="1">
      <c r="A74" s="369"/>
      <c r="B74" s="237">
        <v>453660</v>
      </c>
      <c r="C74" s="372" t="s">
        <v>5923</v>
      </c>
      <c r="D74" s="307" t="s">
        <v>358</v>
      </c>
      <c r="E74" s="35"/>
      <c r="F74" s="35" t="s">
        <v>233</v>
      </c>
      <c r="G74" s="365">
        <f t="shared" si="31"/>
        <v>15200</v>
      </c>
      <c r="H74" s="534">
        <f t="shared" si="26"/>
        <v>10200</v>
      </c>
      <c r="I74" s="366"/>
      <c r="J74" s="371" t="s">
        <v>5933</v>
      </c>
      <c r="K74" s="128"/>
      <c r="L74" s="128" t="s">
        <v>1048</v>
      </c>
      <c r="M74" s="130"/>
      <c r="N74" s="266">
        <v>10200</v>
      </c>
      <c r="O74" s="680" t="b">
        <f t="shared" si="24"/>
        <v>1</v>
      </c>
      <c r="P74" s="680" t="b">
        <f t="shared" si="25"/>
        <v>1</v>
      </c>
      <c r="Q74">
        <f>VLOOKUP(B74,'25년09월 학교가'!$A$2:$C$1818,3,0)</f>
        <v>10200</v>
      </c>
      <c r="R74" s="350"/>
      <c r="S74" s="698" t="b">
        <f t="shared" si="13"/>
        <v>1</v>
      </c>
    </row>
    <row r="75" spans="1:19" s="175" customFormat="1">
      <c r="A75" s="369"/>
      <c r="B75" s="237">
        <v>453661</v>
      </c>
      <c r="C75" s="372" t="s">
        <v>5924</v>
      </c>
      <c r="D75" s="307" t="s">
        <v>358</v>
      </c>
      <c r="E75" s="35"/>
      <c r="F75" s="35" t="s">
        <v>233</v>
      </c>
      <c r="G75" s="365">
        <f t="shared" si="31"/>
        <v>15800</v>
      </c>
      <c r="H75" s="534">
        <f t="shared" si="26"/>
        <v>10800</v>
      </c>
      <c r="I75" s="366"/>
      <c r="J75" s="371" t="s">
        <v>5933</v>
      </c>
      <c r="K75" s="128"/>
      <c r="L75" s="128" t="s">
        <v>1048</v>
      </c>
      <c r="M75" s="130"/>
      <c r="N75" s="266">
        <v>10800</v>
      </c>
      <c r="O75" s="680" t="b">
        <f t="shared" si="24"/>
        <v>1</v>
      </c>
      <c r="P75" s="680" t="b">
        <f t="shared" si="25"/>
        <v>1</v>
      </c>
      <c r="Q75">
        <f>VLOOKUP(B75,'25년09월 학교가'!$A$2:$C$1818,3,0)</f>
        <v>10800</v>
      </c>
      <c r="R75" s="350"/>
      <c r="S75" s="698" t="b">
        <f t="shared" si="13"/>
        <v>1</v>
      </c>
    </row>
    <row r="76" spans="1:19" s="175" customFormat="1">
      <c r="A76" s="369"/>
      <c r="B76" s="237">
        <v>453662</v>
      </c>
      <c r="C76" s="372" t="s">
        <v>5925</v>
      </c>
      <c r="D76" s="307" t="s">
        <v>358</v>
      </c>
      <c r="E76" s="35"/>
      <c r="F76" s="35" t="s">
        <v>233</v>
      </c>
      <c r="G76" s="365">
        <f t="shared" si="31"/>
        <v>22000</v>
      </c>
      <c r="H76" s="534">
        <f t="shared" si="26"/>
        <v>17000</v>
      </c>
      <c r="I76" s="366"/>
      <c r="J76" s="371" t="s">
        <v>5934</v>
      </c>
      <c r="K76" s="128"/>
      <c r="L76" s="128" t="s">
        <v>2873</v>
      </c>
      <c r="M76" s="130"/>
      <c r="N76" s="266">
        <v>17000</v>
      </c>
      <c r="O76" s="680" t="b">
        <f t="shared" si="24"/>
        <v>1</v>
      </c>
      <c r="P76" s="680" t="b">
        <f t="shared" si="25"/>
        <v>1</v>
      </c>
      <c r="Q76">
        <f>VLOOKUP(B76,'25년09월 학교가'!$A$2:$C$1818,3,0)</f>
        <v>17000</v>
      </c>
      <c r="R76" s="350"/>
      <c r="S76" s="698" t="b">
        <f t="shared" si="13"/>
        <v>1</v>
      </c>
    </row>
    <row r="77" spans="1:19" s="175" customFormat="1">
      <c r="A77" s="369"/>
      <c r="B77" s="237">
        <v>453663</v>
      </c>
      <c r="C77" s="372" t="s">
        <v>5926</v>
      </c>
      <c r="D77" s="307" t="s">
        <v>358</v>
      </c>
      <c r="E77" s="35"/>
      <c r="F77" s="35" t="s">
        <v>233</v>
      </c>
      <c r="G77" s="365">
        <f t="shared" si="31"/>
        <v>22500</v>
      </c>
      <c r="H77" s="534">
        <f t="shared" si="26"/>
        <v>17500</v>
      </c>
      <c r="I77" s="366"/>
      <c r="J77" s="371" t="s">
        <v>5934</v>
      </c>
      <c r="K77" s="128"/>
      <c r="L77" s="128" t="s">
        <v>2873</v>
      </c>
      <c r="M77" s="130"/>
      <c r="N77" s="266">
        <v>17500</v>
      </c>
      <c r="O77" s="680" t="b">
        <f t="shared" si="24"/>
        <v>1</v>
      </c>
      <c r="P77" s="680" t="b">
        <f t="shared" si="25"/>
        <v>1</v>
      </c>
      <c r="Q77">
        <f>VLOOKUP(B77,'25년09월 학교가'!$A$2:$C$1818,3,0)</f>
        <v>17500</v>
      </c>
      <c r="R77" s="350"/>
      <c r="S77" s="698" t="b">
        <f t="shared" si="13"/>
        <v>1</v>
      </c>
    </row>
    <row r="78" spans="1:19" s="175" customFormat="1">
      <c r="A78" s="369"/>
      <c r="B78" s="237">
        <v>453665</v>
      </c>
      <c r="C78" s="372" t="s">
        <v>5927</v>
      </c>
      <c r="D78" s="307" t="s">
        <v>1320</v>
      </c>
      <c r="E78" s="35">
        <v>10</v>
      </c>
      <c r="F78" s="35" t="s">
        <v>233</v>
      </c>
      <c r="G78" s="365">
        <f t="shared" si="31"/>
        <v>36500</v>
      </c>
      <c r="H78" s="534">
        <f t="shared" si="26"/>
        <v>31500</v>
      </c>
      <c r="I78" s="366">
        <f t="shared" si="32"/>
        <v>3150</v>
      </c>
      <c r="J78" s="371"/>
      <c r="K78" s="128"/>
      <c r="L78" s="128" t="s">
        <v>2629</v>
      </c>
      <c r="M78" s="130"/>
      <c r="N78" s="266">
        <v>31500</v>
      </c>
      <c r="O78" s="680" t="b">
        <f t="shared" si="24"/>
        <v>1</v>
      </c>
      <c r="P78" s="680" t="b">
        <f t="shared" si="25"/>
        <v>1</v>
      </c>
      <c r="Q78">
        <f>VLOOKUP(B78,'25년09월 학교가'!$A$2:$C$1818,3,0)</f>
        <v>31500</v>
      </c>
      <c r="R78" s="350"/>
      <c r="S78" s="698" t="b">
        <f t="shared" si="13"/>
        <v>1</v>
      </c>
    </row>
    <row r="79" spans="1:19" s="175" customFormat="1">
      <c r="A79" s="369"/>
      <c r="B79" s="237">
        <v>453666</v>
      </c>
      <c r="C79" s="372" t="s">
        <v>5928</v>
      </c>
      <c r="D79" s="307" t="s">
        <v>5938</v>
      </c>
      <c r="E79" s="35">
        <v>10</v>
      </c>
      <c r="F79" s="35" t="s">
        <v>233</v>
      </c>
      <c r="G79" s="365">
        <f t="shared" si="31"/>
        <v>42000</v>
      </c>
      <c r="H79" s="534">
        <f t="shared" si="26"/>
        <v>37000</v>
      </c>
      <c r="I79" s="366">
        <f t="shared" si="32"/>
        <v>3700</v>
      </c>
      <c r="J79" s="371"/>
      <c r="K79" s="128"/>
      <c r="L79" s="128" t="s">
        <v>2629</v>
      </c>
      <c r="M79" s="130"/>
      <c r="N79" s="266">
        <v>37000</v>
      </c>
      <c r="O79" s="680" t="b">
        <f t="shared" si="24"/>
        <v>1</v>
      </c>
      <c r="P79" s="680" t="b">
        <f t="shared" si="25"/>
        <v>1</v>
      </c>
      <c r="Q79">
        <f>VLOOKUP(B79,'25년09월 학교가'!$A$2:$C$1818,3,0)</f>
        <v>37000</v>
      </c>
      <c r="R79" s="350"/>
      <c r="S79" s="698" t="b">
        <f t="shared" si="13"/>
        <v>1</v>
      </c>
    </row>
    <row r="80" spans="1:19" s="175" customFormat="1">
      <c r="A80" s="369"/>
      <c r="B80" s="237">
        <v>453667</v>
      </c>
      <c r="C80" s="372" t="s">
        <v>5929</v>
      </c>
      <c r="D80" s="307" t="s">
        <v>566</v>
      </c>
      <c r="E80" s="35">
        <v>10</v>
      </c>
      <c r="F80" s="35" t="s">
        <v>233</v>
      </c>
      <c r="G80" s="365">
        <f t="shared" si="31"/>
        <v>49500</v>
      </c>
      <c r="H80" s="534">
        <f t="shared" si="26"/>
        <v>44500</v>
      </c>
      <c r="I80" s="366">
        <f t="shared" si="32"/>
        <v>4450</v>
      </c>
      <c r="J80" s="371"/>
      <c r="K80" s="128"/>
      <c r="L80" s="128" t="s">
        <v>2629</v>
      </c>
      <c r="M80" s="130"/>
      <c r="N80" s="266">
        <v>44500</v>
      </c>
      <c r="O80" s="680" t="b">
        <f t="shared" si="24"/>
        <v>1</v>
      </c>
      <c r="P80" s="680" t="b">
        <f t="shared" si="25"/>
        <v>1</v>
      </c>
      <c r="Q80">
        <f>VLOOKUP(B80,'25년09월 학교가'!$A$2:$C$1818,3,0)</f>
        <v>44500</v>
      </c>
      <c r="R80" s="350"/>
      <c r="S80" s="698" t="b">
        <f t="shared" si="13"/>
        <v>1</v>
      </c>
    </row>
    <row r="81" spans="1:19" s="175" customFormat="1">
      <c r="A81" s="369"/>
      <c r="B81" s="237">
        <v>453668</v>
      </c>
      <c r="C81" s="372" t="s">
        <v>5930</v>
      </c>
      <c r="D81" s="307" t="s">
        <v>1320</v>
      </c>
      <c r="E81" s="35">
        <v>10</v>
      </c>
      <c r="F81" s="35" t="s">
        <v>233</v>
      </c>
      <c r="G81" s="365">
        <f t="shared" si="31"/>
        <v>42000</v>
      </c>
      <c r="H81" s="534">
        <f t="shared" si="26"/>
        <v>37000</v>
      </c>
      <c r="I81" s="366">
        <f t="shared" si="32"/>
        <v>3700</v>
      </c>
      <c r="J81" s="371"/>
      <c r="K81" s="128"/>
      <c r="L81" s="128" t="s">
        <v>2629</v>
      </c>
      <c r="M81" s="130"/>
      <c r="N81" s="266">
        <v>37000</v>
      </c>
      <c r="O81" s="680" t="b">
        <f t="shared" si="24"/>
        <v>1</v>
      </c>
      <c r="P81" s="680" t="b">
        <f t="shared" si="25"/>
        <v>1</v>
      </c>
      <c r="Q81">
        <f>VLOOKUP(B81,'25년09월 학교가'!$A$2:$C$1818,3,0)</f>
        <v>37000</v>
      </c>
      <c r="R81" s="350"/>
      <c r="S81" s="698" t="b">
        <f t="shared" si="13"/>
        <v>1</v>
      </c>
    </row>
    <row r="82" spans="1:19" s="175" customFormat="1">
      <c r="A82" s="369"/>
      <c r="B82" s="237">
        <v>453669</v>
      </c>
      <c r="C82" s="372" t="s">
        <v>5931</v>
      </c>
      <c r="D82" s="307" t="s">
        <v>566</v>
      </c>
      <c r="E82" s="35">
        <v>10</v>
      </c>
      <c r="F82" s="35" t="s">
        <v>233</v>
      </c>
      <c r="G82" s="365">
        <f t="shared" si="31"/>
        <v>57000</v>
      </c>
      <c r="H82" s="534">
        <f t="shared" si="26"/>
        <v>52000</v>
      </c>
      <c r="I82" s="366">
        <f t="shared" si="32"/>
        <v>5200</v>
      </c>
      <c r="J82" s="371"/>
      <c r="K82" s="128"/>
      <c r="L82" s="128" t="s">
        <v>2629</v>
      </c>
      <c r="M82" s="130"/>
      <c r="N82" s="266">
        <v>52000</v>
      </c>
      <c r="O82" s="680" t="b">
        <f t="shared" si="24"/>
        <v>1</v>
      </c>
      <c r="P82" s="680" t="b">
        <f t="shared" si="25"/>
        <v>1</v>
      </c>
      <c r="Q82">
        <f>VLOOKUP(B82,'25년09월 학교가'!$A$2:$C$1818,3,0)</f>
        <v>52000</v>
      </c>
      <c r="R82" s="350"/>
      <c r="S82" s="698" t="b">
        <f t="shared" si="13"/>
        <v>1</v>
      </c>
    </row>
    <row r="83" spans="1:19" ht="57.6">
      <c r="A83" s="161" t="s">
        <v>3905</v>
      </c>
      <c r="B83" s="132">
        <v>387782</v>
      </c>
      <c r="C83" s="29" t="s">
        <v>6369</v>
      </c>
      <c r="D83" s="13" t="s">
        <v>1298</v>
      </c>
      <c r="E83" s="12">
        <v>10</v>
      </c>
      <c r="F83" s="12" t="s">
        <v>10</v>
      </c>
      <c r="G83" s="34">
        <v>60000</v>
      </c>
      <c r="H83" s="320">
        <f t="shared" si="26"/>
        <v>46000</v>
      </c>
      <c r="I83" s="20">
        <f t="shared" ref="I83:I88" si="33">H83/E83</f>
        <v>4600</v>
      </c>
      <c r="J83" s="32" t="s">
        <v>5821</v>
      </c>
      <c r="K83" s="316" t="s">
        <v>5275</v>
      </c>
      <c r="L83" s="38" t="s">
        <v>1299</v>
      </c>
      <c r="M83" s="17" t="s">
        <v>564</v>
      </c>
      <c r="N83" s="265">
        <v>46000</v>
      </c>
      <c r="O83" s="680" t="b">
        <f t="shared" si="24"/>
        <v>1</v>
      </c>
      <c r="P83" s="680" t="b">
        <f t="shared" si="25"/>
        <v>1</v>
      </c>
      <c r="Q83">
        <f>VLOOKUP(B83,'25년09월 학교가'!$A$2:$C$1818,3,0)</f>
        <v>46000</v>
      </c>
      <c r="R83" s="349"/>
      <c r="S83" s="680" t="b">
        <f t="shared" si="13"/>
        <v>1</v>
      </c>
    </row>
    <row r="84" spans="1:19" ht="57.6">
      <c r="A84" s="161" t="s">
        <v>3905</v>
      </c>
      <c r="B84" s="231">
        <v>452996</v>
      </c>
      <c r="C84" s="70" t="s">
        <v>6370</v>
      </c>
      <c r="D84" s="13" t="s">
        <v>5819</v>
      </c>
      <c r="E84" s="12">
        <v>10</v>
      </c>
      <c r="F84" s="12" t="s">
        <v>5791</v>
      </c>
      <c r="G84" s="34">
        <v>58000</v>
      </c>
      <c r="H84" s="320">
        <f t="shared" ref="H84" si="34">N84</f>
        <v>31000</v>
      </c>
      <c r="I84" s="20">
        <f t="shared" ref="I84" si="35">H84/E84</f>
        <v>3100</v>
      </c>
      <c r="J84" s="32" t="s">
        <v>5820</v>
      </c>
      <c r="K84" s="316" t="s">
        <v>5275</v>
      </c>
      <c r="L84" s="38" t="s">
        <v>1299</v>
      </c>
      <c r="M84" s="17" t="s">
        <v>564</v>
      </c>
      <c r="N84" s="265">
        <v>31000</v>
      </c>
      <c r="O84" s="680" t="b">
        <f t="shared" ref="O84:O85" si="36">H84=N84</f>
        <v>1</v>
      </c>
      <c r="P84" s="680" t="b">
        <f t="shared" ref="P84:P85" si="37">H84&lt;G84</f>
        <v>1</v>
      </c>
      <c r="Q84">
        <f>VLOOKUP(B84,'25년09월 학교가'!$A$2:$C$1818,3,0)</f>
        <v>31000</v>
      </c>
      <c r="R84" s="349"/>
      <c r="S84" s="680" t="b">
        <f t="shared" si="13"/>
        <v>1</v>
      </c>
    </row>
    <row r="85" spans="1:19" s="175" customFormat="1" ht="57.6">
      <c r="A85" s="161" t="s">
        <v>3905</v>
      </c>
      <c r="B85" s="379">
        <v>431139</v>
      </c>
      <c r="C85" s="191" t="s">
        <v>6371</v>
      </c>
      <c r="D85" s="379" t="s">
        <v>4800</v>
      </c>
      <c r="E85" s="12">
        <v>10</v>
      </c>
      <c r="F85" s="12" t="s">
        <v>3719</v>
      </c>
      <c r="G85" s="262">
        <f>H85+5000</f>
        <v>51000</v>
      </c>
      <c r="H85" s="320">
        <f>N85</f>
        <v>46000</v>
      </c>
      <c r="I85" s="183">
        <f>H85/E85</f>
        <v>4600</v>
      </c>
      <c r="J85" s="133" t="s">
        <v>4801</v>
      </c>
      <c r="K85" s="316" t="s">
        <v>5010</v>
      </c>
      <c r="L85" s="316" t="s">
        <v>569</v>
      </c>
      <c r="M85" s="38" t="s">
        <v>106</v>
      </c>
      <c r="N85" s="85">
        <v>46000</v>
      </c>
      <c r="O85" s="680" t="b">
        <f t="shared" si="36"/>
        <v>1</v>
      </c>
      <c r="P85" s="680" t="b">
        <f t="shared" si="37"/>
        <v>1</v>
      </c>
      <c r="Q85">
        <f>VLOOKUP(B85,'25년09월 학교가'!$A$2:$C$1818,3,0)</f>
        <v>46000</v>
      </c>
      <c r="S85" s="680" t="b">
        <f t="shared" si="13"/>
        <v>1</v>
      </c>
    </row>
    <row r="86" spans="1:19" ht="57.6">
      <c r="A86" s="161" t="s">
        <v>6260</v>
      </c>
      <c r="B86" s="13">
        <v>387784</v>
      </c>
      <c r="C86" s="29" t="s">
        <v>6372</v>
      </c>
      <c r="D86" s="13" t="s">
        <v>943</v>
      </c>
      <c r="E86" s="12">
        <v>10</v>
      </c>
      <c r="F86" s="12" t="s">
        <v>233</v>
      </c>
      <c r="G86" s="30">
        <v>62000</v>
      </c>
      <c r="H86" s="320">
        <f t="shared" si="26"/>
        <v>48000</v>
      </c>
      <c r="I86" s="20">
        <f t="shared" si="33"/>
        <v>4800</v>
      </c>
      <c r="J86" s="32" t="s">
        <v>945</v>
      </c>
      <c r="K86" s="316" t="s">
        <v>5275</v>
      </c>
      <c r="L86" s="38" t="s">
        <v>1299</v>
      </c>
      <c r="M86" s="17" t="s">
        <v>11</v>
      </c>
      <c r="N86" s="265">
        <v>48000</v>
      </c>
      <c r="O86" s="680" t="b">
        <f t="shared" si="24"/>
        <v>1</v>
      </c>
      <c r="P86" s="680" t="b">
        <f t="shared" si="25"/>
        <v>1</v>
      </c>
      <c r="Q86">
        <f>VLOOKUP(B86,'25년09월 학교가'!$A$2:$C$1818,3,0)</f>
        <v>48000</v>
      </c>
      <c r="R86" s="349"/>
      <c r="S86" s="680" t="b">
        <f t="shared" si="13"/>
        <v>1</v>
      </c>
    </row>
    <row r="87" spans="1:19" ht="76.8">
      <c r="A87" s="161"/>
      <c r="B87" s="132">
        <v>374223</v>
      </c>
      <c r="C87" s="29" t="s">
        <v>995</v>
      </c>
      <c r="D87" s="13" t="s">
        <v>63</v>
      </c>
      <c r="E87" s="12">
        <v>10</v>
      </c>
      <c r="F87" s="12" t="s">
        <v>10</v>
      </c>
      <c r="G87" s="30">
        <v>44280</v>
      </c>
      <c r="H87" s="320">
        <f t="shared" si="26"/>
        <v>30000</v>
      </c>
      <c r="I87" s="20">
        <f t="shared" si="33"/>
        <v>3000</v>
      </c>
      <c r="J87" s="32" t="s">
        <v>5536</v>
      </c>
      <c r="K87" s="316" t="s">
        <v>5537</v>
      </c>
      <c r="L87" s="38" t="s">
        <v>5186</v>
      </c>
      <c r="M87" s="17" t="s">
        <v>11</v>
      </c>
      <c r="N87" s="265">
        <v>30000</v>
      </c>
      <c r="O87" s="680" t="b">
        <f t="shared" si="24"/>
        <v>1</v>
      </c>
      <c r="P87" s="680" t="b">
        <f t="shared" si="25"/>
        <v>1</v>
      </c>
      <c r="Q87">
        <f>VLOOKUP(B87,'25년09월 학교가'!$A$2:$C$1818,3,0)</f>
        <v>30000</v>
      </c>
      <c r="R87" s="349"/>
      <c r="S87" s="680" t="b">
        <f t="shared" si="13"/>
        <v>1</v>
      </c>
    </row>
    <row r="88" spans="1:19" s="120" customFormat="1" ht="36.6" customHeight="1">
      <c r="A88" s="161"/>
      <c r="B88" s="132">
        <v>383860</v>
      </c>
      <c r="C88" s="29" t="s">
        <v>4685</v>
      </c>
      <c r="D88" s="13" t="s">
        <v>5831</v>
      </c>
      <c r="E88" s="12">
        <v>11</v>
      </c>
      <c r="F88" s="12" t="s">
        <v>233</v>
      </c>
      <c r="G88" s="30">
        <v>33000</v>
      </c>
      <c r="H88" s="320">
        <f t="shared" si="26"/>
        <v>32000</v>
      </c>
      <c r="I88" s="20">
        <f t="shared" si="33"/>
        <v>2909.090909090909</v>
      </c>
      <c r="J88" s="32" t="s">
        <v>4686</v>
      </c>
      <c r="K88" s="316" t="s">
        <v>5276</v>
      </c>
      <c r="L88" s="38" t="s">
        <v>5277</v>
      </c>
      <c r="M88" s="17" t="s">
        <v>11</v>
      </c>
      <c r="N88" s="265">
        <v>32000</v>
      </c>
      <c r="O88" s="680" t="b">
        <f t="shared" si="24"/>
        <v>1</v>
      </c>
      <c r="P88" s="680" t="b">
        <f t="shared" si="25"/>
        <v>1</v>
      </c>
      <c r="Q88">
        <f>VLOOKUP(B88,'25년09월 학교가'!$A$2:$C$1818,3,0)</f>
        <v>32000</v>
      </c>
      <c r="R88" s="349"/>
      <c r="S88" s="680" t="b">
        <f t="shared" si="13"/>
        <v>1</v>
      </c>
    </row>
    <row r="89" spans="1:19" ht="76.8">
      <c r="A89" s="14"/>
      <c r="B89" s="57">
        <v>465103</v>
      </c>
      <c r="C89" s="65" t="s">
        <v>8448</v>
      </c>
      <c r="D89" s="400" t="s">
        <v>1300</v>
      </c>
      <c r="E89" s="66" t="s">
        <v>71</v>
      </c>
      <c r="F89" s="66" t="s">
        <v>233</v>
      </c>
      <c r="G89" s="67">
        <v>34750</v>
      </c>
      <c r="H89" s="320">
        <f t="shared" si="26"/>
        <v>29000</v>
      </c>
      <c r="I89" s="68"/>
      <c r="J89" s="69" t="s">
        <v>8449</v>
      </c>
      <c r="K89" s="309" t="s">
        <v>5278</v>
      </c>
      <c r="L89" s="310" t="s">
        <v>5277</v>
      </c>
      <c r="M89" s="313"/>
      <c r="N89" s="265">
        <v>29000</v>
      </c>
      <c r="O89" s="680" t="b">
        <f t="shared" si="24"/>
        <v>1</v>
      </c>
      <c r="P89" s="680" t="b">
        <f t="shared" si="25"/>
        <v>1</v>
      </c>
      <c r="Q89" t="e">
        <f>VLOOKUP(B89,'25년09월 학교가'!$A$2:$C$1818,3,0)</f>
        <v>#N/A</v>
      </c>
      <c r="R89" s="349"/>
      <c r="S89" s="680" t="e">
        <f t="shared" ref="S89:S146" si="38">Q89=H89</f>
        <v>#N/A</v>
      </c>
    </row>
    <row r="90" spans="1:19" ht="57.6">
      <c r="A90" s="14"/>
      <c r="B90" s="132">
        <v>370498</v>
      </c>
      <c r="C90" s="29" t="s">
        <v>355</v>
      </c>
      <c r="D90" s="13" t="s">
        <v>70</v>
      </c>
      <c r="E90" s="12">
        <v>10</v>
      </c>
      <c r="F90" s="12" t="s">
        <v>233</v>
      </c>
      <c r="G90" s="34">
        <v>19860</v>
      </c>
      <c r="H90" s="320">
        <f t="shared" si="26"/>
        <v>16540</v>
      </c>
      <c r="I90" s="20">
        <f t="shared" ref="I90:I103" si="39">H90/E90</f>
        <v>1654</v>
      </c>
      <c r="J90" s="32" t="s">
        <v>1301</v>
      </c>
      <c r="K90" s="316" t="s">
        <v>5279</v>
      </c>
      <c r="L90" s="38" t="s">
        <v>5267</v>
      </c>
      <c r="M90" s="17" t="s">
        <v>11</v>
      </c>
      <c r="N90" s="265">
        <v>16540</v>
      </c>
      <c r="O90" s="680" t="b">
        <f t="shared" si="24"/>
        <v>1</v>
      </c>
      <c r="P90" s="680" t="b">
        <f t="shared" si="25"/>
        <v>1</v>
      </c>
      <c r="Q90">
        <f>VLOOKUP(B90,'25년09월 학교가'!$A$2:$C$1818,3,0)</f>
        <v>16540</v>
      </c>
      <c r="R90" s="349"/>
      <c r="S90" s="680" t="b">
        <f t="shared" si="38"/>
        <v>1</v>
      </c>
    </row>
    <row r="91" spans="1:19" ht="57.6">
      <c r="A91" s="161"/>
      <c r="B91" s="132">
        <v>351966</v>
      </c>
      <c r="C91" s="29" t="s">
        <v>158</v>
      </c>
      <c r="D91" s="13" t="s">
        <v>147</v>
      </c>
      <c r="E91" s="12">
        <v>10</v>
      </c>
      <c r="F91" s="12" t="s">
        <v>233</v>
      </c>
      <c r="G91" s="34">
        <v>18430</v>
      </c>
      <c r="H91" s="320">
        <f t="shared" si="26"/>
        <v>15500</v>
      </c>
      <c r="I91" s="20">
        <f t="shared" si="39"/>
        <v>1550</v>
      </c>
      <c r="J91" s="32" t="s">
        <v>1302</v>
      </c>
      <c r="K91" s="316" t="s">
        <v>5279</v>
      </c>
      <c r="L91" s="38" t="s">
        <v>5267</v>
      </c>
      <c r="M91" s="17" t="s">
        <v>11</v>
      </c>
      <c r="N91" s="265">
        <v>15500</v>
      </c>
      <c r="O91" s="680" t="b">
        <f t="shared" si="24"/>
        <v>1</v>
      </c>
      <c r="P91" s="680" t="b">
        <f t="shared" si="25"/>
        <v>1</v>
      </c>
      <c r="Q91">
        <f>VLOOKUP(B91,'25년09월 학교가'!$A$2:$C$1818,3,0)</f>
        <v>15500</v>
      </c>
      <c r="R91" s="349"/>
      <c r="S91" s="680" t="b">
        <f t="shared" si="38"/>
        <v>1</v>
      </c>
    </row>
    <row r="92" spans="1:19" ht="76.8">
      <c r="A92" s="14"/>
      <c r="B92" s="132">
        <v>356665</v>
      </c>
      <c r="C92" s="29" t="s">
        <v>1303</v>
      </c>
      <c r="D92" s="13" t="s">
        <v>1233</v>
      </c>
      <c r="E92" s="12">
        <v>10</v>
      </c>
      <c r="F92" s="12" t="s">
        <v>233</v>
      </c>
      <c r="G92" s="34">
        <v>19940</v>
      </c>
      <c r="H92" s="320">
        <f t="shared" si="26"/>
        <v>16000</v>
      </c>
      <c r="I92" s="20">
        <f t="shared" si="39"/>
        <v>1600</v>
      </c>
      <c r="J92" s="32" t="s">
        <v>1304</v>
      </c>
      <c r="K92" s="316" t="s">
        <v>5269</v>
      </c>
      <c r="L92" s="38" t="s">
        <v>56</v>
      </c>
      <c r="M92" s="17" t="s">
        <v>11</v>
      </c>
      <c r="N92" s="265">
        <v>16000</v>
      </c>
      <c r="O92" s="680" t="b">
        <f t="shared" si="24"/>
        <v>1</v>
      </c>
      <c r="P92" s="680" t="b">
        <f t="shared" si="25"/>
        <v>1</v>
      </c>
      <c r="Q92">
        <f>VLOOKUP(B92,'25년09월 학교가'!$A$2:$C$1818,3,0)</f>
        <v>16000</v>
      </c>
      <c r="R92" s="349"/>
      <c r="S92" s="680" t="b">
        <f t="shared" si="38"/>
        <v>1</v>
      </c>
    </row>
    <row r="93" spans="1:19" ht="57.6">
      <c r="A93" s="14"/>
      <c r="B93" s="132">
        <v>370512</v>
      </c>
      <c r="C93" s="29" t="s">
        <v>3953</v>
      </c>
      <c r="D93" s="13" t="s">
        <v>1305</v>
      </c>
      <c r="E93" s="12">
        <v>10</v>
      </c>
      <c r="F93" s="12" t="s">
        <v>233</v>
      </c>
      <c r="G93" s="34">
        <v>19000</v>
      </c>
      <c r="H93" s="320">
        <f t="shared" si="26"/>
        <v>13000</v>
      </c>
      <c r="I93" s="20">
        <f t="shared" si="39"/>
        <v>1300</v>
      </c>
      <c r="J93" s="32" t="s">
        <v>3952</v>
      </c>
      <c r="K93" s="316" t="s">
        <v>5279</v>
      </c>
      <c r="L93" s="38" t="s">
        <v>56</v>
      </c>
      <c r="M93" s="17" t="s">
        <v>11</v>
      </c>
      <c r="N93" s="265">
        <v>13000</v>
      </c>
      <c r="O93" s="680" t="b">
        <f t="shared" si="24"/>
        <v>1</v>
      </c>
      <c r="P93" s="680" t="b">
        <f t="shared" si="25"/>
        <v>1</v>
      </c>
      <c r="Q93">
        <f>VLOOKUP(B93,'25년09월 학교가'!$A$2:$C$1818,3,0)</f>
        <v>13000</v>
      </c>
      <c r="R93" s="349"/>
      <c r="S93" s="680" t="b">
        <f t="shared" si="38"/>
        <v>1</v>
      </c>
    </row>
    <row r="94" spans="1:19" ht="57.6">
      <c r="A94" s="161" t="s">
        <v>3950</v>
      </c>
      <c r="B94" s="132">
        <v>359953</v>
      </c>
      <c r="C94" s="162" t="s">
        <v>3951</v>
      </c>
      <c r="D94" s="13" t="s">
        <v>1308</v>
      </c>
      <c r="E94" s="12">
        <v>16</v>
      </c>
      <c r="F94" s="12" t="s">
        <v>233</v>
      </c>
      <c r="G94" s="34">
        <v>20730</v>
      </c>
      <c r="H94" s="320">
        <f t="shared" si="26"/>
        <v>15000</v>
      </c>
      <c r="I94" s="20">
        <f t="shared" si="39"/>
        <v>937.5</v>
      </c>
      <c r="J94" s="32" t="s">
        <v>1309</v>
      </c>
      <c r="K94" s="316" t="s">
        <v>5279</v>
      </c>
      <c r="L94" s="38" t="s">
        <v>5267</v>
      </c>
      <c r="M94" s="17" t="s">
        <v>11</v>
      </c>
      <c r="N94" s="265">
        <v>15000</v>
      </c>
      <c r="O94" s="680" t="b">
        <f t="shared" si="24"/>
        <v>1</v>
      </c>
      <c r="P94" s="680" t="b">
        <f t="shared" si="25"/>
        <v>1</v>
      </c>
      <c r="Q94">
        <f>VLOOKUP(B94,'25년09월 학교가'!$A$2:$C$1818,3,0)</f>
        <v>15000</v>
      </c>
      <c r="R94" s="349"/>
      <c r="S94" s="680" t="b">
        <f t="shared" si="38"/>
        <v>1</v>
      </c>
    </row>
    <row r="95" spans="1:19" ht="57.6">
      <c r="A95" s="14"/>
      <c r="B95" s="132">
        <v>381495</v>
      </c>
      <c r="C95" s="29" t="s">
        <v>3955</v>
      </c>
      <c r="D95" s="13" t="s">
        <v>1310</v>
      </c>
      <c r="E95" s="12">
        <v>20</v>
      </c>
      <c r="F95" s="12" t="s">
        <v>233</v>
      </c>
      <c r="G95" s="34">
        <v>15000</v>
      </c>
      <c r="H95" s="320">
        <f t="shared" si="26"/>
        <v>14000</v>
      </c>
      <c r="I95" s="20">
        <f t="shared" si="39"/>
        <v>700</v>
      </c>
      <c r="J95" s="32" t="s">
        <v>3954</v>
      </c>
      <c r="K95" s="316" t="s">
        <v>5281</v>
      </c>
      <c r="L95" s="38" t="s">
        <v>5277</v>
      </c>
      <c r="M95" s="17" t="s">
        <v>11</v>
      </c>
      <c r="N95" s="265">
        <v>14000</v>
      </c>
      <c r="O95" s="680" t="b">
        <f t="shared" si="24"/>
        <v>1</v>
      </c>
      <c r="P95" s="680" t="b">
        <f t="shared" si="25"/>
        <v>1</v>
      </c>
      <c r="Q95">
        <f>VLOOKUP(B95,'25년09월 학교가'!$A$2:$C$1818,3,0)</f>
        <v>14000</v>
      </c>
      <c r="R95" s="349"/>
      <c r="S95" s="680" t="b">
        <f t="shared" si="38"/>
        <v>1</v>
      </c>
    </row>
    <row r="96" spans="1:19" ht="76.8">
      <c r="A96" s="14"/>
      <c r="B96" s="132">
        <v>369170</v>
      </c>
      <c r="C96" s="29" t="s">
        <v>3957</v>
      </c>
      <c r="D96" s="13" t="s">
        <v>1311</v>
      </c>
      <c r="E96" s="12">
        <v>20</v>
      </c>
      <c r="F96" s="12" t="s">
        <v>233</v>
      </c>
      <c r="G96" s="34">
        <v>10910</v>
      </c>
      <c r="H96" s="320">
        <f t="shared" si="26"/>
        <v>9090</v>
      </c>
      <c r="I96" s="20">
        <f t="shared" si="39"/>
        <v>454.5</v>
      </c>
      <c r="J96" s="32" t="s">
        <v>3956</v>
      </c>
      <c r="K96" s="316" t="s">
        <v>5282</v>
      </c>
      <c r="L96" s="38" t="s">
        <v>5277</v>
      </c>
      <c r="M96" s="17" t="s">
        <v>11</v>
      </c>
      <c r="N96" s="265">
        <v>9090</v>
      </c>
      <c r="O96" s="680" t="b">
        <f t="shared" si="24"/>
        <v>1</v>
      </c>
      <c r="P96" s="680" t="b">
        <f t="shared" si="25"/>
        <v>1</v>
      </c>
      <c r="Q96">
        <f>VLOOKUP(B96,'25년09월 학교가'!$A$2:$C$1818,3,0)</f>
        <v>9090</v>
      </c>
      <c r="R96" s="349"/>
      <c r="S96" s="680" t="b">
        <f t="shared" si="38"/>
        <v>1</v>
      </c>
    </row>
    <row r="97" spans="1:19" ht="57.6">
      <c r="A97" s="161" t="s">
        <v>3873</v>
      </c>
      <c r="B97" s="132">
        <v>139781</v>
      </c>
      <c r="C97" s="162" t="s">
        <v>5769</v>
      </c>
      <c r="D97" s="13" t="s">
        <v>1314</v>
      </c>
      <c r="E97" s="12">
        <v>10</v>
      </c>
      <c r="F97" s="12" t="s">
        <v>233</v>
      </c>
      <c r="G97" s="34">
        <v>17750</v>
      </c>
      <c r="H97" s="320">
        <f t="shared" si="26"/>
        <v>15000</v>
      </c>
      <c r="I97" s="20">
        <f t="shared" si="39"/>
        <v>1500</v>
      </c>
      <c r="J97" s="32" t="s">
        <v>1313</v>
      </c>
      <c r="K97" s="316" t="s">
        <v>5283</v>
      </c>
      <c r="L97" s="38" t="s">
        <v>113</v>
      </c>
      <c r="M97" s="17" t="s">
        <v>11</v>
      </c>
      <c r="N97" s="265">
        <v>15000</v>
      </c>
      <c r="O97" s="680" t="b">
        <f t="shared" si="24"/>
        <v>1</v>
      </c>
      <c r="P97" s="680" t="b">
        <f t="shared" si="25"/>
        <v>1</v>
      </c>
      <c r="Q97">
        <f>VLOOKUP(B97,'25년09월 학교가'!$A$2:$C$1818,3,0)</f>
        <v>15000</v>
      </c>
      <c r="R97" s="349"/>
      <c r="S97" s="680" t="b">
        <f t="shared" si="38"/>
        <v>1</v>
      </c>
    </row>
    <row r="98" spans="1:19" ht="57.6">
      <c r="A98" s="14"/>
      <c r="B98" s="132">
        <v>282953</v>
      </c>
      <c r="C98" s="29" t="s">
        <v>1315</v>
      </c>
      <c r="D98" s="13" t="s">
        <v>1316</v>
      </c>
      <c r="E98" s="12">
        <v>29</v>
      </c>
      <c r="F98" s="12" t="s">
        <v>233</v>
      </c>
      <c r="G98" s="34">
        <v>18330</v>
      </c>
      <c r="H98" s="320">
        <f t="shared" si="26"/>
        <v>15600</v>
      </c>
      <c r="I98" s="20">
        <f t="shared" si="39"/>
        <v>537.93103448275861</v>
      </c>
      <c r="J98" s="32" t="s">
        <v>1317</v>
      </c>
      <c r="K98" s="316" t="s">
        <v>5270</v>
      </c>
      <c r="L98" s="38" t="s">
        <v>29</v>
      </c>
      <c r="M98" s="17" t="s">
        <v>11</v>
      </c>
      <c r="N98" s="265">
        <v>15600</v>
      </c>
      <c r="O98" s="680" t="b">
        <f t="shared" si="24"/>
        <v>1</v>
      </c>
      <c r="P98" s="680" t="b">
        <f t="shared" si="25"/>
        <v>1</v>
      </c>
      <c r="Q98">
        <f>VLOOKUP(B98,'25년09월 학교가'!$A$2:$C$1818,3,0)</f>
        <v>15600</v>
      </c>
      <c r="R98" s="349"/>
      <c r="S98" s="680" t="b">
        <f t="shared" si="38"/>
        <v>1</v>
      </c>
    </row>
    <row r="99" spans="1:19" ht="76.8">
      <c r="A99" s="14"/>
      <c r="B99" s="132">
        <v>328995</v>
      </c>
      <c r="C99" s="29" t="s">
        <v>1318</v>
      </c>
      <c r="D99" s="13" t="s">
        <v>545</v>
      </c>
      <c r="E99" s="12">
        <v>20</v>
      </c>
      <c r="F99" s="12" t="s">
        <v>233</v>
      </c>
      <c r="G99" s="34">
        <v>24590</v>
      </c>
      <c r="H99" s="320">
        <f t="shared" si="26"/>
        <v>22180</v>
      </c>
      <c r="I99" s="20">
        <f t="shared" si="39"/>
        <v>1109</v>
      </c>
      <c r="J99" s="32" t="s">
        <v>1319</v>
      </c>
      <c r="K99" s="316" t="s">
        <v>5284</v>
      </c>
      <c r="L99" s="38" t="s">
        <v>56</v>
      </c>
      <c r="M99" s="17" t="s">
        <v>11</v>
      </c>
      <c r="N99" s="265">
        <v>22180</v>
      </c>
      <c r="O99" s="680" t="b">
        <f t="shared" si="24"/>
        <v>1</v>
      </c>
      <c r="P99" s="680" t="b">
        <f t="shared" si="25"/>
        <v>1</v>
      </c>
      <c r="Q99">
        <f>VLOOKUP(B99,'25년09월 학교가'!$A$2:$C$1818,3,0)</f>
        <v>22180</v>
      </c>
      <c r="R99" s="349"/>
      <c r="S99" s="680" t="b">
        <f t="shared" si="38"/>
        <v>1</v>
      </c>
    </row>
    <row r="100" spans="1:19" ht="96">
      <c r="A100" s="14"/>
      <c r="B100" s="132">
        <v>292188</v>
      </c>
      <c r="C100" s="29" t="s">
        <v>1322</v>
      </c>
      <c r="D100" s="13" t="s">
        <v>1323</v>
      </c>
      <c r="E100" s="12">
        <v>14</v>
      </c>
      <c r="F100" s="12" t="s">
        <v>233</v>
      </c>
      <c r="G100" s="34">
        <v>23000</v>
      </c>
      <c r="H100" s="320">
        <f t="shared" si="26"/>
        <v>20490</v>
      </c>
      <c r="I100" s="20">
        <f t="shared" si="39"/>
        <v>1463.5714285714287</v>
      </c>
      <c r="J100" s="32" t="s">
        <v>1324</v>
      </c>
      <c r="K100" s="316" t="s">
        <v>5285</v>
      </c>
      <c r="L100" s="38" t="s">
        <v>56</v>
      </c>
      <c r="M100" s="17" t="s">
        <v>11</v>
      </c>
      <c r="N100" s="265">
        <v>20490</v>
      </c>
      <c r="O100" s="680" t="b">
        <f t="shared" si="24"/>
        <v>1</v>
      </c>
      <c r="P100" s="680" t="b">
        <f t="shared" si="25"/>
        <v>1</v>
      </c>
      <c r="Q100">
        <f>VLOOKUP(B100,'25년09월 학교가'!$A$2:$C$1818,3,0)</f>
        <v>20490</v>
      </c>
      <c r="R100" s="349"/>
      <c r="S100" s="680" t="b">
        <f t="shared" si="38"/>
        <v>1</v>
      </c>
    </row>
    <row r="101" spans="1:19" ht="57.6">
      <c r="A101" s="14"/>
      <c r="B101" s="132">
        <v>372287</v>
      </c>
      <c r="C101" s="29" t="s">
        <v>168</v>
      </c>
      <c r="D101" s="13" t="s">
        <v>1360</v>
      </c>
      <c r="E101" s="14">
        <v>29</v>
      </c>
      <c r="F101" s="12" t="s">
        <v>233</v>
      </c>
      <c r="G101" s="34">
        <v>21720</v>
      </c>
      <c r="H101" s="319">
        <f t="shared" si="26"/>
        <v>18100</v>
      </c>
      <c r="I101" s="154">
        <f t="shared" si="39"/>
        <v>624.13793103448279</v>
      </c>
      <c r="J101" s="32" t="s">
        <v>1361</v>
      </c>
      <c r="K101" s="128" t="s">
        <v>5080</v>
      </c>
      <c r="L101" s="41" t="s">
        <v>164</v>
      </c>
      <c r="M101" s="17" t="s">
        <v>11</v>
      </c>
      <c r="N101" s="265">
        <v>18100</v>
      </c>
      <c r="O101" s="680" t="b">
        <f t="shared" si="24"/>
        <v>1</v>
      </c>
      <c r="P101" s="680" t="b">
        <f t="shared" si="25"/>
        <v>1</v>
      </c>
      <c r="Q101">
        <f>VLOOKUP(B101,'25년09월 학교가'!$A$2:$C$1818,3,0)</f>
        <v>18100</v>
      </c>
      <c r="R101" s="349"/>
      <c r="S101" s="680" t="b">
        <f t="shared" ref="S101:S107" si="40">Q101=H101</f>
        <v>1</v>
      </c>
    </row>
    <row r="102" spans="1:19" ht="42">
      <c r="A102" s="14"/>
      <c r="B102" s="132">
        <v>359919</v>
      </c>
      <c r="C102" s="29" t="s">
        <v>1362</v>
      </c>
      <c r="D102" s="13" t="s">
        <v>1363</v>
      </c>
      <c r="E102" s="12">
        <v>41</v>
      </c>
      <c r="F102" s="12" t="s">
        <v>233</v>
      </c>
      <c r="G102" s="34">
        <v>20050</v>
      </c>
      <c r="H102" s="319">
        <f t="shared" si="26"/>
        <v>16700</v>
      </c>
      <c r="I102" s="154">
        <f t="shared" si="39"/>
        <v>407.3170731707317</v>
      </c>
      <c r="J102" s="32" t="s">
        <v>1364</v>
      </c>
      <c r="K102" s="128" t="s">
        <v>5081</v>
      </c>
      <c r="L102" s="38" t="s">
        <v>164</v>
      </c>
      <c r="M102" s="17" t="s">
        <v>112</v>
      </c>
      <c r="N102" s="265">
        <v>16700</v>
      </c>
      <c r="O102" s="680" t="b">
        <f t="shared" si="24"/>
        <v>1</v>
      </c>
      <c r="P102" s="680" t="b">
        <f t="shared" si="25"/>
        <v>1</v>
      </c>
      <c r="Q102">
        <f>VLOOKUP(B102,'25년09월 학교가'!$A$2:$C$1818,3,0)</f>
        <v>16700</v>
      </c>
      <c r="R102" s="349"/>
      <c r="S102" s="680" t="b">
        <f t="shared" si="40"/>
        <v>1</v>
      </c>
    </row>
    <row r="103" spans="1:19" ht="57.6">
      <c r="A103" s="14"/>
      <c r="B103" s="132">
        <v>356982</v>
      </c>
      <c r="C103" s="29" t="s">
        <v>4060</v>
      </c>
      <c r="D103" s="13" t="s">
        <v>1365</v>
      </c>
      <c r="E103" s="12">
        <v>100</v>
      </c>
      <c r="F103" s="12" t="s">
        <v>233</v>
      </c>
      <c r="G103" s="34">
        <v>10030</v>
      </c>
      <c r="H103" s="319">
        <f t="shared" si="26"/>
        <v>8500</v>
      </c>
      <c r="I103" s="154">
        <f t="shared" si="39"/>
        <v>85</v>
      </c>
      <c r="J103" s="32" t="s">
        <v>4059</v>
      </c>
      <c r="K103" s="41" t="s">
        <v>1366</v>
      </c>
      <c r="L103" s="38" t="s">
        <v>164</v>
      </c>
      <c r="M103" s="17" t="s">
        <v>112</v>
      </c>
      <c r="N103" s="265">
        <v>8500</v>
      </c>
      <c r="O103" s="680" t="b">
        <f t="shared" si="24"/>
        <v>1</v>
      </c>
      <c r="P103" s="680" t="b">
        <f t="shared" si="25"/>
        <v>1</v>
      </c>
      <c r="Q103">
        <f>VLOOKUP(B103,'25년09월 학교가'!$A$2:$C$1818,3,0)</f>
        <v>8500</v>
      </c>
      <c r="R103" s="349"/>
      <c r="S103" s="680" t="b">
        <f t="shared" si="40"/>
        <v>1</v>
      </c>
    </row>
    <row r="104" spans="1:19" ht="42">
      <c r="A104" s="14"/>
      <c r="B104" s="132">
        <v>242963</v>
      </c>
      <c r="C104" s="29" t="s">
        <v>4062</v>
      </c>
      <c r="D104" s="13" t="s">
        <v>1367</v>
      </c>
      <c r="E104" s="12">
        <v>68</v>
      </c>
      <c r="F104" s="12" t="s">
        <v>233</v>
      </c>
      <c r="G104" s="34">
        <v>22000</v>
      </c>
      <c r="H104" s="319">
        <f t="shared" si="26"/>
        <v>17290</v>
      </c>
      <c r="I104" s="154">
        <f>H104/E104</f>
        <v>254.26470588235293</v>
      </c>
      <c r="J104" s="32" t="s">
        <v>4061</v>
      </c>
      <c r="K104" s="41" t="s">
        <v>5085</v>
      </c>
      <c r="L104" s="38" t="s">
        <v>164</v>
      </c>
      <c r="M104" s="17" t="s">
        <v>11</v>
      </c>
      <c r="N104" s="265">
        <v>17290</v>
      </c>
      <c r="O104" s="680" t="b">
        <f t="shared" si="24"/>
        <v>1</v>
      </c>
      <c r="P104" s="680" t="b">
        <f t="shared" si="25"/>
        <v>1</v>
      </c>
      <c r="Q104">
        <f>VLOOKUP(B104,'25년09월 학교가'!$A$2:$C$1818,3,0)</f>
        <v>17290</v>
      </c>
      <c r="R104" s="349"/>
      <c r="S104" s="680" t="b">
        <f t="shared" si="40"/>
        <v>1</v>
      </c>
    </row>
    <row r="105" spans="1:19" ht="38.4">
      <c r="A105" s="14"/>
      <c r="B105" s="132">
        <v>228680</v>
      </c>
      <c r="C105" s="29" t="s">
        <v>1368</v>
      </c>
      <c r="D105" s="13" t="s">
        <v>1369</v>
      </c>
      <c r="E105" s="12">
        <v>50</v>
      </c>
      <c r="F105" s="12" t="s">
        <v>233</v>
      </c>
      <c r="G105" s="34">
        <v>22000</v>
      </c>
      <c r="H105" s="319">
        <f t="shared" si="26"/>
        <v>17480</v>
      </c>
      <c r="I105" s="154">
        <f t="shared" ref="I105:I107" si="41">H105/E105</f>
        <v>349.6</v>
      </c>
      <c r="J105" s="32" t="s">
        <v>1370</v>
      </c>
      <c r="K105" s="41" t="s">
        <v>5086</v>
      </c>
      <c r="L105" s="38" t="s">
        <v>164</v>
      </c>
      <c r="M105" s="17" t="s">
        <v>11</v>
      </c>
      <c r="N105" s="265">
        <v>17480</v>
      </c>
      <c r="O105" s="680" t="b">
        <f t="shared" si="24"/>
        <v>1</v>
      </c>
      <c r="P105" s="680" t="b">
        <f t="shared" si="25"/>
        <v>1</v>
      </c>
      <c r="Q105">
        <f>VLOOKUP(B105,'25년09월 학교가'!$A$2:$C$1818,3,0)</f>
        <v>17480</v>
      </c>
      <c r="R105" s="349"/>
      <c r="S105" s="680" t="b">
        <f t="shared" si="40"/>
        <v>1</v>
      </c>
    </row>
    <row r="106" spans="1:19" ht="63">
      <c r="A106" s="14"/>
      <c r="B106" s="132">
        <v>292182</v>
      </c>
      <c r="C106" s="29" t="s">
        <v>1371</v>
      </c>
      <c r="D106" s="13" t="s">
        <v>1372</v>
      </c>
      <c r="E106" s="12">
        <v>72</v>
      </c>
      <c r="F106" s="12" t="s">
        <v>233</v>
      </c>
      <c r="G106" s="34">
        <v>22000</v>
      </c>
      <c r="H106" s="319">
        <f t="shared" si="26"/>
        <v>19740</v>
      </c>
      <c r="I106" s="154">
        <f t="shared" si="41"/>
        <v>274.16666666666669</v>
      </c>
      <c r="J106" s="32" t="s">
        <v>4063</v>
      </c>
      <c r="K106" s="41" t="s">
        <v>5087</v>
      </c>
      <c r="L106" s="38" t="s">
        <v>164</v>
      </c>
      <c r="M106" s="17" t="s">
        <v>106</v>
      </c>
      <c r="N106" s="265">
        <v>19740</v>
      </c>
      <c r="O106" s="680" t="b">
        <f t="shared" si="24"/>
        <v>1</v>
      </c>
      <c r="P106" s="680" t="b">
        <f t="shared" si="25"/>
        <v>1</v>
      </c>
      <c r="Q106">
        <f>VLOOKUP(B106,'25년09월 학교가'!$A$2:$C$1818,3,0)</f>
        <v>19740</v>
      </c>
      <c r="R106" s="349"/>
      <c r="S106" s="680" t="b">
        <f t="shared" si="40"/>
        <v>1</v>
      </c>
    </row>
    <row r="107" spans="1:19" ht="63">
      <c r="A107" s="14"/>
      <c r="B107" s="132">
        <v>292183</v>
      </c>
      <c r="C107" s="29" t="s">
        <v>1373</v>
      </c>
      <c r="D107" s="13" t="s">
        <v>1374</v>
      </c>
      <c r="E107" s="12">
        <v>72</v>
      </c>
      <c r="F107" s="12" t="s">
        <v>233</v>
      </c>
      <c r="G107" s="34">
        <v>22000</v>
      </c>
      <c r="H107" s="319">
        <f t="shared" si="26"/>
        <v>17290</v>
      </c>
      <c r="I107" s="154">
        <f t="shared" si="41"/>
        <v>240.13888888888889</v>
      </c>
      <c r="J107" s="32" t="s">
        <v>1375</v>
      </c>
      <c r="K107" s="41" t="s">
        <v>5082</v>
      </c>
      <c r="L107" s="38" t="s">
        <v>164</v>
      </c>
      <c r="M107" s="17" t="s">
        <v>112</v>
      </c>
      <c r="N107" s="265">
        <v>17290</v>
      </c>
      <c r="O107" s="680" t="b">
        <f t="shared" si="24"/>
        <v>1</v>
      </c>
      <c r="P107" s="680" t="b">
        <f t="shared" si="25"/>
        <v>1</v>
      </c>
      <c r="Q107">
        <f>VLOOKUP(B107,'25년09월 학교가'!$A$2:$C$1818,3,0)</f>
        <v>17290</v>
      </c>
      <c r="R107" s="349"/>
      <c r="S107" s="680" t="b">
        <f t="shared" si="40"/>
        <v>1</v>
      </c>
    </row>
    <row r="108" spans="1:19">
      <c r="A108" s="46"/>
      <c r="B108" s="62"/>
      <c r="C108" s="47"/>
      <c r="D108" s="48"/>
      <c r="E108" s="49"/>
      <c r="F108" s="49"/>
      <c r="G108" s="50"/>
      <c r="H108" s="50"/>
      <c r="I108" s="51"/>
      <c r="J108" s="4"/>
      <c r="K108" s="2"/>
      <c r="L108" s="3"/>
      <c r="M108" s="1"/>
      <c r="N108" s="265"/>
      <c r="O108" s="680"/>
      <c r="R108" s="349"/>
      <c r="S108" s="680" t="b">
        <f t="shared" si="38"/>
        <v>1</v>
      </c>
    </row>
    <row r="109" spans="1:19">
      <c r="A109" s="46"/>
      <c r="B109" s="62"/>
      <c r="C109" s="47"/>
      <c r="D109" s="48"/>
      <c r="E109" s="49"/>
      <c r="F109" s="49"/>
      <c r="G109" s="50"/>
      <c r="H109" s="50"/>
      <c r="I109" s="51"/>
      <c r="J109" s="4"/>
      <c r="K109" s="2"/>
      <c r="L109" s="3"/>
      <c r="M109" s="1"/>
      <c r="N109" s="265"/>
      <c r="O109" s="680"/>
      <c r="R109" s="349"/>
      <c r="S109" s="680" t="b">
        <f t="shared" si="38"/>
        <v>1</v>
      </c>
    </row>
    <row r="110" spans="1:19" ht="39.6">
      <c r="A110" s="272"/>
      <c r="B110" s="982" t="s">
        <v>6419</v>
      </c>
      <c r="C110" s="982"/>
      <c r="D110" s="982"/>
      <c r="E110" s="982"/>
      <c r="F110" s="982"/>
      <c r="G110" s="982"/>
      <c r="H110" s="982"/>
      <c r="I110" s="982"/>
      <c r="J110" s="982"/>
      <c r="K110" s="982"/>
      <c r="L110" s="982"/>
      <c r="M110" s="982"/>
      <c r="N110" s="265"/>
      <c r="O110" s="680"/>
      <c r="R110" s="349"/>
      <c r="S110" s="680" t="b">
        <f t="shared" si="38"/>
        <v>1</v>
      </c>
    </row>
    <row r="111" spans="1:19" s="175" customFormat="1" ht="57.6">
      <c r="A111" s="12"/>
      <c r="B111" s="132">
        <v>457234</v>
      </c>
      <c r="C111" s="191" t="s">
        <v>6097</v>
      </c>
      <c r="D111" s="307" t="s">
        <v>6099</v>
      </c>
      <c r="E111" s="12">
        <v>25</v>
      </c>
      <c r="F111" s="240" t="s">
        <v>233</v>
      </c>
      <c r="G111" s="183">
        <f t="shared" ref="G111:G112" si="42">H111+5000</f>
        <v>19200</v>
      </c>
      <c r="H111" s="320">
        <f>N111</f>
        <v>14200</v>
      </c>
      <c r="I111" s="183">
        <f>H111/E111</f>
        <v>568</v>
      </c>
      <c r="J111" s="133" t="s">
        <v>6098</v>
      </c>
      <c r="K111" s="14" t="s">
        <v>6111</v>
      </c>
      <c r="L111" s="14" t="s">
        <v>773</v>
      </c>
      <c r="M111" s="12" t="s">
        <v>112</v>
      </c>
      <c r="N111" s="266">
        <v>14200</v>
      </c>
      <c r="O111" s="680" t="b">
        <f t="shared" ref="O111:O113" si="43">H111=N111</f>
        <v>1</v>
      </c>
      <c r="P111" s="680" t="b">
        <f t="shared" ref="P111:P113" si="44">H111&lt;G111</f>
        <v>1</v>
      </c>
      <c r="Q111">
        <f>VLOOKUP(B111,'25년09월 학교가'!$A$2:$C$1818,3,0)</f>
        <v>14200</v>
      </c>
      <c r="S111" s="698" t="b">
        <f t="shared" si="38"/>
        <v>1</v>
      </c>
    </row>
    <row r="112" spans="1:19" s="175" customFormat="1" ht="76.8">
      <c r="A112" s="12"/>
      <c r="B112" s="132">
        <v>457235</v>
      </c>
      <c r="C112" s="191" t="s">
        <v>6100</v>
      </c>
      <c r="D112" s="307" t="s">
        <v>6102</v>
      </c>
      <c r="E112" s="12">
        <v>25</v>
      </c>
      <c r="F112" s="240" t="s">
        <v>233</v>
      </c>
      <c r="G112" s="183">
        <f t="shared" si="42"/>
        <v>21600</v>
      </c>
      <c r="H112" s="320">
        <f>N112</f>
        <v>16600</v>
      </c>
      <c r="I112" s="183">
        <f>H112/E112</f>
        <v>664</v>
      </c>
      <c r="J112" s="133" t="s">
        <v>6101</v>
      </c>
      <c r="K112" s="14" t="s">
        <v>6112</v>
      </c>
      <c r="L112" s="14" t="s">
        <v>773</v>
      </c>
      <c r="M112" s="12" t="s">
        <v>112</v>
      </c>
      <c r="N112" s="266">
        <v>16600</v>
      </c>
      <c r="O112" s="680" t="b">
        <f t="shared" si="43"/>
        <v>1</v>
      </c>
      <c r="P112" s="680" t="b">
        <f t="shared" si="44"/>
        <v>1</v>
      </c>
      <c r="Q112">
        <f>VLOOKUP(B112,'25년09월 학교가'!$A$2:$C$1818,3,0)</f>
        <v>16600</v>
      </c>
      <c r="S112" s="698" t="b">
        <f t="shared" si="38"/>
        <v>1</v>
      </c>
    </row>
    <row r="113" spans="1:19" s="141" customFormat="1">
      <c r="A113" s="362"/>
      <c r="B113" s="125">
        <v>448529</v>
      </c>
      <c r="C113" s="370" t="s">
        <v>5630</v>
      </c>
      <c r="D113" s="364" t="s">
        <v>5640</v>
      </c>
      <c r="E113" s="363">
        <v>12</v>
      </c>
      <c r="F113" s="35" t="s">
        <v>233</v>
      </c>
      <c r="G113" s="365">
        <f t="shared" ref="G113" si="45">H113+5000</f>
        <v>18000</v>
      </c>
      <c r="H113" s="534">
        <f t="shared" ref="H113" si="46">N113</f>
        <v>13000</v>
      </c>
      <c r="I113" s="366">
        <f t="shared" ref="I113" si="47">H113/E113</f>
        <v>1083.3333333333333</v>
      </c>
      <c r="J113" s="367" t="s">
        <v>5635</v>
      </c>
      <c r="K113" s="363" t="s">
        <v>5638</v>
      </c>
      <c r="L113" s="363" t="s">
        <v>5651</v>
      </c>
      <c r="M113" s="368" t="s">
        <v>112</v>
      </c>
      <c r="N113" s="331">
        <v>13000</v>
      </c>
      <c r="O113" s="115" t="b">
        <f t="shared" si="43"/>
        <v>1</v>
      </c>
      <c r="P113" s="62" t="b">
        <f t="shared" si="44"/>
        <v>1</v>
      </c>
      <c r="Q113">
        <f>VLOOKUP(B113,'25년09월 학교가'!$A$2:$C$1818,3,0)</f>
        <v>13000</v>
      </c>
      <c r="S113" s="698" t="b">
        <f t="shared" si="38"/>
        <v>1</v>
      </c>
    </row>
    <row r="114" spans="1:19" ht="60" customHeight="1">
      <c r="A114" s="14"/>
      <c r="B114" s="132">
        <v>370517</v>
      </c>
      <c r="C114" s="58" t="s">
        <v>949</v>
      </c>
      <c r="D114" s="13" t="s">
        <v>950</v>
      </c>
      <c r="E114" s="12">
        <v>14</v>
      </c>
      <c r="F114" s="12" t="s">
        <v>233</v>
      </c>
      <c r="G114" s="30">
        <v>21000</v>
      </c>
      <c r="H114" s="319">
        <f>N114</f>
        <v>17160</v>
      </c>
      <c r="I114" s="20">
        <f t="shared" ref="I114:I124" si="48">H114/E114</f>
        <v>1225.7142857142858</v>
      </c>
      <c r="J114" s="32" t="s">
        <v>951</v>
      </c>
      <c r="K114" s="41" t="s">
        <v>5286</v>
      </c>
      <c r="L114" s="38" t="s">
        <v>5267</v>
      </c>
      <c r="M114" s="17" t="s">
        <v>564</v>
      </c>
      <c r="N114" s="265">
        <v>17160</v>
      </c>
      <c r="O114" s="680" t="b">
        <f t="shared" ref="O114:O142" si="49">H114=N114</f>
        <v>1</v>
      </c>
      <c r="P114" s="680" t="b">
        <f t="shared" ref="P114:P142" si="50">H114&lt;G114</f>
        <v>1</v>
      </c>
      <c r="Q114">
        <f>VLOOKUP(B114,'25년09월 학교가'!$A$2:$C$1818,3,0)</f>
        <v>17160</v>
      </c>
      <c r="R114" s="349"/>
      <c r="S114" s="680" t="b">
        <f t="shared" si="38"/>
        <v>1</v>
      </c>
    </row>
    <row r="115" spans="1:19" ht="38.4">
      <c r="A115" s="14"/>
      <c r="B115" s="132">
        <v>144200</v>
      </c>
      <c r="C115" s="29" t="s">
        <v>1331</v>
      </c>
      <c r="D115" s="13" t="s">
        <v>1332</v>
      </c>
      <c r="E115" s="12">
        <v>38</v>
      </c>
      <c r="F115" s="12" t="s">
        <v>233</v>
      </c>
      <c r="G115" s="34">
        <v>24120</v>
      </c>
      <c r="H115" s="319">
        <f t="shared" ref="H115:H124" si="51">N115</f>
        <v>21000</v>
      </c>
      <c r="I115" s="20">
        <f t="shared" si="48"/>
        <v>552.63157894736844</v>
      </c>
      <c r="J115" s="32" t="s">
        <v>4056</v>
      </c>
      <c r="K115" s="41" t="s">
        <v>5283</v>
      </c>
      <c r="L115" s="38" t="s">
        <v>54</v>
      </c>
      <c r="M115" s="17" t="s">
        <v>564</v>
      </c>
      <c r="N115" s="265">
        <v>21000</v>
      </c>
      <c r="O115" s="680" t="b">
        <f t="shared" si="49"/>
        <v>1</v>
      </c>
      <c r="P115" s="680" t="b">
        <f t="shared" si="50"/>
        <v>1</v>
      </c>
      <c r="Q115">
        <f>VLOOKUP(B115,'25년09월 학교가'!$A$2:$C$1818,3,0)</f>
        <v>21000</v>
      </c>
      <c r="R115" s="349"/>
      <c r="S115" s="680" t="b">
        <f t="shared" si="38"/>
        <v>1</v>
      </c>
    </row>
    <row r="116" spans="1:19" ht="38.4">
      <c r="A116" s="14"/>
      <c r="B116" s="132">
        <v>351965</v>
      </c>
      <c r="C116" s="29" t="s">
        <v>162</v>
      </c>
      <c r="D116" s="13" t="s">
        <v>147</v>
      </c>
      <c r="E116" s="12">
        <v>10</v>
      </c>
      <c r="F116" s="12" t="s">
        <v>233</v>
      </c>
      <c r="G116" s="34">
        <v>21160</v>
      </c>
      <c r="H116" s="319">
        <f t="shared" si="51"/>
        <v>15000</v>
      </c>
      <c r="I116" s="20">
        <f t="shared" si="48"/>
        <v>1500</v>
      </c>
      <c r="J116" s="32" t="s">
        <v>5594</v>
      </c>
      <c r="K116" s="41" t="s">
        <v>5270</v>
      </c>
      <c r="L116" s="38" t="s">
        <v>56</v>
      </c>
      <c r="M116" s="17" t="s">
        <v>11</v>
      </c>
      <c r="N116" s="265">
        <v>15000</v>
      </c>
      <c r="O116" s="680" t="b">
        <f t="shared" si="49"/>
        <v>1</v>
      </c>
      <c r="P116" s="680" t="b">
        <f t="shared" si="50"/>
        <v>1</v>
      </c>
      <c r="Q116">
        <f>VLOOKUP(B116,'25년09월 학교가'!$A$2:$C$1818,3,0)</f>
        <v>15000</v>
      </c>
      <c r="R116" s="349"/>
      <c r="S116" s="680" t="b">
        <f t="shared" si="38"/>
        <v>1</v>
      </c>
    </row>
    <row r="117" spans="1:19" ht="96">
      <c r="A117" s="14"/>
      <c r="B117" s="132">
        <v>429754</v>
      </c>
      <c r="C117" s="29" t="s">
        <v>4273</v>
      </c>
      <c r="D117" s="13" t="s">
        <v>166</v>
      </c>
      <c r="E117" s="12">
        <v>12</v>
      </c>
      <c r="F117" s="12" t="s">
        <v>233</v>
      </c>
      <c r="G117" s="34">
        <v>20470</v>
      </c>
      <c r="H117" s="319">
        <f t="shared" si="51"/>
        <v>17000</v>
      </c>
      <c r="I117" s="20">
        <f t="shared" si="48"/>
        <v>1416.6666666666667</v>
      </c>
      <c r="J117" s="32" t="s">
        <v>5593</v>
      </c>
      <c r="K117" s="41" t="s">
        <v>5241</v>
      </c>
      <c r="L117" s="38" t="s">
        <v>56</v>
      </c>
      <c r="M117" s="17" t="s">
        <v>11</v>
      </c>
      <c r="N117" s="265">
        <v>17000</v>
      </c>
      <c r="O117" s="680" t="b">
        <f t="shared" si="49"/>
        <v>1</v>
      </c>
      <c r="P117" s="680" t="b">
        <f t="shared" si="50"/>
        <v>1</v>
      </c>
      <c r="Q117">
        <f>VLOOKUP(B117,'25년09월 학교가'!$A$2:$C$1818,3,0)</f>
        <v>17000</v>
      </c>
      <c r="R117" s="349"/>
      <c r="S117" s="680" t="b">
        <f t="shared" si="38"/>
        <v>1</v>
      </c>
    </row>
    <row r="118" spans="1:19" ht="57.6">
      <c r="A118" s="161" t="s">
        <v>3950</v>
      </c>
      <c r="B118" s="132">
        <v>114328</v>
      </c>
      <c r="C118" s="162" t="s">
        <v>6227</v>
      </c>
      <c r="D118" s="13" t="s">
        <v>1340</v>
      </c>
      <c r="E118" s="12">
        <v>10</v>
      </c>
      <c r="F118" s="12" t="s">
        <v>233</v>
      </c>
      <c r="G118" s="34">
        <v>21590</v>
      </c>
      <c r="H118" s="319">
        <f t="shared" si="51"/>
        <v>16800</v>
      </c>
      <c r="I118" s="20">
        <f t="shared" si="48"/>
        <v>1680</v>
      </c>
      <c r="J118" s="32" t="s">
        <v>5591</v>
      </c>
      <c r="K118" s="41" t="s">
        <v>5270</v>
      </c>
      <c r="L118" s="38" t="s">
        <v>56</v>
      </c>
      <c r="M118" s="17" t="s">
        <v>11</v>
      </c>
      <c r="N118" s="265">
        <v>16800</v>
      </c>
      <c r="O118" s="680" t="b">
        <f t="shared" si="49"/>
        <v>1</v>
      </c>
      <c r="P118" s="680" t="b">
        <f t="shared" si="50"/>
        <v>1</v>
      </c>
      <c r="Q118">
        <f>VLOOKUP(B118,'25년09월 학교가'!$A$2:$C$1818,3,0)</f>
        <v>16800</v>
      </c>
      <c r="R118" s="349"/>
      <c r="S118" s="680" t="b">
        <f t="shared" si="38"/>
        <v>1</v>
      </c>
    </row>
    <row r="119" spans="1:19" ht="38.4">
      <c r="A119" s="14"/>
      <c r="B119" s="132">
        <v>240402</v>
      </c>
      <c r="C119" s="29" t="s">
        <v>1341</v>
      </c>
      <c r="D119" s="13" t="s">
        <v>1340</v>
      </c>
      <c r="E119" s="12">
        <v>10</v>
      </c>
      <c r="F119" s="12" t="s">
        <v>233</v>
      </c>
      <c r="G119" s="34">
        <v>20830</v>
      </c>
      <c r="H119" s="319">
        <f t="shared" si="51"/>
        <v>16500</v>
      </c>
      <c r="I119" s="20">
        <f t="shared" si="48"/>
        <v>1650</v>
      </c>
      <c r="J119" s="32" t="s">
        <v>1342</v>
      </c>
      <c r="K119" s="41" t="s">
        <v>5270</v>
      </c>
      <c r="L119" s="38" t="s">
        <v>56</v>
      </c>
      <c r="M119" s="17" t="s">
        <v>11</v>
      </c>
      <c r="N119" s="265">
        <v>16500</v>
      </c>
      <c r="O119" s="680" t="b">
        <f t="shared" si="49"/>
        <v>1</v>
      </c>
      <c r="P119" s="680" t="b">
        <f t="shared" si="50"/>
        <v>1</v>
      </c>
      <c r="Q119">
        <f>VLOOKUP(B119,'25년09월 학교가'!$A$2:$C$1818,3,0)</f>
        <v>16500</v>
      </c>
      <c r="R119" s="349"/>
      <c r="S119" s="680" t="b">
        <f t="shared" si="38"/>
        <v>1</v>
      </c>
    </row>
    <row r="120" spans="1:19" ht="57.6">
      <c r="A120" s="14"/>
      <c r="B120" s="132">
        <v>372289</v>
      </c>
      <c r="C120" s="29" t="s">
        <v>1343</v>
      </c>
      <c r="D120" s="13" t="s">
        <v>1344</v>
      </c>
      <c r="E120" s="12">
        <v>14</v>
      </c>
      <c r="F120" s="12" t="s">
        <v>233</v>
      </c>
      <c r="G120" s="34">
        <v>23420</v>
      </c>
      <c r="H120" s="319">
        <f t="shared" si="51"/>
        <v>18500</v>
      </c>
      <c r="I120" s="20">
        <f t="shared" si="48"/>
        <v>1321.4285714285713</v>
      </c>
      <c r="J120" s="32" t="s">
        <v>1345</v>
      </c>
      <c r="K120" s="41" t="s">
        <v>5266</v>
      </c>
      <c r="L120" s="38" t="s">
        <v>56</v>
      </c>
      <c r="M120" s="17" t="s">
        <v>11</v>
      </c>
      <c r="N120" s="265">
        <v>18500</v>
      </c>
      <c r="O120" s="680" t="b">
        <f t="shared" si="49"/>
        <v>1</v>
      </c>
      <c r="P120" s="680" t="b">
        <f t="shared" si="50"/>
        <v>1</v>
      </c>
      <c r="Q120">
        <f>VLOOKUP(B120,'25년09월 학교가'!$A$2:$C$1818,3,0)</f>
        <v>18500</v>
      </c>
      <c r="R120" s="349"/>
      <c r="S120" s="680" t="b">
        <f t="shared" si="38"/>
        <v>1</v>
      </c>
    </row>
    <row r="121" spans="1:19" ht="57.6">
      <c r="A121" s="41"/>
      <c r="B121" s="132">
        <v>392021</v>
      </c>
      <c r="C121" s="29" t="s">
        <v>1297</v>
      </c>
      <c r="D121" s="13" t="s">
        <v>598</v>
      </c>
      <c r="E121" s="12">
        <v>31</v>
      </c>
      <c r="F121" s="12" t="s">
        <v>10</v>
      </c>
      <c r="G121" s="34">
        <v>19680</v>
      </c>
      <c r="H121" s="320">
        <f t="shared" si="51"/>
        <v>18000</v>
      </c>
      <c r="I121" s="183">
        <f t="shared" si="48"/>
        <v>580.64516129032256</v>
      </c>
      <c r="J121" s="32" t="s">
        <v>5592</v>
      </c>
      <c r="K121" s="217" t="s">
        <v>5272</v>
      </c>
      <c r="L121" s="383" t="s">
        <v>5186</v>
      </c>
      <c r="M121" s="17" t="s">
        <v>11</v>
      </c>
      <c r="N121" s="265">
        <v>18000</v>
      </c>
      <c r="O121" s="680" t="b">
        <f t="shared" si="49"/>
        <v>1</v>
      </c>
      <c r="P121" s="680" t="b">
        <f t="shared" si="50"/>
        <v>1</v>
      </c>
      <c r="Q121">
        <f>VLOOKUP(B121,'25년09월 학교가'!$A$2:$C$1818,3,0)</f>
        <v>18000</v>
      </c>
      <c r="R121" s="349"/>
      <c r="S121" s="680" t="b">
        <f t="shared" si="38"/>
        <v>1</v>
      </c>
    </row>
    <row r="122" spans="1:19" ht="76.8">
      <c r="A122" s="14"/>
      <c r="B122" s="132">
        <v>431715</v>
      </c>
      <c r="C122" s="29" t="s">
        <v>1348</v>
      </c>
      <c r="D122" s="13" t="s">
        <v>1349</v>
      </c>
      <c r="E122" s="12">
        <v>31</v>
      </c>
      <c r="F122" s="12" t="s">
        <v>233</v>
      </c>
      <c r="G122" s="34">
        <v>19660</v>
      </c>
      <c r="H122" s="319">
        <f t="shared" si="51"/>
        <v>16380</v>
      </c>
      <c r="I122" s="20">
        <f t="shared" si="48"/>
        <v>528.38709677419354</v>
      </c>
      <c r="J122" s="32" t="s">
        <v>4058</v>
      </c>
      <c r="K122" s="41" t="s">
        <v>5287</v>
      </c>
      <c r="L122" s="38" t="s">
        <v>56</v>
      </c>
      <c r="M122" s="17" t="s">
        <v>11</v>
      </c>
      <c r="N122" s="265">
        <v>16380</v>
      </c>
      <c r="O122" s="680" t="b">
        <f t="shared" si="49"/>
        <v>1</v>
      </c>
      <c r="P122" s="680" t="b">
        <f t="shared" si="50"/>
        <v>1</v>
      </c>
      <c r="Q122">
        <f>VLOOKUP(B122,'25년09월 학교가'!$A$2:$C$1818,3,0)</f>
        <v>16380</v>
      </c>
      <c r="R122" s="349"/>
      <c r="S122" s="680" t="b">
        <f t="shared" si="38"/>
        <v>1</v>
      </c>
    </row>
    <row r="123" spans="1:19" ht="57.6">
      <c r="A123" s="14"/>
      <c r="B123" s="132">
        <v>265956</v>
      </c>
      <c r="C123" s="29" t="s">
        <v>1350</v>
      </c>
      <c r="D123" s="13" t="s">
        <v>1351</v>
      </c>
      <c r="E123" s="12">
        <v>31</v>
      </c>
      <c r="F123" s="12" t="s">
        <v>233</v>
      </c>
      <c r="G123" s="34">
        <v>19170</v>
      </c>
      <c r="H123" s="319">
        <f t="shared" si="51"/>
        <v>15500</v>
      </c>
      <c r="I123" s="20">
        <f t="shared" si="48"/>
        <v>500</v>
      </c>
      <c r="J123" s="32" t="s">
        <v>5596</v>
      </c>
      <c r="K123" s="41" t="s">
        <v>5288</v>
      </c>
      <c r="L123" s="38" t="s">
        <v>56</v>
      </c>
      <c r="M123" s="17" t="s">
        <v>11</v>
      </c>
      <c r="N123" s="265">
        <v>15500</v>
      </c>
      <c r="O123" s="680" t="b">
        <f t="shared" si="49"/>
        <v>1</v>
      </c>
      <c r="P123" s="680" t="b">
        <f t="shared" si="50"/>
        <v>1</v>
      </c>
      <c r="Q123">
        <f>VLOOKUP(B123,'25년09월 학교가'!$A$2:$C$1818,3,0)</f>
        <v>15500</v>
      </c>
      <c r="R123" s="349"/>
      <c r="S123" s="680" t="b">
        <f t="shared" si="38"/>
        <v>1</v>
      </c>
    </row>
    <row r="124" spans="1:19" ht="42">
      <c r="A124" s="14"/>
      <c r="B124" s="132">
        <v>295715</v>
      </c>
      <c r="C124" s="29" t="s">
        <v>1352</v>
      </c>
      <c r="D124" s="13" t="s">
        <v>1353</v>
      </c>
      <c r="E124" s="12">
        <v>55</v>
      </c>
      <c r="F124" s="12" t="s">
        <v>233</v>
      </c>
      <c r="G124" s="34">
        <v>20030</v>
      </c>
      <c r="H124" s="319">
        <f t="shared" si="51"/>
        <v>17300</v>
      </c>
      <c r="I124" s="20">
        <f t="shared" si="48"/>
        <v>314.54545454545456</v>
      </c>
      <c r="J124" s="32" t="s">
        <v>1354</v>
      </c>
      <c r="K124" s="41" t="s">
        <v>5272</v>
      </c>
      <c r="L124" s="38" t="s">
        <v>56</v>
      </c>
      <c r="M124" s="17" t="s">
        <v>11</v>
      </c>
      <c r="N124" s="265">
        <v>17300</v>
      </c>
      <c r="O124" s="680" t="b">
        <f t="shared" si="49"/>
        <v>1</v>
      </c>
      <c r="P124" s="680" t="b">
        <f t="shared" si="50"/>
        <v>1</v>
      </c>
      <c r="Q124">
        <f>VLOOKUP(B124,'25년09월 학교가'!$A$2:$C$1818,3,0)</f>
        <v>17300</v>
      </c>
      <c r="R124" s="349"/>
      <c r="S124" s="680" t="b">
        <f t="shared" si="38"/>
        <v>1</v>
      </c>
    </row>
    <row r="125" spans="1:19" s="123" customFormat="1" ht="57.6">
      <c r="A125" s="36" t="s">
        <v>6592</v>
      </c>
      <c r="B125" s="540">
        <v>397334</v>
      </c>
      <c r="C125" s="878" t="s">
        <v>6591</v>
      </c>
      <c r="D125" s="125" t="s">
        <v>4912</v>
      </c>
      <c r="E125" s="35">
        <v>12</v>
      </c>
      <c r="F125" s="213" t="s">
        <v>10</v>
      </c>
      <c r="G125" s="205">
        <f>H125+5000</f>
        <v>20480</v>
      </c>
      <c r="H125" s="319">
        <f>N125</f>
        <v>15480</v>
      </c>
      <c r="I125" s="154">
        <f>H125/E125</f>
        <v>1290</v>
      </c>
      <c r="J125" s="127" t="s">
        <v>4913</v>
      </c>
      <c r="K125" s="128" t="s">
        <v>5080</v>
      </c>
      <c r="L125" s="130" t="s">
        <v>17</v>
      </c>
      <c r="M125" s="17" t="s">
        <v>11</v>
      </c>
      <c r="N125" s="265">
        <v>15480</v>
      </c>
      <c r="O125" s="680" t="b">
        <f t="shared" si="49"/>
        <v>1</v>
      </c>
      <c r="P125" s="680" t="b">
        <f t="shared" si="50"/>
        <v>1</v>
      </c>
      <c r="Q125">
        <f>VLOOKUP(B125,'25년09월 학교가'!$A$2:$C$1818,3,0)</f>
        <v>15480</v>
      </c>
      <c r="R125" s="349"/>
      <c r="S125" s="680" t="b">
        <f t="shared" ref="S125:S142" si="52">Q125=H125</f>
        <v>1</v>
      </c>
    </row>
    <row r="126" spans="1:19" s="175" customFormat="1" ht="57.6">
      <c r="A126" s="36" t="s">
        <v>6467</v>
      </c>
      <c r="B126" s="132">
        <v>430849</v>
      </c>
      <c r="C126" s="29" t="s">
        <v>4825</v>
      </c>
      <c r="D126" s="132" t="s">
        <v>4925</v>
      </c>
      <c r="E126" s="12">
        <v>49</v>
      </c>
      <c r="F126" s="12" t="s">
        <v>233</v>
      </c>
      <c r="G126" s="262">
        <v>43500</v>
      </c>
      <c r="H126" s="320">
        <f>N126</f>
        <v>14000</v>
      </c>
      <c r="I126" s="183">
        <f t="shared" ref="I126:I129" si="53">H126/E126</f>
        <v>285.71428571428572</v>
      </c>
      <c r="J126" s="60" t="s">
        <v>4826</v>
      </c>
      <c r="K126" s="41" t="s">
        <v>4848</v>
      </c>
      <c r="L126" s="38" t="s">
        <v>888</v>
      </c>
      <c r="M126" s="38" t="s">
        <v>11</v>
      </c>
      <c r="N126" s="85">
        <v>14000</v>
      </c>
      <c r="O126" s="680" t="b">
        <f t="shared" si="49"/>
        <v>1</v>
      </c>
      <c r="P126" s="680" t="b">
        <f t="shared" si="50"/>
        <v>1</v>
      </c>
      <c r="Q126">
        <f>VLOOKUP(B126,'25년09월 학교가'!$A$2:$C$1818,3,0)</f>
        <v>14000</v>
      </c>
      <c r="S126" s="680" t="b">
        <f t="shared" si="52"/>
        <v>1</v>
      </c>
    </row>
    <row r="127" spans="1:19" ht="57.6">
      <c r="A127" s="14"/>
      <c r="B127" s="132">
        <v>381489</v>
      </c>
      <c r="C127" s="29" t="s">
        <v>1355</v>
      </c>
      <c r="D127" s="13" t="s">
        <v>1356</v>
      </c>
      <c r="E127" s="12">
        <v>35</v>
      </c>
      <c r="F127" s="12" t="s">
        <v>233</v>
      </c>
      <c r="G127" s="30">
        <v>16000</v>
      </c>
      <c r="H127" s="319">
        <f t="shared" ref="H127:H131" si="54">N127</f>
        <v>12910</v>
      </c>
      <c r="I127" s="154">
        <f t="shared" si="53"/>
        <v>368.85714285714283</v>
      </c>
      <c r="J127" s="32" t="s">
        <v>1357</v>
      </c>
      <c r="K127" s="41" t="s">
        <v>311</v>
      </c>
      <c r="L127" s="38" t="s">
        <v>569</v>
      </c>
      <c r="M127" s="17" t="s">
        <v>112</v>
      </c>
      <c r="N127" s="265">
        <v>12910</v>
      </c>
      <c r="O127" s="680" t="b">
        <f t="shared" si="49"/>
        <v>1</v>
      </c>
      <c r="P127" s="680" t="b">
        <f t="shared" si="50"/>
        <v>1</v>
      </c>
      <c r="Q127">
        <f>VLOOKUP(B127,'25년09월 학교가'!$A$2:$C$1818,3,0)</f>
        <v>12910</v>
      </c>
      <c r="R127" s="349"/>
      <c r="S127" s="680" t="b">
        <f t="shared" si="52"/>
        <v>1</v>
      </c>
    </row>
    <row r="128" spans="1:19">
      <c r="A128" s="14"/>
      <c r="B128" s="132">
        <v>294001</v>
      </c>
      <c r="C128" s="29" t="s">
        <v>1376</v>
      </c>
      <c r="D128" s="13" t="s">
        <v>1377</v>
      </c>
      <c r="E128" s="12">
        <v>60</v>
      </c>
      <c r="F128" s="12" t="s">
        <v>233</v>
      </c>
      <c r="G128" s="34">
        <v>14640</v>
      </c>
      <c r="H128" s="319">
        <f t="shared" si="54"/>
        <v>11280</v>
      </c>
      <c r="I128" s="154">
        <f t="shared" si="53"/>
        <v>188</v>
      </c>
      <c r="J128" s="32" t="s">
        <v>1378</v>
      </c>
      <c r="K128" s="41" t="s">
        <v>5088</v>
      </c>
      <c r="L128" s="38" t="s">
        <v>164</v>
      </c>
      <c r="M128" s="17" t="s">
        <v>106</v>
      </c>
      <c r="N128" s="265">
        <v>11280</v>
      </c>
      <c r="O128" s="680" t="b">
        <f t="shared" si="49"/>
        <v>1</v>
      </c>
      <c r="P128" s="680" t="b">
        <f t="shared" si="50"/>
        <v>1</v>
      </c>
      <c r="Q128">
        <f>VLOOKUP(B128,'25년09월 학교가'!$A$2:$C$1818,3,0)</f>
        <v>11280</v>
      </c>
      <c r="R128" s="349"/>
      <c r="S128" s="680" t="b">
        <f t="shared" si="52"/>
        <v>1</v>
      </c>
    </row>
    <row r="129" spans="1:19" ht="42">
      <c r="A129" s="14"/>
      <c r="B129" s="132">
        <v>253131</v>
      </c>
      <c r="C129" s="29" t="s">
        <v>1379</v>
      </c>
      <c r="D129" s="13" t="s">
        <v>1380</v>
      </c>
      <c r="E129" s="12">
        <v>40</v>
      </c>
      <c r="F129" s="12" t="s">
        <v>233</v>
      </c>
      <c r="G129" s="204">
        <v>15900</v>
      </c>
      <c r="H129" s="319">
        <f t="shared" si="54"/>
        <v>10810</v>
      </c>
      <c r="I129" s="154">
        <f t="shared" si="53"/>
        <v>270.25</v>
      </c>
      <c r="J129" s="32" t="s">
        <v>1381</v>
      </c>
      <c r="K129" s="41" t="s">
        <v>5089</v>
      </c>
      <c r="L129" s="38" t="s">
        <v>164</v>
      </c>
      <c r="M129" s="17" t="s">
        <v>106</v>
      </c>
      <c r="N129" s="265">
        <v>10810</v>
      </c>
      <c r="O129" s="680" t="b">
        <f t="shared" si="49"/>
        <v>1</v>
      </c>
      <c r="P129" s="680" t="b">
        <f t="shared" si="50"/>
        <v>1</v>
      </c>
      <c r="Q129">
        <f>VLOOKUP(B129,'25년09월 학교가'!$A$2:$C$1818,3,0)</f>
        <v>10810</v>
      </c>
      <c r="R129" s="349"/>
      <c r="S129" s="680" t="b">
        <f t="shared" si="52"/>
        <v>1</v>
      </c>
    </row>
    <row r="130" spans="1:19" ht="57.6">
      <c r="A130" s="161" t="s">
        <v>3872</v>
      </c>
      <c r="B130" s="132">
        <v>359441</v>
      </c>
      <c r="C130" s="162" t="s">
        <v>3959</v>
      </c>
      <c r="D130" s="13" t="s">
        <v>1382</v>
      </c>
      <c r="E130" s="12">
        <v>37</v>
      </c>
      <c r="F130" s="12" t="s">
        <v>233</v>
      </c>
      <c r="G130" s="34">
        <v>17350</v>
      </c>
      <c r="H130" s="319">
        <f t="shared" si="54"/>
        <v>11500</v>
      </c>
      <c r="I130" s="154">
        <f>H130/E130</f>
        <v>310.81081081081084</v>
      </c>
      <c r="J130" s="32" t="s">
        <v>5595</v>
      </c>
      <c r="K130" s="41" t="s">
        <v>5083</v>
      </c>
      <c r="L130" s="38" t="s">
        <v>164</v>
      </c>
      <c r="M130" s="17" t="s">
        <v>11</v>
      </c>
      <c r="N130" s="265">
        <v>11500</v>
      </c>
      <c r="O130" s="680" t="b">
        <f t="shared" si="49"/>
        <v>1</v>
      </c>
      <c r="P130" s="680" t="b">
        <f t="shared" si="50"/>
        <v>1</v>
      </c>
      <c r="Q130">
        <f>VLOOKUP(B130,'25년09월 학교가'!$A$2:$C$1818,3,0)</f>
        <v>11500</v>
      </c>
      <c r="R130" s="349"/>
      <c r="S130" s="680" t="b">
        <f t="shared" si="52"/>
        <v>1</v>
      </c>
    </row>
    <row r="131" spans="1:19" ht="42">
      <c r="A131" s="14"/>
      <c r="B131" s="132">
        <v>268596</v>
      </c>
      <c r="C131" s="29" t="s">
        <v>1387</v>
      </c>
      <c r="D131" s="13" t="s">
        <v>1388</v>
      </c>
      <c r="E131" s="12">
        <v>25</v>
      </c>
      <c r="F131" s="12" t="s">
        <v>233</v>
      </c>
      <c r="G131" s="34">
        <v>10500</v>
      </c>
      <c r="H131" s="319">
        <f t="shared" si="54"/>
        <v>9440</v>
      </c>
      <c r="I131" s="154">
        <f t="shared" ref="I131:I142" si="55">H131/E131</f>
        <v>377.6</v>
      </c>
      <c r="J131" s="32" t="s">
        <v>1389</v>
      </c>
      <c r="K131" s="41" t="s">
        <v>5090</v>
      </c>
      <c r="L131" s="38" t="s">
        <v>164</v>
      </c>
      <c r="M131" s="17" t="s">
        <v>11</v>
      </c>
      <c r="N131" s="265">
        <v>9440</v>
      </c>
      <c r="O131" s="680" t="b">
        <f t="shared" si="49"/>
        <v>1</v>
      </c>
      <c r="P131" s="680" t="b">
        <f t="shared" si="50"/>
        <v>1</v>
      </c>
      <c r="Q131">
        <f>VLOOKUP(B131,'25년09월 학교가'!$A$2:$C$1818,3,0)</f>
        <v>9440</v>
      </c>
      <c r="R131" s="349"/>
      <c r="S131" s="680" t="b">
        <f t="shared" si="52"/>
        <v>1</v>
      </c>
    </row>
    <row r="132" spans="1:19" s="175" customFormat="1" ht="49.2" customHeight="1">
      <c r="A132" s="222" t="s">
        <v>6616</v>
      </c>
      <c r="B132" s="132">
        <v>433957</v>
      </c>
      <c r="C132" s="191" t="s">
        <v>5372</v>
      </c>
      <c r="D132" s="132" t="s">
        <v>4933</v>
      </c>
      <c r="E132" s="12">
        <v>30</v>
      </c>
      <c r="F132" s="240" t="s">
        <v>233</v>
      </c>
      <c r="G132" s="262">
        <v>21600</v>
      </c>
      <c r="H132" s="320">
        <f>N132</f>
        <v>18500</v>
      </c>
      <c r="I132" s="183">
        <f t="shared" si="55"/>
        <v>616.66666666666663</v>
      </c>
      <c r="J132" s="133" t="s">
        <v>4940</v>
      </c>
      <c r="K132" s="41" t="s">
        <v>5014</v>
      </c>
      <c r="L132" s="41" t="s">
        <v>569</v>
      </c>
      <c r="M132" s="38" t="s">
        <v>112</v>
      </c>
      <c r="N132" s="85">
        <v>18500</v>
      </c>
      <c r="O132" s="685" t="b">
        <f t="shared" si="49"/>
        <v>1</v>
      </c>
      <c r="P132" s="680" t="b">
        <f t="shared" si="50"/>
        <v>1</v>
      </c>
      <c r="Q132">
        <f>VLOOKUP(B132,'25년09월 학교가'!$A$2:$C$1818,3,0)</f>
        <v>18500</v>
      </c>
      <c r="S132" s="680" t="b">
        <f t="shared" si="52"/>
        <v>1</v>
      </c>
    </row>
    <row r="133" spans="1:19" s="175" customFormat="1" ht="42">
      <c r="A133" s="222"/>
      <c r="B133" s="132">
        <v>433958</v>
      </c>
      <c r="C133" s="191" t="s">
        <v>5369</v>
      </c>
      <c r="D133" s="132" t="s">
        <v>4934</v>
      </c>
      <c r="E133" s="12">
        <v>28</v>
      </c>
      <c r="F133" s="240" t="s">
        <v>233</v>
      </c>
      <c r="G133" s="262">
        <v>17600</v>
      </c>
      <c r="H133" s="320">
        <f>N133</f>
        <v>12220</v>
      </c>
      <c r="I133" s="183">
        <f t="shared" si="55"/>
        <v>436.42857142857144</v>
      </c>
      <c r="J133" s="133" t="s">
        <v>4941</v>
      </c>
      <c r="K133" s="41" t="s">
        <v>5015</v>
      </c>
      <c r="L133" s="41" t="s">
        <v>3773</v>
      </c>
      <c r="M133" s="38" t="s">
        <v>112</v>
      </c>
      <c r="N133" s="85">
        <v>12220</v>
      </c>
      <c r="O133" s="685" t="b">
        <f t="shared" si="49"/>
        <v>1</v>
      </c>
      <c r="P133" s="680" t="b">
        <f t="shared" si="50"/>
        <v>1</v>
      </c>
      <c r="Q133">
        <f>VLOOKUP(B133,'25년09월 학교가'!$A$2:$C$1818,3,0)</f>
        <v>12220</v>
      </c>
      <c r="S133" s="680" t="b">
        <f t="shared" si="52"/>
        <v>1</v>
      </c>
    </row>
    <row r="134" spans="1:19" s="141" customFormat="1" ht="77.400000000000006" customHeight="1">
      <c r="A134" s="193"/>
      <c r="B134" s="132">
        <v>457964</v>
      </c>
      <c r="C134" s="29" t="s">
        <v>6386</v>
      </c>
      <c r="D134" s="72" t="s">
        <v>6019</v>
      </c>
      <c r="E134" s="74">
        <v>68</v>
      </c>
      <c r="F134" s="12" t="s">
        <v>233</v>
      </c>
      <c r="G134" s="75">
        <f t="shared" ref="G134" si="56">H134+5000</f>
        <v>20500</v>
      </c>
      <c r="H134" s="591">
        <f t="shared" ref="H134" si="57">N134</f>
        <v>15500</v>
      </c>
      <c r="I134" s="592">
        <f t="shared" si="55"/>
        <v>227.94117647058823</v>
      </c>
      <c r="J134" s="77" t="s">
        <v>6239</v>
      </c>
      <c r="K134" s="72" t="s">
        <v>6020</v>
      </c>
      <c r="L134" s="74" t="s">
        <v>801</v>
      </c>
      <c r="M134" s="160" t="s">
        <v>11</v>
      </c>
      <c r="N134" s="331">
        <v>15500</v>
      </c>
      <c r="O134" s="115" t="b">
        <f t="shared" si="49"/>
        <v>1</v>
      </c>
      <c r="P134" s="62" t="b">
        <f t="shared" si="50"/>
        <v>1</v>
      </c>
      <c r="Q134">
        <f>VLOOKUP(B134,'25년09월 학교가'!$A$2:$C$1818,3,0)</f>
        <v>15500</v>
      </c>
      <c r="S134" s="698" t="b">
        <f t="shared" si="52"/>
        <v>1</v>
      </c>
    </row>
    <row r="135" spans="1:19">
      <c r="A135" s="14"/>
      <c r="B135" s="132">
        <v>381036</v>
      </c>
      <c r="C135" s="29" t="s">
        <v>1075</v>
      </c>
      <c r="D135" s="13" t="s">
        <v>1076</v>
      </c>
      <c r="E135" s="12">
        <v>55</v>
      </c>
      <c r="F135" s="12" t="s">
        <v>233</v>
      </c>
      <c r="G135" s="30">
        <v>20000</v>
      </c>
      <c r="H135" s="319">
        <f t="shared" ref="H135:H142" si="58">N135</f>
        <v>13000</v>
      </c>
      <c r="I135" s="20">
        <f t="shared" si="55"/>
        <v>236.36363636363637</v>
      </c>
      <c r="J135" s="32" t="s">
        <v>1077</v>
      </c>
      <c r="K135" s="41" t="s">
        <v>1401</v>
      </c>
      <c r="L135" s="38" t="s">
        <v>801</v>
      </c>
      <c r="M135" s="17" t="s">
        <v>112</v>
      </c>
      <c r="N135" s="265">
        <v>13000</v>
      </c>
      <c r="O135" s="680" t="b">
        <f t="shared" si="49"/>
        <v>1</v>
      </c>
      <c r="P135" s="680" t="b">
        <f t="shared" si="50"/>
        <v>1</v>
      </c>
      <c r="Q135">
        <f>VLOOKUP(B135,'25년09월 학교가'!$A$2:$C$1818,3,0)</f>
        <v>13000</v>
      </c>
      <c r="R135" s="349"/>
      <c r="S135" s="680" t="b">
        <f t="shared" si="52"/>
        <v>1</v>
      </c>
    </row>
    <row r="136" spans="1:19" ht="51.6" customHeight="1">
      <c r="A136" s="14"/>
      <c r="B136" s="132">
        <v>381034</v>
      </c>
      <c r="C136" s="29" t="s">
        <v>1078</v>
      </c>
      <c r="D136" s="13" t="s">
        <v>1079</v>
      </c>
      <c r="E136" s="12">
        <v>40</v>
      </c>
      <c r="F136" s="12" t="s">
        <v>233</v>
      </c>
      <c r="G136" s="30">
        <v>16000</v>
      </c>
      <c r="H136" s="319">
        <f t="shared" si="58"/>
        <v>11000</v>
      </c>
      <c r="I136" s="20">
        <f t="shared" si="55"/>
        <v>275</v>
      </c>
      <c r="J136" s="32" t="s">
        <v>1080</v>
      </c>
      <c r="K136" s="41" t="s">
        <v>5092</v>
      </c>
      <c r="L136" s="38" t="s">
        <v>801</v>
      </c>
      <c r="M136" s="17" t="s">
        <v>112</v>
      </c>
      <c r="N136" s="265">
        <v>11000</v>
      </c>
      <c r="O136" s="680" t="b">
        <f t="shared" si="49"/>
        <v>1</v>
      </c>
      <c r="P136" s="680" t="b">
        <f t="shared" si="50"/>
        <v>1</v>
      </c>
      <c r="Q136">
        <f>VLOOKUP(B136,'25년09월 학교가'!$A$2:$C$1818,3,0)</f>
        <v>11000</v>
      </c>
      <c r="R136" s="349"/>
      <c r="S136" s="680" t="b">
        <f t="shared" si="52"/>
        <v>1</v>
      </c>
    </row>
    <row r="137" spans="1:19" ht="42">
      <c r="A137" s="14"/>
      <c r="B137" s="132">
        <v>381035</v>
      </c>
      <c r="C137" s="29" t="s">
        <v>1081</v>
      </c>
      <c r="D137" s="13" t="s">
        <v>1082</v>
      </c>
      <c r="E137" s="12">
        <v>35</v>
      </c>
      <c r="F137" s="12" t="s">
        <v>233</v>
      </c>
      <c r="G137" s="30">
        <v>24000</v>
      </c>
      <c r="H137" s="319">
        <f t="shared" si="58"/>
        <v>17000</v>
      </c>
      <c r="I137" s="20">
        <f t="shared" si="55"/>
        <v>485.71428571428572</v>
      </c>
      <c r="J137" s="32" t="s">
        <v>1083</v>
      </c>
      <c r="K137" s="41" t="s">
        <v>5091</v>
      </c>
      <c r="L137" s="38" t="s">
        <v>801</v>
      </c>
      <c r="M137" s="17" t="s">
        <v>112</v>
      </c>
      <c r="N137" s="265">
        <v>17000</v>
      </c>
      <c r="O137" s="680" t="b">
        <f t="shared" si="49"/>
        <v>1</v>
      </c>
      <c r="P137" s="680" t="b">
        <f t="shared" si="50"/>
        <v>1</v>
      </c>
      <c r="Q137">
        <f>VLOOKUP(B137,'25년09월 학교가'!$A$2:$C$1818,3,0)</f>
        <v>17000</v>
      </c>
      <c r="R137" s="349"/>
      <c r="S137" s="680" t="b">
        <f t="shared" si="52"/>
        <v>1</v>
      </c>
    </row>
    <row r="138" spans="1:19" ht="38.4">
      <c r="A138" s="14"/>
      <c r="B138" s="132">
        <v>266541</v>
      </c>
      <c r="C138" s="29" t="s">
        <v>3961</v>
      </c>
      <c r="D138" s="13" t="s">
        <v>1398</v>
      </c>
      <c r="E138" s="12">
        <v>63</v>
      </c>
      <c r="F138" s="12" t="s">
        <v>233</v>
      </c>
      <c r="G138" s="34">
        <v>20730</v>
      </c>
      <c r="H138" s="319">
        <f t="shared" si="58"/>
        <v>14000</v>
      </c>
      <c r="I138" s="20">
        <f t="shared" si="55"/>
        <v>222.22222222222223</v>
      </c>
      <c r="J138" s="32" t="s">
        <v>1399</v>
      </c>
      <c r="K138" s="41" t="s">
        <v>165</v>
      </c>
      <c r="L138" s="38" t="s">
        <v>164</v>
      </c>
      <c r="M138" s="17" t="s">
        <v>11</v>
      </c>
      <c r="N138" s="265">
        <v>14000</v>
      </c>
      <c r="O138" s="680" t="b">
        <f t="shared" si="49"/>
        <v>1</v>
      </c>
      <c r="P138" s="680" t="b">
        <f t="shared" si="50"/>
        <v>1</v>
      </c>
      <c r="Q138">
        <f>VLOOKUP(B138,'25년09월 학교가'!$A$2:$C$1818,3,0)</f>
        <v>14000</v>
      </c>
      <c r="R138" s="349"/>
      <c r="S138" s="680" t="b">
        <f t="shared" si="52"/>
        <v>1</v>
      </c>
    </row>
    <row r="139" spans="1:19" ht="134.4">
      <c r="A139" s="14"/>
      <c r="B139" s="132">
        <v>119712</v>
      </c>
      <c r="C139" s="29" t="s">
        <v>3962</v>
      </c>
      <c r="D139" s="13" t="s">
        <v>1400</v>
      </c>
      <c r="E139" s="12">
        <v>80</v>
      </c>
      <c r="F139" s="12" t="s">
        <v>233</v>
      </c>
      <c r="G139" s="34">
        <v>14000</v>
      </c>
      <c r="H139" s="319">
        <f t="shared" si="58"/>
        <v>13000</v>
      </c>
      <c r="I139" s="20">
        <f t="shared" si="55"/>
        <v>162.5</v>
      </c>
      <c r="J139" s="32" t="s">
        <v>5580</v>
      </c>
      <c r="K139" s="41" t="s">
        <v>1401</v>
      </c>
      <c r="L139" s="38" t="s">
        <v>164</v>
      </c>
      <c r="M139" s="17" t="s">
        <v>11</v>
      </c>
      <c r="N139" s="265">
        <v>13000</v>
      </c>
      <c r="O139" s="680" t="b">
        <f t="shared" si="49"/>
        <v>1</v>
      </c>
      <c r="P139" s="680" t="b">
        <f t="shared" si="50"/>
        <v>1</v>
      </c>
      <c r="Q139">
        <f>VLOOKUP(B139,'25년09월 학교가'!$A$2:$C$1818,3,0)</f>
        <v>13000</v>
      </c>
      <c r="R139" s="349"/>
      <c r="S139" s="680" t="b">
        <f t="shared" si="52"/>
        <v>1</v>
      </c>
    </row>
    <row r="140" spans="1:19" ht="57.6">
      <c r="A140" s="14"/>
      <c r="B140" s="132">
        <v>266543</v>
      </c>
      <c r="C140" s="29" t="s">
        <v>1402</v>
      </c>
      <c r="D140" s="13" t="s">
        <v>1403</v>
      </c>
      <c r="E140" s="12">
        <v>90</v>
      </c>
      <c r="F140" s="12" t="s">
        <v>233</v>
      </c>
      <c r="G140" s="34">
        <v>18320</v>
      </c>
      <c r="H140" s="319">
        <f t="shared" si="58"/>
        <v>13000</v>
      </c>
      <c r="I140" s="20">
        <f t="shared" si="55"/>
        <v>144.44444444444446</v>
      </c>
      <c r="J140" s="32" t="s">
        <v>1404</v>
      </c>
      <c r="K140" s="41" t="s">
        <v>311</v>
      </c>
      <c r="L140" s="38" t="s">
        <v>164</v>
      </c>
      <c r="M140" s="17" t="s">
        <v>11</v>
      </c>
      <c r="N140" s="265">
        <v>13000</v>
      </c>
      <c r="O140" s="680" t="b">
        <f t="shared" si="49"/>
        <v>1</v>
      </c>
      <c r="P140" s="680" t="b">
        <f t="shared" si="50"/>
        <v>1</v>
      </c>
      <c r="Q140">
        <f>VLOOKUP(B140,'25년09월 학교가'!$A$2:$C$1818,3,0)</f>
        <v>13000</v>
      </c>
      <c r="R140" s="349"/>
      <c r="S140" s="680" t="b">
        <f t="shared" si="52"/>
        <v>1</v>
      </c>
    </row>
    <row r="141" spans="1:19" ht="42">
      <c r="A141" s="14"/>
      <c r="B141" s="132">
        <v>170336</v>
      </c>
      <c r="C141" s="29" t="s">
        <v>1405</v>
      </c>
      <c r="D141" s="13" t="s">
        <v>1406</v>
      </c>
      <c r="E141" s="12">
        <v>90</v>
      </c>
      <c r="F141" s="12" t="s">
        <v>233</v>
      </c>
      <c r="G141" s="34">
        <v>12000</v>
      </c>
      <c r="H141" s="319">
        <f t="shared" si="58"/>
        <v>10200</v>
      </c>
      <c r="I141" s="20">
        <f t="shared" si="55"/>
        <v>113.33333333333333</v>
      </c>
      <c r="J141" s="32" t="s">
        <v>1407</v>
      </c>
      <c r="K141" s="41" t="s">
        <v>311</v>
      </c>
      <c r="L141" s="38" t="s">
        <v>164</v>
      </c>
      <c r="M141" s="17" t="s">
        <v>112</v>
      </c>
      <c r="N141" s="265">
        <v>10200</v>
      </c>
      <c r="O141" s="680" t="b">
        <f t="shared" si="49"/>
        <v>1</v>
      </c>
      <c r="P141" s="680" t="b">
        <f t="shared" si="50"/>
        <v>1</v>
      </c>
      <c r="Q141">
        <f>VLOOKUP(B141,'25년09월 학교가'!$A$2:$C$1818,3,0)</f>
        <v>10200</v>
      </c>
      <c r="R141" s="349"/>
      <c r="S141" s="680" t="b">
        <f t="shared" si="52"/>
        <v>1</v>
      </c>
    </row>
    <row r="142" spans="1:19" ht="115.2">
      <c r="A142" s="14"/>
      <c r="B142" s="132">
        <v>343527</v>
      </c>
      <c r="C142" s="29" t="s">
        <v>1414</v>
      </c>
      <c r="D142" s="13" t="s">
        <v>173</v>
      </c>
      <c r="E142" s="12">
        <v>70</v>
      </c>
      <c r="F142" s="12" t="s">
        <v>233</v>
      </c>
      <c r="G142" s="34">
        <v>24190</v>
      </c>
      <c r="H142" s="319">
        <f t="shared" si="58"/>
        <v>17500</v>
      </c>
      <c r="I142" s="20">
        <f t="shared" si="55"/>
        <v>250</v>
      </c>
      <c r="J142" s="32" t="s">
        <v>174</v>
      </c>
      <c r="K142" s="41" t="s">
        <v>311</v>
      </c>
      <c r="L142" s="38" t="s">
        <v>164</v>
      </c>
      <c r="M142" s="17" t="s">
        <v>11</v>
      </c>
      <c r="N142" s="265">
        <v>17500</v>
      </c>
      <c r="O142" s="680" t="b">
        <f t="shared" si="49"/>
        <v>1</v>
      </c>
      <c r="P142" s="680" t="b">
        <f t="shared" si="50"/>
        <v>1</v>
      </c>
      <c r="Q142">
        <f>VLOOKUP(B142,'25년09월 학교가'!$A$2:$C$1818,3,0)</f>
        <v>17500</v>
      </c>
      <c r="R142" s="349"/>
      <c r="S142" s="680" t="b">
        <f t="shared" si="52"/>
        <v>1</v>
      </c>
    </row>
    <row r="143" spans="1:19">
      <c r="A143" s="46"/>
      <c r="B143" s="145"/>
      <c r="C143" s="47"/>
      <c r="D143" s="48"/>
      <c r="E143" s="85"/>
      <c r="F143" s="85"/>
      <c r="G143" s="86"/>
      <c r="H143" s="328"/>
      <c r="I143" s="840"/>
      <c r="J143" s="88"/>
      <c r="K143" s="168"/>
      <c r="L143" s="169"/>
      <c r="M143" s="357"/>
      <c r="N143" s="265"/>
      <c r="O143" s="680"/>
      <c r="R143" s="349"/>
    </row>
    <row r="144" spans="1:19">
      <c r="A144" s="46"/>
      <c r="B144" s="62"/>
      <c r="C144" s="47"/>
      <c r="D144" s="48"/>
      <c r="E144" s="49"/>
      <c r="F144" s="49"/>
      <c r="G144" s="50"/>
      <c r="H144" s="50"/>
      <c r="I144" s="50"/>
      <c r="J144" s="4"/>
      <c r="K144" s="2"/>
      <c r="L144" s="3"/>
      <c r="M144" s="1"/>
      <c r="N144" s="265"/>
      <c r="O144" s="680"/>
      <c r="R144" s="349"/>
      <c r="S144" s="680" t="b">
        <f t="shared" si="38"/>
        <v>1</v>
      </c>
    </row>
    <row r="145" spans="1:19" ht="39.6">
      <c r="A145" s="273"/>
      <c r="B145" s="980" t="s">
        <v>6420</v>
      </c>
      <c r="C145" s="980"/>
      <c r="D145" s="980"/>
      <c r="E145" s="980"/>
      <c r="F145" s="980"/>
      <c r="G145" s="980"/>
      <c r="H145" s="980"/>
      <c r="I145" s="980"/>
      <c r="J145" s="980"/>
      <c r="K145" s="980"/>
      <c r="L145" s="980"/>
      <c r="M145" s="980"/>
      <c r="N145" s="265"/>
      <c r="O145" s="680"/>
      <c r="R145" s="349"/>
      <c r="S145" s="680" t="b">
        <f t="shared" si="38"/>
        <v>1</v>
      </c>
    </row>
    <row r="146" spans="1:19" ht="76.8">
      <c r="A146" s="14"/>
      <c r="B146" s="132">
        <v>456824</v>
      </c>
      <c r="C146" s="29" t="s">
        <v>6229</v>
      </c>
      <c r="D146" s="13" t="s">
        <v>6036</v>
      </c>
      <c r="E146" s="12"/>
      <c r="F146" s="12" t="s">
        <v>233</v>
      </c>
      <c r="G146" s="34">
        <v>9190</v>
      </c>
      <c r="H146" s="319">
        <f t="shared" ref="H146:H149" si="59">N146</f>
        <v>7200</v>
      </c>
      <c r="I146" s="20"/>
      <c r="J146" s="32" t="s">
        <v>1415</v>
      </c>
      <c r="K146" s="41" t="s">
        <v>5093</v>
      </c>
      <c r="L146" s="38" t="s">
        <v>1312</v>
      </c>
      <c r="M146" s="17" t="s">
        <v>11</v>
      </c>
      <c r="N146" s="265">
        <v>7200</v>
      </c>
      <c r="O146" s="680" t="b">
        <f t="shared" ref="O146:O149" si="60">H146=N146</f>
        <v>1</v>
      </c>
      <c r="P146" s="680" t="b">
        <f t="shared" ref="P146:P149" si="61">H146&lt;G146</f>
        <v>1</v>
      </c>
      <c r="Q146">
        <f>VLOOKUP(B146,'25년09월 학교가'!$A$2:$C$1818,3,0)</f>
        <v>7200</v>
      </c>
      <c r="R146" s="349"/>
      <c r="S146" s="680" t="b">
        <f t="shared" si="38"/>
        <v>1</v>
      </c>
    </row>
    <row r="147" spans="1:19" ht="57.6">
      <c r="A147" s="14"/>
      <c r="B147" s="132">
        <v>456821</v>
      </c>
      <c r="C147" s="29" t="s">
        <v>6230</v>
      </c>
      <c r="D147" s="13" t="s">
        <v>6036</v>
      </c>
      <c r="E147" s="12"/>
      <c r="F147" s="12" t="s">
        <v>233</v>
      </c>
      <c r="G147" s="34">
        <v>9190</v>
      </c>
      <c r="H147" s="319">
        <f t="shared" si="59"/>
        <v>7400</v>
      </c>
      <c r="I147" s="20"/>
      <c r="J147" s="32" t="s">
        <v>1416</v>
      </c>
      <c r="K147" s="41" t="s">
        <v>5094</v>
      </c>
      <c r="L147" s="38" t="s">
        <v>1312</v>
      </c>
      <c r="M147" s="17" t="s">
        <v>112</v>
      </c>
      <c r="N147" s="265">
        <v>7400</v>
      </c>
      <c r="O147" s="680" t="b">
        <f t="shared" si="60"/>
        <v>1</v>
      </c>
      <c r="P147" s="680" t="b">
        <f t="shared" si="61"/>
        <v>1</v>
      </c>
      <c r="Q147">
        <f>VLOOKUP(B147,'25년09월 학교가'!$A$2:$C$1818,3,0)</f>
        <v>7400</v>
      </c>
      <c r="R147" s="349"/>
      <c r="S147" s="680" t="b">
        <f t="shared" ref="S147:S196" si="62">Q147=H147</f>
        <v>1</v>
      </c>
    </row>
    <row r="148" spans="1:19" ht="192">
      <c r="A148" s="14"/>
      <c r="B148" s="132">
        <v>457532</v>
      </c>
      <c r="C148" s="29" t="s">
        <v>6231</v>
      </c>
      <c r="D148" s="13" t="s">
        <v>1417</v>
      </c>
      <c r="E148" s="12"/>
      <c r="F148" s="12" t="s">
        <v>233</v>
      </c>
      <c r="G148" s="34">
        <v>10890</v>
      </c>
      <c r="H148" s="319">
        <f t="shared" si="59"/>
        <v>8600</v>
      </c>
      <c r="I148" s="20"/>
      <c r="J148" s="32" t="s">
        <v>8439</v>
      </c>
      <c r="K148" s="41" t="s">
        <v>8440</v>
      </c>
      <c r="L148" s="38" t="s">
        <v>164</v>
      </c>
      <c r="M148" s="17" t="s">
        <v>112</v>
      </c>
      <c r="N148" s="265">
        <v>8600</v>
      </c>
      <c r="O148" s="680" t="b">
        <f t="shared" si="60"/>
        <v>1</v>
      </c>
      <c r="P148" s="680" t="b">
        <f t="shared" si="61"/>
        <v>1</v>
      </c>
      <c r="Q148">
        <f>VLOOKUP(B148,'25년09월 학교가'!$A$2:$C$1818,3,0)</f>
        <v>8600</v>
      </c>
      <c r="R148" s="349"/>
      <c r="S148" s="680" t="b">
        <f t="shared" si="62"/>
        <v>1</v>
      </c>
    </row>
    <row r="149" spans="1:19" ht="76.8">
      <c r="A149" s="12"/>
      <c r="B149" s="132">
        <v>428608</v>
      </c>
      <c r="C149" s="55" t="s">
        <v>4574</v>
      </c>
      <c r="D149" s="132" t="s">
        <v>4614</v>
      </c>
      <c r="E149" s="12"/>
      <c r="F149" s="240" t="s">
        <v>233</v>
      </c>
      <c r="G149" s="183">
        <v>9530</v>
      </c>
      <c r="H149" s="319">
        <f t="shared" si="59"/>
        <v>7700</v>
      </c>
      <c r="I149" s="183"/>
      <c r="J149" s="32" t="s">
        <v>4763</v>
      </c>
      <c r="K149" s="41" t="s">
        <v>14</v>
      </c>
      <c r="L149" s="38" t="s">
        <v>574</v>
      </c>
      <c r="M149" s="38" t="s">
        <v>106</v>
      </c>
      <c r="N149" s="265">
        <v>7700</v>
      </c>
      <c r="O149" s="680" t="b">
        <f t="shared" si="60"/>
        <v>1</v>
      </c>
      <c r="P149" s="680" t="b">
        <f t="shared" si="61"/>
        <v>1</v>
      </c>
      <c r="Q149">
        <f>VLOOKUP(B149,'25년09월 학교가'!$A$2:$C$1818,3,0)</f>
        <v>7700</v>
      </c>
      <c r="R149" s="349"/>
      <c r="S149" s="680" t="b">
        <f t="shared" si="62"/>
        <v>1</v>
      </c>
    </row>
    <row r="150" spans="1:19">
      <c r="A150" s="46"/>
      <c r="B150" s="62"/>
      <c r="C150" s="47"/>
      <c r="D150" s="48"/>
      <c r="E150" s="49"/>
      <c r="F150" s="49"/>
      <c r="G150" s="50"/>
      <c r="H150" s="50"/>
      <c r="I150" s="50"/>
      <c r="J150" s="4"/>
      <c r="K150" s="2"/>
      <c r="L150" s="3"/>
      <c r="M150" s="1"/>
      <c r="N150" s="265"/>
      <c r="O150" s="680"/>
      <c r="R150" s="349"/>
      <c r="S150" s="680" t="b">
        <f t="shared" si="62"/>
        <v>1</v>
      </c>
    </row>
    <row r="151" spans="1:19" ht="39" customHeight="1">
      <c r="A151" s="274"/>
      <c r="B151" s="981" t="s">
        <v>6423</v>
      </c>
      <c r="C151" s="981"/>
      <c r="D151" s="981"/>
      <c r="E151" s="981"/>
      <c r="F151" s="981"/>
      <c r="G151" s="981"/>
      <c r="H151" s="981"/>
      <c r="I151" s="981"/>
      <c r="J151" s="981"/>
      <c r="K151" s="981"/>
      <c r="L151" s="981"/>
      <c r="M151" s="981"/>
      <c r="N151" s="265"/>
      <c r="O151" s="680"/>
      <c r="R151" s="349"/>
      <c r="S151" s="680" t="b">
        <f t="shared" si="62"/>
        <v>1</v>
      </c>
    </row>
    <row r="152" spans="1:19" s="175" customFormat="1" ht="76.8">
      <c r="A152" s="369"/>
      <c r="B152" s="125">
        <v>454439</v>
      </c>
      <c r="C152" s="372" t="s">
        <v>5918</v>
      </c>
      <c r="D152" s="125" t="s">
        <v>772</v>
      </c>
      <c r="E152" s="35"/>
      <c r="F152" s="35" t="s">
        <v>233</v>
      </c>
      <c r="G152" s="365">
        <f t="shared" ref="G152:G154" si="63">H152+5000</f>
        <v>22500</v>
      </c>
      <c r="H152" s="534">
        <f t="shared" ref="H152:H154" si="64">N152</f>
        <v>17500</v>
      </c>
      <c r="I152" s="366"/>
      <c r="J152" s="371" t="s">
        <v>6505</v>
      </c>
      <c r="K152" s="128" t="s">
        <v>6506</v>
      </c>
      <c r="L152" s="128" t="s">
        <v>5651</v>
      </c>
      <c r="M152" s="130" t="s">
        <v>112</v>
      </c>
      <c r="N152" s="266">
        <v>17500</v>
      </c>
      <c r="O152" s="680" t="b">
        <f t="shared" ref="O152:O154" si="65">H152=N152</f>
        <v>1</v>
      </c>
      <c r="P152" s="680" t="b">
        <f t="shared" ref="P152:P154" si="66">H152&lt;G152</f>
        <v>1</v>
      </c>
      <c r="Q152">
        <f>VLOOKUP(B152,'25년09월 학교가'!$A$2:$C$1818,3,0)</f>
        <v>17500</v>
      </c>
      <c r="R152" s="350"/>
      <c r="S152" s="698" t="b">
        <f t="shared" si="62"/>
        <v>1</v>
      </c>
    </row>
    <row r="153" spans="1:19" s="175" customFormat="1" ht="134.4">
      <c r="A153" s="369"/>
      <c r="B153" s="125">
        <v>460758</v>
      </c>
      <c r="C153" s="372" t="s">
        <v>6257</v>
      </c>
      <c r="D153" s="125" t="s">
        <v>6258</v>
      </c>
      <c r="E153" s="35">
        <v>11</v>
      </c>
      <c r="F153" s="35" t="s">
        <v>233</v>
      </c>
      <c r="G153" s="365">
        <f t="shared" si="63"/>
        <v>15000</v>
      </c>
      <c r="H153" s="534">
        <f t="shared" si="64"/>
        <v>10000</v>
      </c>
      <c r="I153" s="366">
        <f>H153/E153</f>
        <v>909.09090909090912</v>
      </c>
      <c r="J153" s="371" t="s">
        <v>6259</v>
      </c>
      <c r="K153" s="128" t="s">
        <v>5376</v>
      </c>
      <c r="L153" s="128" t="s">
        <v>675</v>
      </c>
      <c r="M153" s="130" t="s">
        <v>112</v>
      </c>
      <c r="N153" s="266">
        <v>10000</v>
      </c>
      <c r="O153" s="680" t="b">
        <f t="shared" si="65"/>
        <v>1</v>
      </c>
      <c r="P153" s="680" t="b">
        <f t="shared" si="66"/>
        <v>1</v>
      </c>
      <c r="Q153">
        <f>VLOOKUP(B153,'25년09월 학교가'!$A$2:$C$1818,3,0)</f>
        <v>10000</v>
      </c>
      <c r="R153" s="350"/>
      <c r="S153" s="698" t="b">
        <f t="shared" si="62"/>
        <v>1</v>
      </c>
    </row>
    <row r="154" spans="1:19" ht="76.8">
      <c r="A154" s="389"/>
      <c r="B154" s="237">
        <v>455139</v>
      </c>
      <c r="C154" s="372" t="s">
        <v>5966</v>
      </c>
      <c r="D154" s="307" t="s">
        <v>5946</v>
      </c>
      <c r="E154" s="35">
        <v>50</v>
      </c>
      <c r="F154" s="35" t="s">
        <v>233</v>
      </c>
      <c r="G154" s="365">
        <f t="shared" si="63"/>
        <v>19000</v>
      </c>
      <c r="H154" s="534">
        <f t="shared" si="64"/>
        <v>14000</v>
      </c>
      <c r="I154" s="366">
        <f t="shared" ref="I154" si="67">H154/E154</f>
        <v>280</v>
      </c>
      <c r="J154" s="371" t="s">
        <v>5830</v>
      </c>
      <c r="K154" s="128" t="s">
        <v>284</v>
      </c>
      <c r="L154" s="130"/>
      <c r="M154" s="130"/>
      <c r="N154" s="266">
        <v>14000</v>
      </c>
      <c r="O154" s="680" t="b">
        <f t="shared" si="65"/>
        <v>1</v>
      </c>
      <c r="P154" s="680" t="b">
        <f t="shared" si="66"/>
        <v>1</v>
      </c>
      <c r="Q154">
        <f>VLOOKUP(B154,'25년09월 학교가'!$A$2:$C$1818,3,0)</f>
        <v>14000</v>
      </c>
      <c r="R154" s="350"/>
      <c r="S154" s="698" t="b">
        <f t="shared" si="62"/>
        <v>1</v>
      </c>
    </row>
    <row r="155" spans="1:19" ht="57.6">
      <c r="A155" s="14"/>
      <c r="B155" s="379">
        <v>138304</v>
      </c>
      <c r="C155" s="380" t="s">
        <v>1418</v>
      </c>
      <c r="D155" s="13" t="s">
        <v>1419</v>
      </c>
      <c r="E155" s="12">
        <v>26</v>
      </c>
      <c r="F155" s="12" t="s">
        <v>233</v>
      </c>
      <c r="G155" s="34">
        <v>11610</v>
      </c>
      <c r="H155" s="319">
        <f t="shared" ref="H155:H204" si="68">N155</f>
        <v>8640</v>
      </c>
      <c r="I155" s="20">
        <f>H155/E155</f>
        <v>332.30769230769232</v>
      </c>
      <c r="J155" s="32" t="s">
        <v>1420</v>
      </c>
      <c r="K155" s="41" t="s">
        <v>1436</v>
      </c>
      <c r="L155" s="38" t="s">
        <v>77</v>
      </c>
      <c r="M155" s="17" t="s">
        <v>112</v>
      </c>
      <c r="N155" s="265">
        <v>8640</v>
      </c>
      <c r="O155" s="680" t="b">
        <f t="shared" ref="O155:O170" si="69">H155=N155</f>
        <v>1</v>
      </c>
      <c r="P155" s="680" t="b">
        <f t="shared" ref="P155:P170" si="70">H155&lt;G155</f>
        <v>1</v>
      </c>
      <c r="Q155">
        <f>VLOOKUP(B155,'25년09월 학교가'!$A$2:$C$1818,3,0)</f>
        <v>8640</v>
      </c>
      <c r="R155" s="349"/>
      <c r="S155" s="680" t="b">
        <f t="shared" si="62"/>
        <v>1</v>
      </c>
    </row>
    <row r="156" spans="1:19" ht="57.6">
      <c r="A156" s="14"/>
      <c r="B156" s="379">
        <v>138211</v>
      </c>
      <c r="C156" s="380" t="s">
        <v>1421</v>
      </c>
      <c r="D156" s="13" t="s">
        <v>1422</v>
      </c>
      <c r="E156" s="12">
        <v>16</v>
      </c>
      <c r="F156" s="12" t="s">
        <v>233</v>
      </c>
      <c r="G156" s="34">
        <v>11610</v>
      </c>
      <c r="H156" s="319">
        <f t="shared" si="68"/>
        <v>8200</v>
      </c>
      <c r="I156" s="20">
        <f>H156/E156</f>
        <v>512.5</v>
      </c>
      <c r="J156" s="32" t="s">
        <v>1423</v>
      </c>
      <c r="K156" s="41" t="s">
        <v>1436</v>
      </c>
      <c r="L156" s="38" t="s">
        <v>77</v>
      </c>
      <c r="M156" s="17" t="s">
        <v>112</v>
      </c>
      <c r="N156" s="265">
        <v>8200</v>
      </c>
      <c r="O156" s="680" t="b">
        <f t="shared" si="69"/>
        <v>1</v>
      </c>
      <c r="P156" s="680" t="b">
        <f t="shared" si="70"/>
        <v>1</v>
      </c>
      <c r="Q156">
        <f>VLOOKUP(B156,'25년09월 학교가'!$A$2:$C$1818,3,0)</f>
        <v>8200</v>
      </c>
      <c r="R156" s="349"/>
      <c r="S156" s="680" t="b">
        <f t="shared" si="62"/>
        <v>1</v>
      </c>
    </row>
    <row r="157" spans="1:19" ht="57.6">
      <c r="A157" s="14"/>
      <c r="B157" s="379">
        <v>138307</v>
      </c>
      <c r="C157" s="380" t="s">
        <v>1424</v>
      </c>
      <c r="D157" s="13" t="s">
        <v>358</v>
      </c>
      <c r="E157" s="12"/>
      <c r="F157" s="12" t="s">
        <v>233</v>
      </c>
      <c r="G157" s="34">
        <v>22810</v>
      </c>
      <c r="H157" s="319">
        <f t="shared" si="68"/>
        <v>14000</v>
      </c>
      <c r="I157" s="20"/>
      <c r="J157" s="32" t="s">
        <v>1425</v>
      </c>
      <c r="K157" s="41" t="s">
        <v>1436</v>
      </c>
      <c r="L157" s="38" t="s">
        <v>77</v>
      </c>
      <c r="M157" s="17" t="s">
        <v>112</v>
      </c>
      <c r="N157" s="265">
        <v>14000</v>
      </c>
      <c r="O157" s="680" t="b">
        <f t="shared" si="69"/>
        <v>1</v>
      </c>
      <c r="P157" s="680" t="b">
        <f t="shared" si="70"/>
        <v>1</v>
      </c>
      <c r="Q157">
        <f>VLOOKUP(B157,'25년09월 학교가'!$A$2:$C$1818,3,0)</f>
        <v>14000</v>
      </c>
      <c r="R157" s="349"/>
      <c r="S157" s="680" t="b">
        <f t="shared" si="62"/>
        <v>1</v>
      </c>
    </row>
    <row r="158" spans="1:19">
      <c r="A158" s="14"/>
      <c r="B158" s="379">
        <v>158511</v>
      </c>
      <c r="C158" s="380" t="s">
        <v>1426</v>
      </c>
      <c r="D158" s="13" t="s">
        <v>2015</v>
      </c>
      <c r="E158" s="12"/>
      <c r="F158" s="12" t="s">
        <v>233</v>
      </c>
      <c r="G158" s="34">
        <v>19000</v>
      </c>
      <c r="H158" s="319">
        <f t="shared" si="68"/>
        <v>17670</v>
      </c>
      <c r="I158" s="20"/>
      <c r="J158" s="32" t="s">
        <v>1427</v>
      </c>
      <c r="K158" s="41" t="s">
        <v>248</v>
      </c>
      <c r="L158" s="38" t="s">
        <v>55</v>
      </c>
      <c r="M158" s="17" t="s">
        <v>112</v>
      </c>
      <c r="N158" s="265">
        <v>17670</v>
      </c>
      <c r="O158" s="680" t="b">
        <f t="shared" si="69"/>
        <v>1</v>
      </c>
      <c r="P158" s="680" t="b">
        <f t="shared" si="70"/>
        <v>1</v>
      </c>
      <c r="Q158">
        <f>VLOOKUP(B158,'25년09월 학교가'!$A$2:$C$1818,3,0)</f>
        <v>17670</v>
      </c>
      <c r="R158" s="349"/>
      <c r="S158" s="680" t="b">
        <f t="shared" si="62"/>
        <v>1</v>
      </c>
    </row>
    <row r="159" spans="1:19" ht="42">
      <c r="A159" s="14"/>
      <c r="B159" s="379">
        <v>115004</v>
      </c>
      <c r="C159" s="380" t="s">
        <v>1428</v>
      </c>
      <c r="D159" s="13" t="s">
        <v>1429</v>
      </c>
      <c r="E159" s="12">
        <v>12</v>
      </c>
      <c r="F159" s="12" t="s">
        <v>233</v>
      </c>
      <c r="G159" s="34">
        <v>20000</v>
      </c>
      <c r="H159" s="319">
        <f t="shared" si="68"/>
        <v>16500</v>
      </c>
      <c r="I159" s="20">
        <f>H159/E159</f>
        <v>1375</v>
      </c>
      <c r="J159" s="32" t="s">
        <v>1430</v>
      </c>
      <c r="K159" s="41" t="s">
        <v>5039</v>
      </c>
      <c r="L159" s="38" t="s">
        <v>55</v>
      </c>
      <c r="M159" s="17" t="s">
        <v>112</v>
      </c>
      <c r="N159" s="265">
        <v>16500</v>
      </c>
      <c r="O159" s="680" t="b">
        <f t="shared" si="69"/>
        <v>1</v>
      </c>
      <c r="P159" s="680" t="b">
        <f t="shared" si="70"/>
        <v>1</v>
      </c>
      <c r="Q159">
        <f>VLOOKUP(B159,'25년09월 학교가'!$A$2:$C$1818,3,0)</f>
        <v>16500</v>
      </c>
      <c r="R159" s="349"/>
      <c r="S159" s="680" t="b">
        <f t="shared" si="62"/>
        <v>1</v>
      </c>
    </row>
    <row r="160" spans="1:19" ht="42">
      <c r="A160" s="14"/>
      <c r="B160" s="379">
        <v>127976</v>
      </c>
      <c r="C160" s="380" t="s">
        <v>1431</v>
      </c>
      <c r="D160" s="13" t="s">
        <v>1432</v>
      </c>
      <c r="E160" s="12">
        <v>10</v>
      </c>
      <c r="F160" s="12" t="s">
        <v>233</v>
      </c>
      <c r="G160" s="34">
        <v>13000</v>
      </c>
      <c r="H160" s="319">
        <f t="shared" si="68"/>
        <v>9580</v>
      </c>
      <c r="I160" s="20">
        <f>H160/E160</f>
        <v>958</v>
      </c>
      <c r="J160" s="32" t="s">
        <v>1433</v>
      </c>
      <c r="K160" s="41" t="s">
        <v>1434</v>
      </c>
      <c r="L160" s="38" t="s">
        <v>114</v>
      </c>
      <c r="M160" s="17" t="s">
        <v>112</v>
      </c>
      <c r="N160" s="265">
        <v>9580</v>
      </c>
      <c r="O160" s="680" t="b">
        <f t="shared" si="69"/>
        <v>1</v>
      </c>
      <c r="P160" s="680" t="b">
        <f t="shared" si="70"/>
        <v>1</v>
      </c>
      <c r="Q160">
        <f>VLOOKUP(B160,'25년09월 학교가'!$A$2:$C$1818,3,0)</f>
        <v>9580</v>
      </c>
      <c r="R160" s="349"/>
      <c r="S160" s="680" t="b">
        <f t="shared" si="62"/>
        <v>1</v>
      </c>
    </row>
    <row r="161" spans="1:19" ht="57.6">
      <c r="A161" s="12"/>
      <c r="B161" s="379">
        <v>403693</v>
      </c>
      <c r="C161" s="55" t="s">
        <v>4556</v>
      </c>
      <c r="D161" s="379" t="s">
        <v>4557</v>
      </c>
      <c r="E161" s="12">
        <v>265</v>
      </c>
      <c r="F161" s="240" t="s">
        <v>233</v>
      </c>
      <c r="G161" s="183">
        <v>18500</v>
      </c>
      <c r="H161" s="319">
        <f t="shared" si="68"/>
        <v>12970</v>
      </c>
      <c r="I161" s="183">
        <f>H161/E161</f>
        <v>48.943396226415096</v>
      </c>
      <c r="J161" s="32" t="s">
        <v>4559</v>
      </c>
      <c r="K161" s="41" t="s">
        <v>4560</v>
      </c>
      <c r="L161" s="41" t="s">
        <v>2695</v>
      </c>
      <c r="M161" s="38" t="s">
        <v>106</v>
      </c>
      <c r="N161" s="265">
        <v>12970</v>
      </c>
      <c r="O161" s="680" t="b">
        <f t="shared" si="69"/>
        <v>1</v>
      </c>
      <c r="P161" s="680" t="b">
        <f t="shared" si="70"/>
        <v>1</v>
      </c>
      <c r="Q161">
        <f>VLOOKUP(B161,'25년09월 학교가'!$A$2:$C$1818,3,0)</f>
        <v>12970</v>
      </c>
      <c r="R161" s="349"/>
      <c r="S161" s="680" t="b">
        <f t="shared" si="62"/>
        <v>1</v>
      </c>
    </row>
    <row r="162" spans="1:19" ht="76.8">
      <c r="A162" s="12"/>
      <c r="B162" s="379">
        <v>325396</v>
      </c>
      <c r="C162" s="55" t="s">
        <v>4339</v>
      </c>
      <c r="D162" s="379" t="s">
        <v>125</v>
      </c>
      <c r="E162" s="12">
        <v>50</v>
      </c>
      <c r="F162" s="240" t="s">
        <v>3719</v>
      </c>
      <c r="G162" s="183">
        <v>18500</v>
      </c>
      <c r="H162" s="319">
        <f t="shared" si="68"/>
        <v>14500</v>
      </c>
      <c r="I162" s="183">
        <f>H162/E162</f>
        <v>290</v>
      </c>
      <c r="J162" s="133" t="s">
        <v>4412</v>
      </c>
      <c r="K162" s="41" t="s">
        <v>4413</v>
      </c>
      <c r="L162" s="41" t="s">
        <v>4550</v>
      </c>
      <c r="M162" s="38"/>
      <c r="N162" s="265">
        <v>14500</v>
      </c>
      <c r="O162" s="680" t="b">
        <f t="shared" si="69"/>
        <v>1</v>
      </c>
      <c r="P162" s="680" t="b">
        <f t="shared" si="70"/>
        <v>1</v>
      </c>
      <c r="Q162">
        <f>VLOOKUP(B162,'25년09월 학교가'!$A$2:$C$1818,3,0)</f>
        <v>14500</v>
      </c>
      <c r="R162" s="349"/>
      <c r="S162" s="680" t="b">
        <f t="shared" si="62"/>
        <v>1</v>
      </c>
    </row>
    <row r="163" spans="1:19" ht="38.4">
      <c r="A163" s="12"/>
      <c r="B163" s="379">
        <v>464842</v>
      </c>
      <c r="C163" s="191" t="s">
        <v>6525</v>
      </c>
      <c r="D163" s="379" t="s">
        <v>4464</v>
      </c>
      <c r="E163" s="12"/>
      <c r="F163" s="240" t="s">
        <v>3719</v>
      </c>
      <c r="G163" s="183">
        <v>21210</v>
      </c>
      <c r="H163" s="319">
        <f t="shared" si="68"/>
        <v>13000</v>
      </c>
      <c r="I163" s="183"/>
      <c r="J163" s="133" t="s">
        <v>4463</v>
      </c>
      <c r="K163" s="41" t="s">
        <v>5086</v>
      </c>
      <c r="L163" s="41"/>
      <c r="M163" s="38"/>
      <c r="N163" s="265">
        <v>13000</v>
      </c>
      <c r="O163" s="680" t="b">
        <f t="shared" si="69"/>
        <v>1</v>
      </c>
      <c r="P163" s="680" t="b">
        <f t="shared" si="70"/>
        <v>1</v>
      </c>
      <c r="Q163">
        <f>VLOOKUP(B163,'25년09월 학교가'!$A$2:$C$1818,3,0)</f>
        <v>16210</v>
      </c>
      <c r="R163" s="349"/>
      <c r="S163" s="680" t="b">
        <f t="shared" si="62"/>
        <v>0</v>
      </c>
    </row>
    <row r="164" spans="1:19" ht="76.8">
      <c r="A164" s="161"/>
      <c r="B164" s="379">
        <v>133616</v>
      </c>
      <c r="C164" s="380" t="s">
        <v>4716</v>
      </c>
      <c r="D164" s="13" t="s">
        <v>358</v>
      </c>
      <c r="E164" s="12"/>
      <c r="F164" s="12" t="s">
        <v>233</v>
      </c>
      <c r="G164" s="34">
        <v>29500</v>
      </c>
      <c r="H164" s="319">
        <f t="shared" si="68"/>
        <v>23000</v>
      </c>
      <c r="I164" s="20"/>
      <c r="J164" s="32" t="s">
        <v>4761</v>
      </c>
      <c r="K164" s="41" t="s">
        <v>5023</v>
      </c>
      <c r="L164" s="38" t="s">
        <v>2005</v>
      </c>
      <c r="M164" s="38" t="s">
        <v>11</v>
      </c>
      <c r="N164" s="265">
        <v>23000</v>
      </c>
      <c r="O164" s="680" t="b">
        <f t="shared" si="69"/>
        <v>1</v>
      </c>
      <c r="P164" s="680" t="b">
        <f t="shared" si="70"/>
        <v>1</v>
      </c>
      <c r="Q164">
        <f>VLOOKUP(B164,'25년09월 학교가'!$A$2:$C$1818,3,0)</f>
        <v>23000</v>
      </c>
      <c r="R164" s="349"/>
      <c r="S164" s="680" t="b">
        <f t="shared" si="62"/>
        <v>1</v>
      </c>
    </row>
    <row r="165" spans="1:19" ht="76.8">
      <c r="A165" s="14"/>
      <c r="B165" s="379">
        <v>122751</v>
      </c>
      <c r="C165" s="380" t="s">
        <v>1435</v>
      </c>
      <c r="D165" s="13" t="s">
        <v>358</v>
      </c>
      <c r="E165" s="12"/>
      <c r="F165" s="12" t="s">
        <v>233</v>
      </c>
      <c r="G165" s="34">
        <v>29180</v>
      </c>
      <c r="H165" s="319">
        <f t="shared" si="68"/>
        <v>23000</v>
      </c>
      <c r="I165" s="20"/>
      <c r="J165" s="32" t="s">
        <v>126</v>
      </c>
      <c r="K165" s="41" t="s">
        <v>5024</v>
      </c>
      <c r="L165" s="38" t="s">
        <v>55</v>
      </c>
      <c r="M165" s="17" t="s">
        <v>112</v>
      </c>
      <c r="N165" s="265">
        <v>23000</v>
      </c>
      <c r="O165" s="680" t="b">
        <f t="shared" si="69"/>
        <v>1</v>
      </c>
      <c r="P165" s="680" t="b">
        <f t="shared" si="70"/>
        <v>1</v>
      </c>
      <c r="Q165">
        <f>VLOOKUP(B165,'25년09월 학교가'!$A$2:$C$1818,3,0)</f>
        <v>23000</v>
      </c>
      <c r="R165" s="349"/>
      <c r="S165" s="680" t="b">
        <f t="shared" si="62"/>
        <v>1</v>
      </c>
    </row>
    <row r="166" spans="1:19">
      <c r="A166" s="14"/>
      <c r="B166" s="379">
        <v>291221</v>
      </c>
      <c r="C166" s="380" t="s">
        <v>1437</v>
      </c>
      <c r="D166" s="13" t="s">
        <v>309</v>
      </c>
      <c r="E166" s="12"/>
      <c r="F166" s="12" t="s">
        <v>233</v>
      </c>
      <c r="G166" s="34">
        <v>33090</v>
      </c>
      <c r="H166" s="319">
        <f t="shared" si="68"/>
        <v>25360</v>
      </c>
      <c r="I166" s="20"/>
      <c r="J166" s="32" t="s">
        <v>1438</v>
      </c>
      <c r="K166" s="41" t="s">
        <v>394</v>
      </c>
      <c r="L166" s="38" t="s">
        <v>164</v>
      </c>
      <c r="M166" s="17" t="s">
        <v>112</v>
      </c>
      <c r="N166" s="265">
        <v>25360</v>
      </c>
      <c r="O166" s="680" t="b">
        <f t="shared" si="69"/>
        <v>1</v>
      </c>
      <c r="P166" s="680" t="b">
        <f t="shared" si="70"/>
        <v>1</v>
      </c>
      <c r="Q166">
        <f>VLOOKUP(B166,'25년09월 학교가'!$A$2:$C$1818,3,0)</f>
        <v>25360</v>
      </c>
      <c r="R166" s="349"/>
      <c r="S166" s="680" t="b">
        <f t="shared" si="62"/>
        <v>1</v>
      </c>
    </row>
    <row r="167" spans="1:19">
      <c r="A167" s="14"/>
      <c r="B167" s="379">
        <v>355073</v>
      </c>
      <c r="C167" s="380" t="s">
        <v>1439</v>
      </c>
      <c r="D167" s="13" t="s">
        <v>1440</v>
      </c>
      <c r="E167" s="12"/>
      <c r="F167" s="12" t="s">
        <v>233</v>
      </c>
      <c r="G167" s="34">
        <v>18000</v>
      </c>
      <c r="H167" s="319">
        <f t="shared" si="68"/>
        <v>17500</v>
      </c>
      <c r="I167" s="20"/>
      <c r="J167" s="32" t="s">
        <v>247</v>
      </c>
      <c r="K167" s="41" t="s">
        <v>248</v>
      </c>
      <c r="L167" s="38" t="s">
        <v>17</v>
      </c>
      <c r="M167" s="17" t="s">
        <v>112</v>
      </c>
      <c r="N167" s="265">
        <v>17500</v>
      </c>
      <c r="O167" s="680" t="b">
        <f t="shared" si="69"/>
        <v>1</v>
      </c>
      <c r="P167" s="680" t="b">
        <f t="shared" si="70"/>
        <v>1</v>
      </c>
      <c r="Q167">
        <f>VLOOKUP(B167,'25년09월 학교가'!$A$2:$C$1818,3,0)</f>
        <v>17500</v>
      </c>
      <c r="R167" s="349"/>
      <c r="S167" s="680" t="b">
        <f t="shared" si="62"/>
        <v>1</v>
      </c>
    </row>
    <row r="168" spans="1:19" ht="76.8">
      <c r="A168" s="161"/>
      <c r="B168" s="379">
        <v>398922</v>
      </c>
      <c r="C168" s="380" t="s">
        <v>4278</v>
      </c>
      <c r="D168" s="13" t="s">
        <v>345</v>
      </c>
      <c r="E168" s="12">
        <v>10</v>
      </c>
      <c r="F168" s="12" t="s">
        <v>233</v>
      </c>
      <c r="G168" s="34">
        <v>15030</v>
      </c>
      <c r="H168" s="319">
        <f t="shared" si="68"/>
        <v>13000</v>
      </c>
      <c r="I168" s="20">
        <f>H168/E168</f>
        <v>1300</v>
      </c>
      <c r="J168" s="32" t="s">
        <v>4287</v>
      </c>
      <c r="K168" s="41" t="s">
        <v>346</v>
      </c>
      <c r="L168" s="38" t="s">
        <v>55</v>
      </c>
      <c r="M168" s="17" t="s">
        <v>112</v>
      </c>
      <c r="N168" s="265">
        <v>13000</v>
      </c>
      <c r="O168" s="680" t="b">
        <f t="shared" si="69"/>
        <v>1</v>
      </c>
      <c r="P168" s="680" t="b">
        <f t="shared" si="70"/>
        <v>1</v>
      </c>
      <c r="Q168">
        <f>VLOOKUP(B168,'25년09월 학교가'!$A$2:$C$1818,3,0)</f>
        <v>13000</v>
      </c>
      <c r="R168" s="349"/>
      <c r="S168" s="680" t="b">
        <f t="shared" si="62"/>
        <v>1</v>
      </c>
    </row>
    <row r="169" spans="1:19" ht="153.6">
      <c r="A169" s="14"/>
      <c r="B169" s="379">
        <v>234452</v>
      </c>
      <c r="C169" s="380" t="s">
        <v>1443</v>
      </c>
      <c r="D169" s="13" t="s">
        <v>3840</v>
      </c>
      <c r="E169" s="12">
        <v>66</v>
      </c>
      <c r="F169" s="12" t="s">
        <v>233</v>
      </c>
      <c r="G169" s="34">
        <v>6880</v>
      </c>
      <c r="H169" s="319">
        <f t="shared" si="68"/>
        <v>5800</v>
      </c>
      <c r="I169" s="20">
        <f>H169/E169</f>
        <v>87.878787878787875</v>
      </c>
      <c r="J169" s="32" t="s">
        <v>6481</v>
      </c>
      <c r="K169" s="41" t="s">
        <v>128</v>
      </c>
      <c r="L169" s="38" t="s">
        <v>55</v>
      </c>
      <c r="M169" s="17" t="s">
        <v>112</v>
      </c>
      <c r="N169" s="265">
        <v>5800</v>
      </c>
      <c r="O169" s="680" t="b">
        <f t="shared" si="69"/>
        <v>1</v>
      </c>
      <c r="P169" s="680" t="b">
        <f t="shared" si="70"/>
        <v>1</v>
      </c>
      <c r="Q169">
        <f>VLOOKUP(B169,'25년09월 학교가'!$A$2:$C$1818,3,0)</f>
        <v>5800</v>
      </c>
      <c r="R169" s="349"/>
      <c r="S169" s="680" t="b">
        <f t="shared" si="62"/>
        <v>1</v>
      </c>
    </row>
    <row r="170" spans="1:19" s="175" customFormat="1" ht="172.8">
      <c r="A170" s="369"/>
      <c r="B170" s="125">
        <v>450118</v>
      </c>
      <c r="C170" s="372" t="s">
        <v>5624</v>
      </c>
      <c r="D170" s="125" t="s">
        <v>358</v>
      </c>
      <c r="E170" s="35"/>
      <c r="F170" s="35" t="s">
        <v>233</v>
      </c>
      <c r="G170" s="365">
        <f t="shared" ref="G170" si="71">H170+5000</f>
        <v>17500</v>
      </c>
      <c r="H170" s="534">
        <f t="shared" si="68"/>
        <v>12500</v>
      </c>
      <c r="I170" s="366"/>
      <c r="J170" s="371" t="s">
        <v>5625</v>
      </c>
      <c r="K170" s="128" t="s">
        <v>5648</v>
      </c>
      <c r="L170" s="128" t="s">
        <v>5651</v>
      </c>
      <c r="M170" s="130" t="s">
        <v>112</v>
      </c>
      <c r="N170" s="266">
        <v>12500</v>
      </c>
      <c r="O170" s="680" t="b">
        <f t="shared" si="69"/>
        <v>1</v>
      </c>
      <c r="P170" s="680" t="b">
        <f t="shared" si="70"/>
        <v>1</v>
      </c>
      <c r="Q170">
        <f>VLOOKUP(B170,'25년09월 학교가'!$A$2:$C$1818,3,0)</f>
        <v>12500</v>
      </c>
      <c r="R170" s="350"/>
      <c r="S170" s="698" t="b">
        <f t="shared" si="62"/>
        <v>1</v>
      </c>
    </row>
    <row r="171" spans="1:19" ht="57.6">
      <c r="A171" s="161" t="s">
        <v>3872</v>
      </c>
      <c r="B171" s="379">
        <v>177867</v>
      </c>
      <c r="C171" s="162" t="s">
        <v>3963</v>
      </c>
      <c r="D171" s="13" t="s">
        <v>58</v>
      </c>
      <c r="E171" s="14"/>
      <c r="F171" s="12" t="s">
        <v>233</v>
      </c>
      <c r="G171" s="34">
        <v>20220</v>
      </c>
      <c r="H171" s="319">
        <f t="shared" si="68"/>
        <v>16000</v>
      </c>
      <c r="I171" s="20"/>
      <c r="J171" s="32" t="s">
        <v>1444</v>
      </c>
      <c r="K171" s="41" t="s">
        <v>5040</v>
      </c>
      <c r="L171" s="41" t="s">
        <v>55</v>
      </c>
      <c r="M171" s="17" t="s">
        <v>11</v>
      </c>
      <c r="N171" s="265">
        <v>16000</v>
      </c>
      <c r="O171" s="680" t="b">
        <f t="shared" ref="O171:O203" si="72">H171=N171</f>
        <v>1</v>
      </c>
      <c r="P171" s="680" t="b">
        <f t="shared" ref="P171:P203" si="73">H171&lt;G171</f>
        <v>1</v>
      </c>
      <c r="Q171">
        <f>VLOOKUP(B171,'25년09월 학교가'!$A$2:$C$1818,3,0)</f>
        <v>16000</v>
      </c>
      <c r="R171" s="349"/>
      <c r="S171" s="680" t="b">
        <f t="shared" si="62"/>
        <v>1</v>
      </c>
    </row>
    <row r="172" spans="1:19" ht="42">
      <c r="A172" s="14"/>
      <c r="B172" s="379">
        <v>161597</v>
      </c>
      <c r="C172" s="380" t="s">
        <v>1445</v>
      </c>
      <c r="D172" s="13" t="s">
        <v>1446</v>
      </c>
      <c r="E172" s="12">
        <v>30</v>
      </c>
      <c r="F172" s="12" t="s">
        <v>233</v>
      </c>
      <c r="G172" s="34">
        <v>20000</v>
      </c>
      <c r="H172" s="319">
        <f t="shared" si="68"/>
        <v>17670</v>
      </c>
      <c r="I172" s="20">
        <f>H172/E172</f>
        <v>589</v>
      </c>
      <c r="J172" s="32" t="s">
        <v>1447</v>
      </c>
      <c r="K172" s="41" t="s">
        <v>248</v>
      </c>
      <c r="L172" s="38" t="s">
        <v>55</v>
      </c>
      <c r="M172" s="17" t="s">
        <v>112</v>
      </c>
      <c r="N172" s="265">
        <v>17670</v>
      </c>
      <c r="O172" s="680" t="b">
        <f t="shared" si="72"/>
        <v>1</v>
      </c>
      <c r="P172" s="680" t="b">
        <f t="shared" si="73"/>
        <v>1</v>
      </c>
      <c r="Q172">
        <f>VLOOKUP(B172,'25년09월 학교가'!$A$2:$C$1818,3,0)</f>
        <v>17670</v>
      </c>
      <c r="R172" s="349"/>
      <c r="S172" s="680" t="b">
        <f t="shared" si="62"/>
        <v>1</v>
      </c>
    </row>
    <row r="173" spans="1:19" ht="57.6">
      <c r="A173" s="14"/>
      <c r="B173" s="379">
        <v>388131</v>
      </c>
      <c r="C173" s="380" t="s">
        <v>3965</v>
      </c>
      <c r="D173" s="13" t="s">
        <v>673</v>
      </c>
      <c r="E173" s="12">
        <v>100</v>
      </c>
      <c r="F173" s="12" t="s">
        <v>233</v>
      </c>
      <c r="G173" s="30">
        <v>20000</v>
      </c>
      <c r="H173" s="319">
        <f t="shared" si="68"/>
        <v>16210</v>
      </c>
      <c r="I173" s="20">
        <f>H173/E173</f>
        <v>162.1</v>
      </c>
      <c r="J173" s="32" t="s">
        <v>3964</v>
      </c>
      <c r="K173" s="41" t="s">
        <v>674</v>
      </c>
      <c r="L173" s="38" t="s">
        <v>675</v>
      </c>
      <c r="M173" s="17" t="s">
        <v>112</v>
      </c>
      <c r="N173" s="265">
        <v>16210</v>
      </c>
      <c r="O173" s="680" t="b">
        <f t="shared" si="72"/>
        <v>1</v>
      </c>
      <c r="P173" s="680" t="b">
        <f t="shared" si="73"/>
        <v>1</v>
      </c>
      <c r="Q173">
        <f>VLOOKUP(B173,'25년09월 학교가'!$A$2:$C$1818,3,0)</f>
        <v>16210</v>
      </c>
      <c r="R173" s="349"/>
      <c r="S173" s="680" t="b">
        <f t="shared" si="62"/>
        <v>1</v>
      </c>
    </row>
    <row r="174" spans="1:19" s="175" customFormat="1" ht="96">
      <c r="A174" s="161"/>
      <c r="B174" s="379">
        <v>392443</v>
      </c>
      <c r="C174" s="191" t="s">
        <v>5290</v>
      </c>
      <c r="D174" s="379" t="s">
        <v>597</v>
      </c>
      <c r="E174" s="12">
        <v>125</v>
      </c>
      <c r="F174" s="240" t="s">
        <v>10</v>
      </c>
      <c r="G174" s="262">
        <v>17000</v>
      </c>
      <c r="H174" s="319">
        <f t="shared" si="68"/>
        <v>13500</v>
      </c>
      <c r="I174" s="183">
        <f>H174/E174</f>
        <v>108</v>
      </c>
      <c r="J174" s="133" t="s">
        <v>3701</v>
      </c>
      <c r="K174" s="41" t="s">
        <v>5657</v>
      </c>
      <c r="L174" s="41" t="s">
        <v>4824</v>
      </c>
      <c r="M174" s="38" t="s">
        <v>11</v>
      </c>
      <c r="N174" s="265">
        <v>13500</v>
      </c>
      <c r="O174" s="680" t="b">
        <f t="shared" si="72"/>
        <v>1</v>
      </c>
      <c r="P174" s="680" t="b">
        <f t="shared" si="73"/>
        <v>1</v>
      </c>
      <c r="Q174">
        <f>VLOOKUP(B174,'25년09월 학교가'!$A$2:$C$1818,3,0)</f>
        <v>13500</v>
      </c>
      <c r="R174" s="349"/>
      <c r="S174" s="680" t="b">
        <f t="shared" si="62"/>
        <v>1</v>
      </c>
    </row>
    <row r="175" spans="1:19" ht="38.4">
      <c r="A175" s="14"/>
      <c r="B175" s="379">
        <v>297135</v>
      </c>
      <c r="C175" s="380" t="s">
        <v>3967</v>
      </c>
      <c r="D175" s="13" t="s">
        <v>58</v>
      </c>
      <c r="E175" s="12"/>
      <c r="F175" s="12" t="s">
        <v>233</v>
      </c>
      <c r="G175" s="34">
        <v>17980</v>
      </c>
      <c r="H175" s="319">
        <f t="shared" si="68"/>
        <v>14500</v>
      </c>
      <c r="I175" s="20"/>
      <c r="J175" s="32" t="s">
        <v>3966</v>
      </c>
      <c r="K175" s="41" t="s">
        <v>5041</v>
      </c>
      <c r="L175" s="38" t="s">
        <v>675</v>
      </c>
      <c r="M175" s="17" t="s">
        <v>112</v>
      </c>
      <c r="N175" s="265">
        <v>14500</v>
      </c>
      <c r="O175" s="680" t="b">
        <f t="shared" si="72"/>
        <v>1</v>
      </c>
      <c r="P175" s="680" t="b">
        <f t="shared" si="73"/>
        <v>1</v>
      </c>
      <c r="Q175">
        <f>VLOOKUP(B175,'25년09월 학교가'!$A$2:$C$1818,3,0)</f>
        <v>14500</v>
      </c>
      <c r="R175" s="349"/>
      <c r="S175" s="680" t="b">
        <f t="shared" si="62"/>
        <v>1</v>
      </c>
    </row>
    <row r="176" spans="1:19" ht="57.6">
      <c r="A176" s="14"/>
      <c r="B176" s="379">
        <v>258186</v>
      </c>
      <c r="C176" s="380" t="s">
        <v>1961</v>
      </c>
      <c r="D176" s="13" t="s">
        <v>1962</v>
      </c>
      <c r="E176" s="12">
        <v>11</v>
      </c>
      <c r="F176" s="12" t="s">
        <v>233</v>
      </c>
      <c r="G176" s="34">
        <v>10210</v>
      </c>
      <c r="H176" s="319">
        <f t="shared" si="68"/>
        <v>8500</v>
      </c>
      <c r="I176" s="20">
        <f t="shared" ref="I176:I187" si="74">H176/E176</f>
        <v>772.72727272727275</v>
      </c>
      <c r="J176" s="32" t="s">
        <v>1963</v>
      </c>
      <c r="K176" s="41" t="s">
        <v>5658</v>
      </c>
      <c r="L176" s="38" t="s">
        <v>1964</v>
      </c>
      <c r="M176" s="17" t="s">
        <v>112</v>
      </c>
      <c r="N176" s="265">
        <v>8500</v>
      </c>
      <c r="O176" s="680" t="b">
        <f t="shared" si="72"/>
        <v>1</v>
      </c>
      <c r="P176" s="680" t="b">
        <f t="shared" si="73"/>
        <v>1</v>
      </c>
      <c r="Q176">
        <f>VLOOKUP(B176,'25년09월 학교가'!$A$2:$C$1818,3,0)</f>
        <v>8500</v>
      </c>
      <c r="R176" s="349"/>
      <c r="S176" s="680" t="b">
        <f t="shared" si="62"/>
        <v>1</v>
      </c>
    </row>
    <row r="177" spans="1:19" ht="57.6">
      <c r="A177" s="14"/>
      <c r="B177" s="379">
        <v>373995</v>
      </c>
      <c r="C177" s="380" t="s">
        <v>1965</v>
      </c>
      <c r="D177" s="13" t="s">
        <v>1966</v>
      </c>
      <c r="E177" s="12">
        <v>37</v>
      </c>
      <c r="F177" s="12" t="s">
        <v>233</v>
      </c>
      <c r="G177" s="34">
        <v>18000</v>
      </c>
      <c r="H177" s="319">
        <f t="shared" si="68"/>
        <v>14460</v>
      </c>
      <c r="I177" s="20">
        <f t="shared" si="74"/>
        <v>390.81081081081084</v>
      </c>
      <c r="J177" s="32" t="s">
        <v>1967</v>
      </c>
      <c r="K177" s="41" t="s">
        <v>5042</v>
      </c>
      <c r="L177" s="38" t="s">
        <v>1093</v>
      </c>
      <c r="M177" s="17" t="s">
        <v>112</v>
      </c>
      <c r="N177" s="265">
        <v>14460</v>
      </c>
      <c r="O177" s="680" t="b">
        <f t="shared" si="72"/>
        <v>1</v>
      </c>
      <c r="P177" s="680" t="b">
        <f t="shared" si="73"/>
        <v>1</v>
      </c>
      <c r="Q177">
        <f>VLOOKUP(B177,'25년09월 학교가'!$A$2:$C$1818,3,0)</f>
        <v>14460</v>
      </c>
      <c r="R177" s="349"/>
      <c r="S177" s="680" t="b">
        <f t="shared" si="62"/>
        <v>1</v>
      </c>
    </row>
    <row r="178" spans="1:19" ht="42">
      <c r="A178" s="14"/>
      <c r="B178" s="379">
        <v>172112</v>
      </c>
      <c r="C178" s="380" t="s">
        <v>1968</v>
      </c>
      <c r="D178" s="13" t="s">
        <v>1969</v>
      </c>
      <c r="E178" s="12">
        <v>50</v>
      </c>
      <c r="F178" s="12" t="s">
        <v>233</v>
      </c>
      <c r="G178" s="34">
        <v>21320</v>
      </c>
      <c r="H178" s="319">
        <f t="shared" si="68"/>
        <v>14000</v>
      </c>
      <c r="I178" s="20">
        <f t="shared" si="74"/>
        <v>280</v>
      </c>
      <c r="J178" s="32" t="s">
        <v>1970</v>
      </c>
      <c r="K178" s="41" t="s">
        <v>5043</v>
      </c>
      <c r="L178" s="38" t="s">
        <v>1971</v>
      </c>
      <c r="M178" s="17" t="s">
        <v>112</v>
      </c>
      <c r="N178" s="265">
        <v>14000</v>
      </c>
      <c r="O178" s="680" t="b">
        <f t="shared" si="72"/>
        <v>1</v>
      </c>
      <c r="P178" s="680" t="b">
        <f t="shared" si="73"/>
        <v>1</v>
      </c>
      <c r="Q178">
        <f>VLOOKUP(B178,'25년09월 학교가'!$A$2:$C$1818,3,0)</f>
        <v>14000</v>
      </c>
      <c r="R178" s="349"/>
      <c r="S178" s="680" t="b">
        <f t="shared" si="62"/>
        <v>1</v>
      </c>
    </row>
    <row r="179" spans="1:19" ht="42">
      <c r="A179" s="14"/>
      <c r="B179" s="379">
        <v>229612</v>
      </c>
      <c r="C179" s="380" t="s">
        <v>1972</v>
      </c>
      <c r="D179" s="13" t="s">
        <v>1973</v>
      </c>
      <c r="E179" s="12">
        <v>120</v>
      </c>
      <c r="F179" s="12" t="s">
        <v>233</v>
      </c>
      <c r="G179" s="34">
        <v>22560</v>
      </c>
      <c r="H179" s="319">
        <f t="shared" si="68"/>
        <v>17940</v>
      </c>
      <c r="I179" s="20">
        <f t="shared" si="74"/>
        <v>149.5</v>
      </c>
      <c r="J179" s="32" t="s">
        <v>1974</v>
      </c>
      <c r="K179" s="41" t="s">
        <v>5044</v>
      </c>
      <c r="L179" s="38" t="s">
        <v>1971</v>
      </c>
      <c r="M179" s="17" t="s">
        <v>112</v>
      </c>
      <c r="N179" s="265">
        <v>17940</v>
      </c>
      <c r="O179" s="680" t="b">
        <f t="shared" si="72"/>
        <v>1</v>
      </c>
      <c r="P179" s="680" t="b">
        <f t="shared" si="73"/>
        <v>1</v>
      </c>
      <c r="Q179">
        <f>VLOOKUP(B179,'25년09월 학교가'!$A$2:$C$1818,3,0)</f>
        <v>17940</v>
      </c>
      <c r="R179" s="349"/>
      <c r="S179" s="680" t="b">
        <f t="shared" si="62"/>
        <v>1</v>
      </c>
    </row>
    <row r="180" spans="1:19" ht="42">
      <c r="A180" s="14"/>
      <c r="B180" s="379">
        <v>174889</v>
      </c>
      <c r="C180" s="380" t="s">
        <v>3969</v>
      </c>
      <c r="D180" s="13" t="s">
        <v>1975</v>
      </c>
      <c r="E180" s="12">
        <v>120</v>
      </c>
      <c r="F180" s="12" t="s">
        <v>233</v>
      </c>
      <c r="G180" s="34">
        <v>13550</v>
      </c>
      <c r="H180" s="319">
        <f t="shared" si="68"/>
        <v>9200</v>
      </c>
      <c r="I180" s="20">
        <f t="shared" si="74"/>
        <v>76.666666666666671</v>
      </c>
      <c r="J180" s="32" t="s">
        <v>3968</v>
      </c>
      <c r="K180" s="41" t="s">
        <v>5045</v>
      </c>
      <c r="L180" s="38" t="s">
        <v>1971</v>
      </c>
      <c r="M180" s="17" t="s">
        <v>11</v>
      </c>
      <c r="N180" s="265">
        <v>9200</v>
      </c>
      <c r="O180" s="680" t="b">
        <f t="shared" si="72"/>
        <v>1</v>
      </c>
      <c r="P180" s="680" t="b">
        <f t="shared" si="73"/>
        <v>1</v>
      </c>
      <c r="Q180">
        <f>VLOOKUP(B180,'25년09월 학교가'!$A$2:$C$1818,3,0)</f>
        <v>9200</v>
      </c>
      <c r="R180" s="349"/>
      <c r="S180" s="680" t="b">
        <f t="shared" si="62"/>
        <v>1</v>
      </c>
    </row>
    <row r="181" spans="1:19" ht="192">
      <c r="A181" s="12"/>
      <c r="B181" s="379">
        <v>434465</v>
      </c>
      <c r="C181" s="191" t="s">
        <v>5993</v>
      </c>
      <c r="D181" s="379" t="s">
        <v>5322</v>
      </c>
      <c r="E181" s="12">
        <v>118</v>
      </c>
      <c r="F181" s="240" t="s">
        <v>233</v>
      </c>
      <c r="G181" s="183">
        <v>12500</v>
      </c>
      <c r="H181" s="320">
        <f>N181</f>
        <v>8000</v>
      </c>
      <c r="I181" s="183">
        <f>H181/E181</f>
        <v>67.79661016949153</v>
      </c>
      <c r="J181" s="133" t="s">
        <v>5789</v>
      </c>
      <c r="K181" s="14" t="s">
        <v>5323</v>
      </c>
      <c r="L181" s="14" t="s">
        <v>5324</v>
      </c>
      <c r="M181" s="12" t="s">
        <v>112</v>
      </c>
      <c r="N181" s="85">
        <v>8000</v>
      </c>
      <c r="O181" s="685" t="b">
        <f t="shared" si="72"/>
        <v>1</v>
      </c>
      <c r="P181" s="680" t="b">
        <f t="shared" si="73"/>
        <v>1</v>
      </c>
      <c r="Q181">
        <f>VLOOKUP(B181,'25년09월 학교가'!$A$2:$C$1818,3,0)</f>
        <v>8000</v>
      </c>
      <c r="R181" s="175"/>
      <c r="S181" s="680" t="b">
        <f t="shared" si="62"/>
        <v>1</v>
      </c>
    </row>
    <row r="182" spans="1:19" ht="76.8">
      <c r="A182" s="14"/>
      <c r="B182" s="379">
        <v>134008</v>
      </c>
      <c r="C182" s="380" t="s">
        <v>1976</v>
      </c>
      <c r="D182" s="13" t="s">
        <v>1977</v>
      </c>
      <c r="E182" s="12">
        <v>120</v>
      </c>
      <c r="F182" s="12" t="s">
        <v>233</v>
      </c>
      <c r="G182" s="34">
        <v>15790</v>
      </c>
      <c r="H182" s="319">
        <f t="shared" si="68"/>
        <v>13190</v>
      </c>
      <c r="I182" s="20">
        <f t="shared" si="74"/>
        <v>109.91666666666667</v>
      </c>
      <c r="J182" s="32" t="s">
        <v>1978</v>
      </c>
      <c r="K182" s="41" t="s">
        <v>5045</v>
      </c>
      <c r="L182" s="38" t="s">
        <v>1971</v>
      </c>
      <c r="M182" s="17" t="s">
        <v>11</v>
      </c>
      <c r="N182" s="265">
        <v>13190</v>
      </c>
      <c r="O182" s="680" t="b">
        <f t="shared" si="72"/>
        <v>1</v>
      </c>
      <c r="P182" s="680" t="b">
        <f t="shared" si="73"/>
        <v>1</v>
      </c>
      <c r="Q182">
        <f>VLOOKUP(B182,'25년09월 학교가'!$A$2:$C$1818,3,0)</f>
        <v>13190</v>
      </c>
      <c r="R182" s="349"/>
      <c r="S182" s="680" t="b">
        <f t="shared" si="62"/>
        <v>1</v>
      </c>
    </row>
    <row r="183" spans="1:19" ht="42">
      <c r="A183" s="14"/>
      <c r="B183" s="379">
        <v>246714</v>
      </c>
      <c r="C183" s="380" t="s">
        <v>1979</v>
      </c>
      <c r="D183" s="13" t="s">
        <v>1980</v>
      </c>
      <c r="E183" s="12">
        <v>120</v>
      </c>
      <c r="F183" s="12" t="s">
        <v>233</v>
      </c>
      <c r="G183" s="98">
        <v>19040</v>
      </c>
      <c r="H183" s="319">
        <f t="shared" si="68"/>
        <v>14590</v>
      </c>
      <c r="I183" s="20">
        <f t="shared" si="74"/>
        <v>121.58333333333333</v>
      </c>
      <c r="J183" s="32" t="s">
        <v>1981</v>
      </c>
      <c r="K183" s="41" t="s">
        <v>5046</v>
      </c>
      <c r="L183" s="38" t="s">
        <v>117</v>
      </c>
      <c r="M183" s="17" t="s">
        <v>112</v>
      </c>
      <c r="N183" s="265">
        <v>14590</v>
      </c>
      <c r="O183" s="680" t="b">
        <f t="shared" si="72"/>
        <v>1</v>
      </c>
      <c r="P183" s="680" t="b">
        <f t="shared" si="73"/>
        <v>1</v>
      </c>
      <c r="Q183">
        <f>VLOOKUP(B183,'25년09월 학교가'!$A$2:$C$1818,3,0)</f>
        <v>14590</v>
      </c>
      <c r="R183" s="349"/>
      <c r="S183" s="680" t="b">
        <f t="shared" si="62"/>
        <v>1</v>
      </c>
    </row>
    <row r="184" spans="1:19" ht="57.6">
      <c r="A184" s="14"/>
      <c r="B184" s="379">
        <v>301711</v>
      </c>
      <c r="C184" s="380" t="s">
        <v>1982</v>
      </c>
      <c r="D184" s="13" t="s">
        <v>1983</v>
      </c>
      <c r="E184" s="12">
        <v>35</v>
      </c>
      <c r="F184" s="12" t="s">
        <v>233</v>
      </c>
      <c r="G184" s="34">
        <v>8910</v>
      </c>
      <c r="H184" s="319">
        <f t="shared" si="68"/>
        <v>7790</v>
      </c>
      <c r="I184" s="20">
        <f t="shared" si="74"/>
        <v>222.57142857142858</v>
      </c>
      <c r="J184" s="32" t="s">
        <v>1984</v>
      </c>
      <c r="K184" s="41" t="s">
        <v>1434</v>
      </c>
      <c r="L184" s="38" t="s">
        <v>675</v>
      </c>
      <c r="M184" s="17" t="s">
        <v>11</v>
      </c>
      <c r="N184" s="265">
        <v>7790</v>
      </c>
      <c r="O184" s="680" t="b">
        <f t="shared" si="72"/>
        <v>1</v>
      </c>
      <c r="P184" s="680" t="b">
        <f t="shared" si="73"/>
        <v>1</v>
      </c>
      <c r="Q184">
        <f>VLOOKUP(B184,'25년09월 학교가'!$A$2:$C$1818,3,0)</f>
        <v>7790</v>
      </c>
      <c r="R184" s="349"/>
      <c r="S184" s="680" t="b">
        <f t="shared" si="62"/>
        <v>1</v>
      </c>
    </row>
    <row r="185" spans="1:19" ht="57.6">
      <c r="A185" s="14"/>
      <c r="B185" s="536">
        <v>459980</v>
      </c>
      <c r="C185" s="380" t="s">
        <v>6242</v>
      </c>
      <c r="D185" s="13" t="s">
        <v>1985</v>
      </c>
      <c r="E185" s="14">
        <v>125</v>
      </c>
      <c r="F185" s="12" t="s">
        <v>233</v>
      </c>
      <c r="G185" s="34">
        <v>11810</v>
      </c>
      <c r="H185" s="319">
        <f t="shared" si="68"/>
        <v>10320</v>
      </c>
      <c r="I185" s="20">
        <f t="shared" si="74"/>
        <v>82.56</v>
      </c>
      <c r="J185" s="32" t="s">
        <v>6241</v>
      </c>
      <c r="K185" s="41" t="s">
        <v>1987</v>
      </c>
      <c r="L185" s="41" t="s">
        <v>1971</v>
      </c>
      <c r="M185" s="17" t="s">
        <v>11</v>
      </c>
      <c r="N185" s="265">
        <v>10320</v>
      </c>
      <c r="O185" s="680" t="b">
        <f t="shared" si="72"/>
        <v>1</v>
      </c>
      <c r="P185" s="680" t="b">
        <f t="shared" si="73"/>
        <v>1</v>
      </c>
      <c r="Q185">
        <f>VLOOKUP(B185,'25년09월 학교가'!$A$2:$C$1818,3,0)</f>
        <v>10320</v>
      </c>
      <c r="R185" s="349"/>
      <c r="S185" s="680" t="b">
        <f t="shared" si="62"/>
        <v>1</v>
      </c>
    </row>
    <row r="186" spans="1:19" ht="42">
      <c r="A186" s="14"/>
      <c r="B186" s="379">
        <v>319681</v>
      </c>
      <c r="C186" s="380" t="s">
        <v>1988</v>
      </c>
      <c r="D186" s="13" t="s">
        <v>1985</v>
      </c>
      <c r="E186" s="12">
        <v>125</v>
      </c>
      <c r="F186" s="12" t="s">
        <v>233</v>
      </c>
      <c r="G186" s="34">
        <v>13090</v>
      </c>
      <c r="H186" s="319">
        <f t="shared" si="68"/>
        <v>10700</v>
      </c>
      <c r="I186" s="20">
        <f t="shared" si="74"/>
        <v>85.6</v>
      </c>
      <c r="J186" s="32" t="s">
        <v>1986</v>
      </c>
      <c r="K186" s="41" t="s">
        <v>1989</v>
      </c>
      <c r="L186" s="38" t="s">
        <v>1971</v>
      </c>
      <c r="M186" s="17" t="s">
        <v>112</v>
      </c>
      <c r="N186" s="265">
        <v>10700</v>
      </c>
      <c r="O186" s="680" t="b">
        <f t="shared" si="72"/>
        <v>1</v>
      </c>
      <c r="P186" s="680" t="b">
        <f t="shared" si="73"/>
        <v>1</v>
      </c>
      <c r="Q186">
        <f>VLOOKUP(B186,'25년09월 학교가'!$A$2:$C$1818,3,0)</f>
        <v>10700</v>
      </c>
      <c r="R186" s="349"/>
      <c r="S186" s="680" t="b">
        <f t="shared" si="62"/>
        <v>1</v>
      </c>
    </row>
    <row r="187" spans="1:19" ht="76.8">
      <c r="A187" s="161" t="s">
        <v>3873</v>
      </c>
      <c r="B187" s="379">
        <v>159591</v>
      </c>
      <c r="C187" s="162" t="s">
        <v>3970</v>
      </c>
      <c r="D187" s="13" t="s">
        <v>1990</v>
      </c>
      <c r="E187" s="12">
        <v>37</v>
      </c>
      <c r="F187" s="12" t="s">
        <v>233</v>
      </c>
      <c r="G187" s="34">
        <v>42530</v>
      </c>
      <c r="H187" s="319">
        <f t="shared" si="68"/>
        <v>29500</v>
      </c>
      <c r="I187" s="20">
        <f t="shared" si="74"/>
        <v>797.29729729729729</v>
      </c>
      <c r="J187" s="32" t="s">
        <v>3971</v>
      </c>
      <c r="K187" s="41" t="s">
        <v>209</v>
      </c>
      <c r="L187" s="38" t="s">
        <v>1093</v>
      </c>
      <c r="M187" s="17" t="s">
        <v>112</v>
      </c>
      <c r="N187" s="265">
        <v>29500</v>
      </c>
      <c r="O187" s="680" t="b">
        <f t="shared" si="72"/>
        <v>1</v>
      </c>
      <c r="P187" s="680" t="b">
        <f t="shared" si="73"/>
        <v>1</v>
      </c>
      <c r="Q187">
        <f>VLOOKUP(B187,'25년09월 학교가'!$A$2:$C$1818,3,0)</f>
        <v>29500</v>
      </c>
      <c r="R187" s="349"/>
      <c r="S187" s="680" t="b">
        <f t="shared" si="62"/>
        <v>1</v>
      </c>
    </row>
    <row r="188" spans="1:19" ht="76.8">
      <c r="A188" s="14"/>
      <c r="B188" s="379">
        <v>159852</v>
      </c>
      <c r="C188" s="380" t="s">
        <v>3972</v>
      </c>
      <c r="D188" s="13" t="s">
        <v>358</v>
      </c>
      <c r="E188" s="12"/>
      <c r="F188" s="12" t="s">
        <v>233</v>
      </c>
      <c r="G188" s="34">
        <v>42530</v>
      </c>
      <c r="H188" s="319">
        <f t="shared" si="68"/>
        <v>29500</v>
      </c>
      <c r="I188" s="20"/>
      <c r="J188" s="32" t="s">
        <v>3973</v>
      </c>
      <c r="K188" s="41" t="s">
        <v>394</v>
      </c>
      <c r="L188" s="38" t="s">
        <v>1093</v>
      </c>
      <c r="M188" s="17" t="s">
        <v>11</v>
      </c>
      <c r="N188" s="265">
        <v>29500</v>
      </c>
      <c r="O188" s="680" t="b">
        <f t="shared" si="72"/>
        <v>1</v>
      </c>
      <c r="P188" s="680" t="b">
        <f t="shared" si="73"/>
        <v>1</v>
      </c>
      <c r="Q188">
        <f>VLOOKUP(B188,'25년09월 학교가'!$A$2:$C$1818,3,0)</f>
        <v>29500</v>
      </c>
      <c r="R188" s="349"/>
      <c r="S188" s="680" t="b">
        <f t="shared" si="62"/>
        <v>1</v>
      </c>
    </row>
    <row r="189" spans="1:19" ht="38.4">
      <c r="A189" s="161" t="s">
        <v>3873</v>
      </c>
      <c r="B189" s="379">
        <v>138244</v>
      </c>
      <c r="C189" s="162" t="s">
        <v>3974</v>
      </c>
      <c r="D189" s="13" t="s">
        <v>358</v>
      </c>
      <c r="E189" s="12"/>
      <c r="F189" s="12" t="s">
        <v>233</v>
      </c>
      <c r="G189" s="34">
        <v>15050</v>
      </c>
      <c r="H189" s="319">
        <f t="shared" si="68"/>
        <v>10000</v>
      </c>
      <c r="I189" s="20"/>
      <c r="J189" s="32" t="s">
        <v>1991</v>
      </c>
      <c r="K189" s="41" t="s">
        <v>5047</v>
      </c>
      <c r="L189" s="38" t="s">
        <v>675</v>
      </c>
      <c r="M189" s="17" t="s">
        <v>11</v>
      </c>
      <c r="N189" s="265">
        <v>10000</v>
      </c>
      <c r="O189" s="680" t="b">
        <f t="shared" si="72"/>
        <v>1</v>
      </c>
      <c r="P189" s="680" t="b">
        <f t="shared" si="73"/>
        <v>1</v>
      </c>
      <c r="Q189">
        <f>VLOOKUP(B189,'25년09월 학교가'!$A$2:$C$1818,3,0)</f>
        <v>10000</v>
      </c>
      <c r="R189" s="349"/>
      <c r="S189" s="680" t="b">
        <f t="shared" si="62"/>
        <v>1</v>
      </c>
    </row>
    <row r="190" spans="1:19" ht="57.6">
      <c r="A190" s="14"/>
      <c r="B190" s="379">
        <v>174892</v>
      </c>
      <c r="C190" s="380" t="s">
        <v>1992</v>
      </c>
      <c r="D190" s="13" t="s">
        <v>358</v>
      </c>
      <c r="E190" s="12"/>
      <c r="F190" s="12" t="s">
        <v>233</v>
      </c>
      <c r="G190" s="34">
        <v>13000</v>
      </c>
      <c r="H190" s="319">
        <f t="shared" si="68"/>
        <v>8000</v>
      </c>
      <c r="I190" s="20"/>
      <c r="J190" s="32" t="s">
        <v>3975</v>
      </c>
      <c r="K190" s="41" t="s">
        <v>1993</v>
      </c>
      <c r="L190" s="38" t="s">
        <v>675</v>
      </c>
      <c r="M190" s="17" t="s">
        <v>11</v>
      </c>
      <c r="N190" s="265">
        <v>8000</v>
      </c>
      <c r="O190" s="680" t="b">
        <f t="shared" si="72"/>
        <v>1</v>
      </c>
      <c r="P190" s="680" t="b">
        <f t="shared" si="73"/>
        <v>1</v>
      </c>
      <c r="Q190">
        <f>VLOOKUP(B190,'25년09월 학교가'!$A$2:$C$1818,3,0)</f>
        <v>8000</v>
      </c>
      <c r="R190" s="349"/>
      <c r="S190" s="680" t="b">
        <f t="shared" si="62"/>
        <v>1</v>
      </c>
    </row>
    <row r="191" spans="1:19" ht="57.6">
      <c r="A191" s="14"/>
      <c r="B191" s="379">
        <v>348843</v>
      </c>
      <c r="C191" s="380" t="s">
        <v>1994</v>
      </c>
      <c r="D191" s="13" t="s">
        <v>358</v>
      </c>
      <c r="E191" s="12"/>
      <c r="F191" s="12" t="s">
        <v>233</v>
      </c>
      <c r="G191" s="34">
        <v>17500</v>
      </c>
      <c r="H191" s="319">
        <f t="shared" si="68"/>
        <v>12500</v>
      </c>
      <c r="I191" s="20"/>
      <c r="J191" s="32" t="s">
        <v>1995</v>
      </c>
      <c r="K191" s="41" t="s">
        <v>5025</v>
      </c>
      <c r="L191" s="38" t="s">
        <v>675</v>
      </c>
      <c r="M191" s="17" t="s">
        <v>11</v>
      </c>
      <c r="N191" s="265">
        <v>12500</v>
      </c>
      <c r="O191" s="680" t="b">
        <f t="shared" si="72"/>
        <v>1</v>
      </c>
      <c r="P191" s="680" t="b">
        <f t="shared" si="73"/>
        <v>1</v>
      </c>
      <c r="Q191">
        <f>VLOOKUP(B191,'25년09월 학교가'!$A$2:$C$1818,3,0)</f>
        <v>12500</v>
      </c>
      <c r="R191" s="349"/>
      <c r="S191" s="680" t="b">
        <f t="shared" si="62"/>
        <v>1</v>
      </c>
    </row>
    <row r="192" spans="1:19" ht="42">
      <c r="A192" s="14"/>
      <c r="B192" s="379">
        <v>229139</v>
      </c>
      <c r="C192" s="380" t="s">
        <v>1996</v>
      </c>
      <c r="D192" s="13" t="s">
        <v>1997</v>
      </c>
      <c r="E192" s="12">
        <v>35</v>
      </c>
      <c r="F192" s="12" t="s">
        <v>233</v>
      </c>
      <c r="G192" s="34">
        <v>9290</v>
      </c>
      <c r="H192" s="319">
        <f t="shared" si="68"/>
        <v>7500</v>
      </c>
      <c r="I192" s="20">
        <f>H192/E192</f>
        <v>214.28571428571428</v>
      </c>
      <c r="J192" s="32" t="s">
        <v>1998</v>
      </c>
      <c r="K192" s="41" t="s">
        <v>5048</v>
      </c>
      <c r="L192" s="38" t="s">
        <v>675</v>
      </c>
      <c r="M192" s="17" t="s">
        <v>11</v>
      </c>
      <c r="N192" s="265">
        <v>7500</v>
      </c>
      <c r="O192" s="680" t="b">
        <f t="shared" si="72"/>
        <v>1</v>
      </c>
      <c r="P192" s="680" t="b">
        <f t="shared" si="73"/>
        <v>1</v>
      </c>
      <c r="Q192">
        <f>VLOOKUP(B192,'25년09월 학교가'!$A$2:$C$1818,3,0)</f>
        <v>7500</v>
      </c>
      <c r="R192" s="349"/>
      <c r="S192" s="680" t="b">
        <f t="shared" si="62"/>
        <v>1</v>
      </c>
    </row>
    <row r="193" spans="1:19" ht="42">
      <c r="A193" s="14"/>
      <c r="B193" s="379">
        <v>138411</v>
      </c>
      <c r="C193" s="380" t="s">
        <v>1999</v>
      </c>
      <c r="D193" s="13" t="s">
        <v>2000</v>
      </c>
      <c r="E193" s="12">
        <v>12</v>
      </c>
      <c r="F193" s="12" t="s">
        <v>233</v>
      </c>
      <c r="G193" s="34">
        <v>16290</v>
      </c>
      <c r="H193" s="319">
        <f t="shared" si="68"/>
        <v>12820</v>
      </c>
      <c r="I193" s="20">
        <f>H193/E193</f>
        <v>1068.3333333333333</v>
      </c>
      <c r="J193" s="32" t="s">
        <v>4064</v>
      </c>
      <c r="K193" s="41" t="s">
        <v>5049</v>
      </c>
      <c r="L193" s="38" t="s">
        <v>675</v>
      </c>
      <c r="M193" s="17" t="s">
        <v>11</v>
      </c>
      <c r="N193" s="265">
        <v>12820</v>
      </c>
      <c r="O193" s="680" t="b">
        <f t="shared" si="72"/>
        <v>1</v>
      </c>
      <c r="P193" s="680" t="b">
        <f t="shared" si="73"/>
        <v>1</v>
      </c>
      <c r="Q193">
        <f>VLOOKUP(B193,'25년09월 학교가'!$A$2:$C$1818,3,0)</f>
        <v>12820</v>
      </c>
      <c r="R193" s="349"/>
      <c r="S193" s="680" t="b">
        <f t="shared" si="62"/>
        <v>1</v>
      </c>
    </row>
    <row r="194" spans="1:19" ht="42">
      <c r="A194" s="14"/>
      <c r="B194" s="379">
        <v>138412</v>
      </c>
      <c r="C194" s="380" t="s">
        <v>2001</v>
      </c>
      <c r="D194" s="13" t="s">
        <v>2000</v>
      </c>
      <c r="E194" s="12">
        <v>12</v>
      </c>
      <c r="F194" s="12" t="s">
        <v>233</v>
      </c>
      <c r="G194" s="34">
        <v>16290</v>
      </c>
      <c r="H194" s="319">
        <f t="shared" si="68"/>
        <v>12820</v>
      </c>
      <c r="I194" s="20">
        <f>H194/E194</f>
        <v>1068.3333333333333</v>
      </c>
      <c r="J194" s="32" t="s">
        <v>4065</v>
      </c>
      <c r="K194" s="41" t="s">
        <v>5049</v>
      </c>
      <c r="L194" s="38" t="s">
        <v>2002</v>
      </c>
      <c r="M194" s="17" t="s">
        <v>11</v>
      </c>
      <c r="N194" s="265">
        <v>12820</v>
      </c>
      <c r="O194" s="680" t="b">
        <f t="shared" si="72"/>
        <v>1</v>
      </c>
      <c r="P194" s="680" t="b">
        <f t="shared" si="73"/>
        <v>1</v>
      </c>
      <c r="Q194">
        <f>VLOOKUP(B194,'25년09월 학교가'!$A$2:$C$1818,3,0)</f>
        <v>12820</v>
      </c>
      <c r="R194" s="349"/>
      <c r="S194" s="680" t="b">
        <f t="shared" si="62"/>
        <v>1</v>
      </c>
    </row>
    <row r="195" spans="1:19">
      <c r="A195" s="14"/>
      <c r="B195" s="379">
        <v>121982</v>
      </c>
      <c r="C195" s="380" t="s">
        <v>2006</v>
      </c>
      <c r="D195" s="13" t="s">
        <v>2007</v>
      </c>
      <c r="E195" s="12"/>
      <c r="F195" s="12" t="s">
        <v>233</v>
      </c>
      <c r="G195" s="34">
        <v>4640</v>
      </c>
      <c r="H195" s="319">
        <f t="shared" si="68"/>
        <v>3860</v>
      </c>
      <c r="I195" s="20"/>
      <c r="J195" s="32" t="s">
        <v>2008</v>
      </c>
      <c r="K195" s="41" t="s">
        <v>311</v>
      </c>
      <c r="L195" s="38" t="s">
        <v>2009</v>
      </c>
      <c r="M195" s="17" t="s">
        <v>11</v>
      </c>
      <c r="N195" s="265">
        <v>3860</v>
      </c>
      <c r="O195" s="680" t="b">
        <f t="shared" si="72"/>
        <v>1</v>
      </c>
      <c r="P195" s="680" t="b">
        <f t="shared" si="73"/>
        <v>1</v>
      </c>
      <c r="Q195">
        <f>VLOOKUP(B195,'25년09월 학교가'!$A$2:$C$1818,3,0)</f>
        <v>3860</v>
      </c>
      <c r="R195" s="349"/>
      <c r="S195" s="680" t="b">
        <f t="shared" si="62"/>
        <v>1</v>
      </c>
    </row>
    <row r="196" spans="1:19" ht="38.4">
      <c r="A196" s="14"/>
      <c r="B196" s="379">
        <v>172195</v>
      </c>
      <c r="C196" s="380" t="s">
        <v>2010</v>
      </c>
      <c r="D196" s="13" t="s">
        <v>2011</v>
      </c>
      <c r="E196" s="12"/>
      <c r="F196" s="12" t="s">
        <v>233</v>
      </c>
      <c r="G196" s="34">
        <v>9000</v>
      </c>
      <c r="H196" s="319">
        <f t="shared" si="68"/>
        <v>3020</v>
      </c>
      <c r="I196" s="20"/>
      <c r="J196" s="32" t="s">
        <v>2012</v>
      </c>
      <c r="K196" s="41" t="s">
        <v>5655</v>
      </c>
      <c r="L196" s="38" t="s">
        <v>2013</v>
      </c>
      <c r="M196" s="17" t="s">
        <v>11</v>
      </c>
      <c r="N196" s="265">
        <v>3020</v>
      </c>
      <c r="O196" s="680" t="b">
        <f t="shared" si="72"/>
        <v>1</v>
      </c>
      <c r="P196" s="680" t="b">
        <f t="shared" si="73"/>
        <v>1</v>
      </c>
      <c r="Q196">
        <f>VLOOKUP(B196,'25년09월 학교가'!$A$2:$C$1818,3,0)</f>
        <v>3020</v>
      </c>
      <c r="R196" s="349"/>
      <c r="S196" s="680" t="b">
        <f t="shared" si="62"/>
        <v>1</v>
      </c>
    </row>
    <row r="197" spans="1:19" ht="38.4">
      <c r="A197" s="14"/>
      <c r="B197" s="379">
        <v>139931</v>
      </c>
      <c r="C197" s="380" t="s">
        <v>2014</v>
      </c>
      <c r="D197" s="13" t="s">
        <v>2015</v>
      </c>
      <c r="E197" s="12"/>
      <c r="F197" s="12" t="s">
        <v>233</v>
      </c>
      <c r="G197" s="34">
        <v>25300</v>
      </c>
      <c r="H197" s="319">
        <f t="shared" si="68"/>
        <v>17580</v>
      </c>
      <c r="I197" s="20"/>
      <c r="J197" s="32" t="s">
        <v>2016</v>
      </c>
      <c r="K197" s="41" t="s">
        <v>248</v>
      </c>
      <c r="L197" s="38" t="s">
        <v>675</v>
      </c>
      <c r="M197" s="17" t="s">
        <v>11</v>
      </c>
      <c r="N197" s="265">
        <v>17580</v>
      </c>
      <c r="O197" s="680" t="b">
        <f t="shared" si="72"/>
        <v>1</v>
      </c>
      <c r="P197" s="680" t="b">
        <f t="shared" si="73"/>
        <v>1</v>
      </c>
      <c r="Q197">
        <f>VLOOKUP(B197,'25년09월 학교가'!$A$2:$C$1818,3,0)</f>
        <v>17580</v>
      </c>
      <c r="R197" s="349"/>
      <c r="S197" s="680" t="b">
        <f t="shared" ref="S197:S280" si="75">Q197=H197</f>
        <v>1</v>
      </c>
    </row>
    <row r="198" spans="1:19" ht="38.4">
      <c r="A198" s="14"/>
      <c r="B198" s="379">
        <v>102073</v>
      </c>
      <c r="C198" s="380" t="s">
        <v>2017</v>
      </c>
      <c r="D198" s="13" t="s">
        <v>358</v>
      </c>
      <c r="E198" s="12"/>
      <c r="F198" s="12" t="s">
        <v>233</v>
      </c>
      <c r="G198" s="34">
        <v>24000</v>
      </c>
      <c r="H198" s="319">
        <f t="shared" si="68"/>
        <v>14060</v>
      </c>
      <c r="I198" s="20"/>
      <c r="J198" s="32" t="s">
        <v>2018</v>
      </c>
      <c r="K198" s="41" t="s">
        <v>2019</v>
      </c>
      <c r="L198" s="38" t="s">
        <v>675</v>
      </c>
      <c r="M198" s="17" t="s">
        <v>11</v>
      </c>
      <c r="N198" s="265">
        <v>14060</v>
      </c>
      <c r="O198" s="680" t="b">
        <f t="shared" si="72"/>
        <v>1</v>
      </c>
      <c r="P198" s="680" t="b">
        <f t="shared" si="73"/>
        <v>1</v>
      </c>
      <c r="Q198">
        <f>VLOOKUP(B198,'25년09월 학교가'!$A$2:$C$1818,3,0)</f>
        <v>14060</v>
      </c>
      <c r="R198" s="349"/>
      <c r="S198" s="680" t="b">
        <f t="shared" si="75"/>
        <v>1</v>
      </c>
    </row>
    <row r="199" spans="1:19" ht="42">
      <c r="A199" s="14"/>
      <c r="B199" s="379">
        <v>115002</v>
      </c>
      <c r="C199" s="380" t="s">
        <v>2020</v>
      </c>
      <c r="D199" s="13" t="s">
        <v>1429</v>
      </c>
      <c r="E199" s="12">
        <v>12</v>
      </c>
      <c r="F199" s="12" t="s">
        <v>233</v>
      </c>
      <c r="G199" s="34">
        <v>23500</v>
      </c>
      <c r="H199" s="319">
        <f t="shared" si="68"/>
        <v>17550</v>
      </c>
      <c r="I199" s="20">
        <f t="shared" ref="I199:I222" si="76">H199/E199</f>
        <v>1462.5</v>
      </c>
      <c r="J199" s="32" t="s">
        <v>2021</v>
      </c>
      <c r="K199" s="41" t="s">
        <v>5050</v>
      </c>
      <c r="L199" s="38" t="s">
        <v>675</v>
      </c>
      <c r="M199" s="17" t="s">
        <v>11</v>
      </c>
      <c r="N199" s="265">
        <v>17550</v>
      </c>
      <c r="O199" s="680" t="b">
        <f t="shared" si="72"/>
        <v>1</v>
      </c>
      <c r="P199" s="680" t="b">
        <f t="shared" si="73"/>
        <v>1</v>
      </c>
      <c r="Q199">
        <f>VLOOKUP(B199,'25년09월 학교가'!$A$2:$C$1818,3,0)</f>
        <v>17550</v>
      </c>
      <c r="R199" s="349"/>
      <c r="S199" s="680" t="b">
        <f t="shared" si="75"/>
        <v>1</v>
      </c>
    </row>
    <row r="200" spans="1:19" ht="76.8">
      <c r="A200" s="14"/>
      <c r="B200" s="379">
        <v>235615</v>
      </c>
      <c r="C200" s="380" t="s">
        <v>2022</v>
      </c>
      <c r="D200" s="13" t="s">
        <v>2023</v>
      </c>
      <c r="E200" s="12">
        <v>33</v>
      </c>
      <c r="F200" s="12" t="s">
        <v>233</v>
      </c>
      <c r="G200" s="34">
        <v>18500</v>
      </c>
      <c r="H200" s="319">
        <f t="shared" si="68"/>
        <v>13440</v>
      </c>
      <c r="I200" s="20">
        <f t="shared" si="76"/>
        <v>407.27272727272725</v>
      </c>
      <c r="J200" s="32" t="s">
        <v>2024</v>
      </c>
      <c r="K200" s="41" t="s">
        <v>119</v>
      </c>
      <c r="L200" s="38" t="s">
        <v>2025</v>
      </c>
      <c r="M200" s="17" t="s">
        <v>112</v>
      </c>
      <c r="N200" s="265">
        <v>13440</v>
      </c>
      <c r="O200" s="680" t="b">
        <f t="shared" si="72"/>
        <v>1</v>
      </c>
      <c r="P200" s="680" t="b">
        <f t="shared" si="73"/>
        <v>1</v>
      </c>
      <c r="Q200">
        <f>VLOOKUP(B200,'25년09월 학교가'!$A$2:$C$1818,3,0)</f>
        <v>13440</v>
      </c>
      <c r="R200" s="349"/>
      <c r="S200" s="680" t="b">
        <f t="shared" si="75"/>
        <v>1</v>
      </c>
    </row>
    <row r="201" spans="1:19" ht="96">
      <c r="A201" s="14"/>
      <c r="B201" s="379">
        <v>294464</v>
      </c>
      <c r="C201" s="380" t="s">
        <v>2022</v>
      </c>
      <c r="D201" s="13" t="s">
        <v>2026</v>
      </c>
      <c r="E201" s="12">
        <v>14</v>
      </c>
      <c r="F201" s="12" t="s">
        <v>233</v>
      </c>
      <c r="G201" s="34">
        <v>17900</v>
      </c>
      <c r="H201" s="319">
        <f t="shared" si="68"/>
        <v>13060</v>
      </c>
      <c r="I201" s="20">
        <f t="shared" si="76"/>
        <v>932.85714285714289</v>
      </c>
      <c r="J201" s="32" t="s">
        <v>2027</v>
      </c>
      <c r="K201" s="41" t="s">
        <v>2028</v>
      </c>
      <c r="L201" s="38" t="s">
        <v>2025</v>
      </c>
      <c r="M201" s="17" t="s">
        <v>112</v>
      </c>
      <c r="N201" s="265">
        <v>13060</v>
      </c>
      <c r="O201" s="680" t="b">
        <f t="shared" si="72"/>
        <v>1</v>
      </c>
      <c r="P201" s="680" t="b">
        <f t="shared" si="73"/>
        <v>1</v>
      </c>
      <c r="Q201">
        <f>VLOOKUP(B201,'25년09월 학교가'!$A$2:$C$1818,3,0)</f>
        <v>13060</v>
      </c>
      <c r="R201" s="349"/>
      <c r="S201" s="680" t="b">
        <f t="shared" si="75"/>
        <v>1</v>
      </c>
    </row>
    <row r="202" spans="1:19" ht="96">
      <c r="A202" s="14"/>
      <c r="B202" s="379">
        <v>342658</v>
      </c>
      <c r="C202" s="380" t="s">
        <v>2029</v>
      </c>
      <c r="D202" s="13" t="s">
        <v>2030</v>
      </c>
      <c r="E202" s="12">
        <v>110</v>
      </c>
      <c r="F202" s="12" t="s">
        <v>233</v>
      </c>
      <c r="G202" s="34">
        <v>18500</v>
      </c>
      <c r="H202" s="319">
        <f t="shared" si="68"/>
        <v>13440</v>
      </c>
      <c r="I202" s="20">
        <f t="shared" si="76"/>
        <v>122.18181818181819</v>
      </c>
      <c r="J202" s="32" t="s">
        <v>2027</v>
      </c>
      <c r="K202" s="41" t="s">
        <v>119</v>
      </c>
      <c r="L202" s="38" t="s">
        <v>2025</v>
      </c>
      <c r="M202" s="17" t="s">
        <v>11</v>
      </c>
      <c r="N202" s="265">
        <v>13440</v>
      </c>
      <c r="O202" s="680" t="b">
        <f t="shared" si="72"/>
        <v>1</v>
      </c>
      <c r="P202" s="680" t="b">
        <f t="shared" si="73"/>
        <v>1</v>
      </c>
      <c r="Q202">
        <f>VLOOKUP(B202,'25년09월 학교가'!$A$2:$C$1818,3,0)</f>
        <v>13440</v>
      </c>
      <c r="R202" s="349"/>
      <c r="S202" s="680" t="b">
        <f t="shared" si="75"/>
        <v>1</v>
      </c>
    </row>
    <row r="203" spans="1:19" ht="96">
      <c r="A203" s="14"/>
      <c r="B203" s="379">
        <v>235619</v>
      </c>
      <c r="C203" s="380" t="s">
        <v>2022</v>
      </c>
      <c r="D203" s="13" t="s">
        <v>2031</v>
      </c>
      <c r="E203" s="12">
        <v>33</v>
      </c>
      <c r="F203" s="12" t="s">
        <v>233</v>
      </c>
      <c r="G203" s="34">
        <v>18500</v>
      </c>
      <c r="H203" s="319">
        <f t="shared" si="68"/>
        <v>13440</v>
      </c>
      <c r="I203" s="20">
        <f t="shared" si="76"/>
        <v>407.27272727272725</v>
      </c>
      <c r="J203" s="32" t="s">
        <v>2027</v>
      </c>
      <c r="K203" s="41" t="s">
        <v>2028</v>
      </c>
      <c r="L203" s="38" t="s">
        <v>2025</v>
      </c>
      <c r="M203" s="17" t="s">
        <v>11</v>
      </c>
      <c r="N203" s="265">
        <v>13440</v>
      </c>
      <c r="O203" s="680" t="b">
        <f t="shared" si="72"/>
        <v>1</v>
      </c>
      <c r="P203" s="680" t="b">
        <f t="shared" si="73"/>
        <v>1</v>
      </c>
      <c r="Q203">
        <f>VLOOKUP(B203,'25년09월 학교가'!$A$2:$C$1818,3,0)</f>
        <v>13440</v>
      </c>
      <c r="R203" s="349"/>
      <c r="S203" s="680" t="b">
        <f t="shared" si="75"/>
        <v>1</v>
      </c>
    </row>
    <row r="204" spans="1:19" ht="96">
      <c r="A204" s="14"/>
      <c r="B204" s="379">
        <v>294465</v>
      </c>
      <c r="C204" s="380" t="s">
        <v>2022</v>
      </c>
      <c r="D204" s="13" t="s">
        <v>2032</v>
      </c>
      <c r="E204" s="12">
        <v>14</v>
      </c>
      <c r="F204" s="12" t="s">
        <v>233</v>
      </c>
      <c r="G204" s="34">
        <v>18500</v>
      </c>
      <c r="H204" s="319">
        <f t="shared" si="68"/>
        <v>13440</v>
      </c>
      <c r="I204" s="20">
        <f t="shared" si="76"/>
        <v>960</v>
      </c>
      <c r="J204" s="32" t="s">
        <v>2027</v>
      </c>
      <c r="K204" s="41" t="s">
        <v>2028</v>
      </c>
      <c r="L204" s="38" t="s">
        <v>2025</v>
      </c>
      <c r="M204" s="17" t="s">
        <v>11</v>
      </c>
      <c r="N204" s="265">
        <v>13440</v>
      </c>
      <c r="O204" s="680" t="b">
        <f t="shared" ref="O204:O228" si="77">H204=N204</f>
        <v>1</v>
      </c>
      <c r="P204" s="680" t="b">
        <f t="shared" ref="P204:P228" si="78">H204&lt;G204</f>
        <v>1</v>
      </c>
      <c r="Q204">
        <f>VLOOKUP(B204,'25년09월 학교가'!$A$2:$C$1818,3,0)</f>
        <v>13440</v>
      </c>
      <c r="R204" s="349"/>
      <c r="S204" s="680" t="b">
        <f t="shared" si="75"/>
        <v>1</v>
      </c>
    </row>
    <row r="205" spans="1:19">
      <c r="A205" s="14"/>
      <c r="B205" s="379">
        <v>269135</v>
      </c>
      <c r="C205" s="380" t="s">
        <v>2033</v>
      </c>
      <c r="D205" s="13" t="s">
        <v>2034</v>
      </c>
      <c r="E205" s="12">
        <v>33</v>
      </c>
      <c r="F205" s="12" t="s">
        <v>233</v>
      </c>
      <c r="G205" s="34">
        <v>18500</v>
      </c>
      <c r="H205" s="319">
        <f t="shared" ref="H205:H228" si="79">N205</f>
        <v>13440</v>
      </c>
      <c r="I205" s="20">
        <f t="shared" si="76"/>
        <v>407.27272727272725</v>
      </c>
      <c r="J205" s="32" t="s">
        <v>2035</v>
      </c>
      <c r="K205" s="41" t="s">
        <v>119</v>
      </c>
      <c r="L205" s="38" t="s">
        <v>2025</v>
      </c>
      <c r="M205" s="17" t="s">
        <v>11</v>
      </c>
      <c r="N205" s="265">
        <v>13440</v>
      </c>
      <c r="O205" s="680" t="b">
        <f t="shared" si="77"/>
        <v>1</v>
      </c>
      <c r="P205" s="680" t="b">
        <f t="shared" si="78"/>
        <v>1</v>
      </c>
      <c r="Q205">
        <f>VLOOKUP(B205,'25년09월 학교가'!$A$2:$C$1818,3,0)</f>
        <v>13440</v>
      </c>
      <c r="R205" s="349"/>
      <c r="S205" s="680" t="b">
        <f t="shared" si="75"/>
        <v>1</v>
      </c>
    </row>
    <row r="206" spans="1:19" ht="42">
      <c r="A206" s="14"/>
      <c r="B206" s="379">
        <v>294469</v>
      </c>
      <c r="C206" s="380" t="s">
        <v>2033</v>
      </c>
      <c r="D206" s="13" t="s">
        <v>2026</v>
      </c>
      <c r="E206" s="12">
        <v>14</v>
      </c>
      <c r="F206" s="12" t="s">
        <v>233</v>
      </c>
      <c r="G206" s="34">
        <v>17900</v>
      </c>
      <c r="H206" s="319">
        <f t="shared" si="79"/>
        <v>13060</v>
      </c>
      <c r="I206" s="20">
        <f t="shared" si="76"/>
        <v>932.85714285714289</v>
      </c>
      <c r="J206" s="32" t="s">
        <v>2035</v>
      </c>
      <c r="K206" s="41" t="s">
        <v>119</v>
      </c>
      <c r="L206" s="38" t="s">
        <v>2025</v>
      </c>
      <c r="M206" s="17" t="s">
        <v>11</v>
      </c>
      <c r="N206" s="265">
        <v>13060</v>
      </c>
      <c r="O206" s="680" t="b">
        <f t="shared" si="77"/>
        <v>1</v>
      </c>
      <c r="P206" s="680" t="b">
        <f t="shared" si="78"/>
        <v>1</v>
      </c>
      <c r="Q206">
        <f>VLOOKUP(B206,'25년09월 학교가'!$A$2:$C$1818,3,0)</f>
        <v>13060</v>
      </c>
      <c r="R206" s="349"/>
      <c r="S206" s="680" t="b">
        <f t="shared" si="75"/>
        <v>1</v>
      </c>
    </row>
    <row r="207" spans="1:19" ht="63">
      <c r="A207" s="14"/>
      <c r="B207" s="379">
        <v>269818</v>
      </c>
      <c r="C207" s="380" t="s">
        <v>2036</v>
      </c>
      <c r="D207" s="13" t="s">
        <v>2030</v>
      </c>
      <c r="E207" s="12">
        <v>110</v>
      </c>
      <c r="F207" s="12" t="s">
        <v>233</v>
      </c>
      <c r="G207" s="34">
        <v>18500</v>
      </c>
      <c r="H207" s="319">
        <f t="shared" si="79"/>
        <v>13440</v>
      </c>
      <c r="I207" s="20">
        <f t="shared" si="76"/>
        <v>122.18181818181819</v>
      </c>
      <c r="J207" s="32" t="s">
        <v>2035</v>
      </c>
      <c r="K207" s="41" t="s">
        <v>119</v>
      </c>
      <c r="L207" s="38" t="s">
        <v>2025</v>
      </c>
      <c r="M207" s="17" t="s">
        <v>11</v>
      </c>
      <c r="N207" s="265">
        <v>13440</v>
      </c>
      <c r="O207" s="680" t="b">
        <f t="shared" si="77"/>
        <v>1</v>
      </c>
      <c r="P207" s="680" t="b">
        <f t="shared" si="78"/>
        <v>1</v>
      </c>
      <c r="Q207">
        <f>VLOOKUP(B207,'25년09월 학교가'!$A$2:$C$1818,3,0)</f>
        <v>13440</v>
      </c>
      <c r="R207" s="349"/>
      <c r="S207" s="680" t="b">
        <f t="shared" si="75"/>
        <v>1</v>
      </c>
    </row>
    <row r="208" spans="1:19" ht="42">
      <c r="A208" s="14"/>
      <c r="B208" s="379">
        <v>269134</v>
      </c>
      <c r="C208" s="380" t="s">
        <v>2033</v>
      </c>
      <c r="D208" s="13" t="s">
        <v>2031</v>
      </c>
      <c r="E208" s="12">
        <v>33</v>
      </c>
      <c r="F208" s="12" t="s">
        <v>233</v>
      </c>
      <c r="G208" s="34">
        <v>18500</v>
      </c>
      <c r="H208" s="319">
        <f t="shared" si="79"/>
        <v>13440</v>
      </c>
      <c r="I208" s="20">
        <f t="shared" si="76"/>
        <v>407.27272727272725</v>
      </c>
      <c r="J208" s="32" t="s">
        <v>2035</v>
      </c>
      <c r="K208" s="41" t="s">
        <v>2028</v>
      </c>
      <c r="L208" s="38" t="s">
        <v>2025</v>
      </c>
      <c r="M208" s="17" t="s">
        <v>11</v>
      </c>
      <c r="N208" s="265">
        <v>13440</v>
      </c>
      <c r="O208" s="680" t="b">
        <f t="shared" si="77"/>
        <v>1</v>
      </c>
      <c r="P208" s="680" t="b">
        <f t="shared" si="78"/>
        <v>1</v>
      </c>
      <c r="Q208">
        <f>VLOOKUP(B208,'25년09월 학교가'!$A$2:$C$1818,3,0)</f>
        <v>13440</v>
      </c>
      <c r="R208" s="349"/>
      <c r="S208" s="680" t="b">
        <f t="shared" si="75"/>
        <v>1</v>
      </c>
    </row>
    <row r="209" spans="1:19" ht="42">
      <c r="A209" s="14"/>
      <c r="B209" s="379">
        <v>294472</v>
      </c>
      <c r="C209" s="380" t="s">
        <v>2033</v>
      </c>
      <c r="D209" s="13" t="s">
        <v>2032</v>
      </c>
      <c r="E209" s="12">
        <v>14</v>
      </c>
      <c r="F209" s="12" t="s">
        <v>233</v>
      </c>
      <c r="G209" s="34">
        <v>18500</v>
      </c>
      <c r="H209" s="319">
        <f t="shared" si="79"/>
        <v>13440</v>
      </c>
      <c r="I209" s="20">
        <f t="shared" si="76"/>
        <v>960</v>
      </c>
      <c r="J209" s="32" t="s">
        <v>2035</v>
      </c>
      <c r="K209" s="41" t="s">
        <v>119</v>
      </c>
      <c r="L209" s="38" t="s">
        <v>2025</v>
      </c>
      <c r="M209" s="17" t="s">
        <v>11</v>
      </c>
      <c r="N209" s="265">
        <v>13440</v>
      </c>
      <c r="O209" s="680" t="b">
        <f t="shared" si="77"/>
        <v>1</v>
      </c>
      <c r="P209" s="680" t="b">
        <f t="shared" si="78"/>
        <v>1</v>
      </c>
      <c r="Q209">
        <f>VLOOKUP(B209,'25년09월 학교가'!$A$2:$C$1818,3,0)</f>
        <v>13440</v>
      </c>
      <c r="R209" s="349"/>
      <c r="S209" s="680" t="b">
        <f t="shared" si="75"/>
        <v>1</v>
      </c>
    </row>
    <row r="210" spans="1:19" ht="42">
      <c r="A210" s="14"/>
      <c r="B210" s="379">
        <v>301925</v>
      </c>
      <c r="C210" s="380" t="s">
        <v>2037</v>
      </c>
      <c r="D210" s="13" t="s">
        <v>2038</v>
      </c>
      <c r="E210" s="12">
        <v>33</v>
      </c>
      <c r="F210" s="12" t="s">
        <v>233</v>
      </c>
      <c r="G210" s="34">
        <v>18500</v>
      </c>
      <c r="H210" s="319">
        <f t="shared" si="79"/>
        <v>13440</v>
      </c>
      <c r="I210" s="20">
        <f t="shared" si="76"/>
        <v>407.27272727272725</v>
      </c>
      <c r="J210" s="32" t="s">
        <v>2039</v>
      </c>
      <c r="K210" s="41" t="s">
        <v>119</v>
      </c>
      <c r="L210" s="38" t="s">
        <v>120</v>
      </c>
      <c r="M210" s="17" t="s">
        <v>11</v>
      </c>
      <c r="N210" s="265">
        <v>13440</v>
      </c>
      <c r="O210" s="680" t="b">
        <f t="shared" si="77"/>
        <v>1</v>
      </c>
      <c r="P210" s="680" t="b">
        <f t="shared" si="78"/>
        <v>1</v>
      </c>
      <c r="Q210">
        <f>VLOOKUP(B210,'25년09월 학교가'!$A$2:$C$1818,3,0)</f>
        <v>13440</v>
      </c>
      <c r="R210" s="349"/>
      <c r="S210" s="680" t="b">
        <f t="shared" si="75"/>
        <v>1</v>
      </c>
    </row>
    <row r="211" spans="1:19" ht="42">
      <c r="A211" s="14"/>
      <c r="B211" s="379">
        <v>294467</v>
      </c>
      <c r="C211" s="380" t="s">
        <v>2037</v>
      </c>
      <c r="D211" s="13" t="s">
        <v>2026</v>
      </c>
      <c r="E211" s="12">
        <v>14</v>
      </c>
      <c r="F211" s="12" t="s">
        <v>233</v>
      </c>
      <c r="G211" s="34">
        <v>17900</v>
      </c>
      <c r="H211" s="319">
        <f t="shared" si="79"/>
        <v>13060</v>
      </c>
      <c r="I211" s="20">
        <f t="shared" si="76"/>
        <v>932.85714285714289</v>
      </c>
      <c r="J211" s="32" t="s">
        <v>2039</v>
      </c>
      <c r="K211" s="41" t="s">
        <v>119</v>
      </c>
      <c r="L211" s="38" t="s">
        <v>120</v>
      </c>
      <c r="M211" s="17" t="s">
        <v>106</v>
      </c>
      <c r="N211" s="265">
        <v>13060</v>
      </c>
      <c r="O211" s="680" t="b">
        <f t="shared" si="77"/>
        <v>1</v>
      </c>
      <c r="P211" s="680" t="b">
        <f t="shared" si="78"/>
        <v>1</v>
      </c>
      <c r="Q211">
        <f>VLOOKUP(B211,'25년09월 학교가'!$A$2:$C$1818,3,0)</f>
        <v>13060</v>
      </c>
      <c r="R211" s="349"/>
      <c r="S211" s="680" t="b">
        <f t="shared" si="75"/>
        <v>1</v>
      </c>
    </row>
    <row r="212" spans="1:19" ht="63">
      <c r="A212" s="14"/>
      <c r="B212" s="379">
        <v>269814</v>
      </c>
      <c r="C212" s="380" t="s">
        <v>2040</v>
      </c>
      <c r="D212" s="13" t="s">
        <v>2030</v>
      </c>
      <c r="E212" s="12">
        <v>110</v>
      </c>
      <c r="F212" s="12" t="s">
        <v>233</v>
      </c>
      <c r="G212" s="34">
        <v>18500</v>
      </c>
      <c r="H212" s="319">
        <f t="shared" si="79"/>
        <v>13440</v>
      </c>
      <c r="I212" s="20">
        <f t="shared" si="76"/>
        <v>122.18181818181819</v>
      </c>
      <c r="J212" s="32" t="s">
        <v>2039</v>
      </c>
      <c r="K212" s="41" t="s">
        <v>119</v>
      </c>
      <c r="L212" s="38" t="s">
        <v>2025</v>
      </c>
      <c r="M212" s="17" t="s">
        <v>112</v>
      </c>
      <c r="N212" s="265">
        <v>13440</v>
      </c>
      <c r="O212" s="680" t="b">
        <f t="shared" si="77"/>
        <v>1</v>
      </c>
      <c r="P212" s="680" t="b">
        <f t="shared" si="78"/>
        <v>1</v>
      </c>
      <c r="Q212">
        <f>VLOOKUP(B212,'25년09월 학교가'!$A$2:$C$1818,3,0)</f>
        <v>13440</v>
      </c>
      <c r="R212" s="349"/>
      <c r="S212" s="680" t="b">
        <f t="shared" si="75"/>
        <v>1</v>
      </c>
    </row>
    <row r="213" spans="1:19" ht="42">
      <c r="A213" s="14"/>
      <c r="B213" s="379">
        <v>269131</v>
      </c>
      <c r="C213" s="380" t="s">
        <v>2037</v>
      </c>
      <c r="D213" s="13" t="s">
        <v>2031</v>
      </c>
      <c r="E213" s="12">
        <v>33</v>
      </c>
      <c r="F213" s="12" t="s">
        <v>233</v>
      </c>
      <c r="G213" s="34">
        <v>18500</v>
      </c>
      <c r="H213" s="319">
        <f t="shared" si="79"/>
        <v>13440</v>
      </c>
      <c r="I213" s="20">
        <f t="shared" si="76"/>
        <v>407.27272727272725</v>
      </c>
      <c r="J213" s="32" t="s">
        <v>2039</v>
      </c>
      <c r="K213" s="41" t="s">
        <v>2028</v>
      </c>
      <c r="L213" s="38" t="s">
        <v>2025</v>
      </c>
      <c r="M213" s="17" t="s">
        <v>112</v>
      </c>
      <c r="N213" s="265">
        <v>13440</v>
      </c>
      <c r="O213" s="680" t="b">
        <f t="shared" si="77"/>
        <v>1</v>
      </c>
      <c r="P213" s="680" t="b">
        <f t="shared" si="78"/>
        <v>1</v>
      </c>
      <c r="Q213">
        <f>VLOOKUP(B213,'25년09월 학교가'!$A$2:$C$1818,3,0)</f>
        <v>13440</v>
      </c>
      <c r="R213" s="349"/>
      <c r="S213" s="680" t="b">
        <f t="shared" si="75"/>
        <v>1</v>
      </c>
    </row>
    <row r="214" spans="1:19" ht="42">
      <c r="A214" s="14"/>
      <c r="B214" s="379">
        <v>294474</v>
      </c>
      <c r="C214" s="380" t="s">
        <v>2037</v>
      </c>
      <c r="D214" s="13" t="s">
        <v>2032</v>
      </c>
      <c r="E214" s="12">
        <v>14</v>
      </c>
      <c r="F214" s="12" t="s">
        <v>233</v>
      </c>
      <c r="G214" s="34">
        <v>18500</v>
      </c>
      <c r="H214" s="319">
        <f t="shared" si="79"/>
        <v>13440</v>
      </c>
      <c r="I214" s="20">
        <f t="shared" si="76"/>
        <v>960</v>
      </c>
      <c r="J214" s="32" t="s">
        <v>2039</v>
      </c>
      <c r="K214" s="41" t="s">
        <v>119</v>
      </c>
      <c r="L214" s="38" t="s">
        <v>2025</v>
      </c>
      <c r="M214" s="17" t="s">
        <v>112</v>
      </c>
      <c r="N214" s="265">
        <v>13440</v>
      </c>
      <c r="O214" s="680" t="b">
        <f t="shared" si="77"/>
        <v>1</v>
      </c>
      <c r="P214" s="680" t="b">
        <f t="shared" si="78"/>
        <v>1</v>
      </c>
      <c r="Q214">
        <f>VLOOKUP(B214,'25년09월 학교가'!$A$2:$C$1818,3,0)</f>
        <v>13440</v>
      </c>
      <c r="R214" s="349"/>
      <c r="S214" s="680" t="b">
        <f t="shared" si="75"/>
        <v>1</v>
      </c>
    </row>
    <row r="215" spans="1:19" ht="42">
      <c r="A215" s="14"/>
      <c r="B215" s="379">
        <v>301929</v>
      </c>
      <c r="C215" s="380" t="s">
        <v>2041</v>
      </c>
      <c r="D215" s="13" t="s">
        <v>2038</v>
      </c>
      <c r="E215" s="12">
        <v>33</v>
      </c>
      <c r="F215" s="12" t="s">
        <v>233</v>
      </c>
      <c r="G215" s="34">
        <v>18500</v>
      </c>
      <c r="H215" s="319">
        <f t="shared" si="79"/>
        <v>13440</v>
      </c>
      <c r="I215" s="20">
        <f t="shared" si="76"/>
        <v>407.27272727272725</v>
      </c>
      <c r="J215" s="32" t="s">
        <v>2042</v>
      </c>
      <c r="K215" s="41" t="s">
        <v>119</v>
      </c>
      <c r="L215" s="38" t="s">
        <v>2025</v>
      </c>
      <c r="M215" s="17" t="s">
        <v>112</v>
      </c>
      <c r="N215" s="265">
        <v>13440</v>
      </c>
      <c r="O215" s="680" t="b">
        <f t="shared" si="77"/>
        <v>1</v>
      </c>
      <c r="P215" s="680" t="b">
        <f t="shared" si="78"/>
        <v>1</v>
      </c>
      <c r="Q215">
        <f>VLOOKUP(B215,'25년09월 학교가'!$A$2:$C$1818,3,0)</f>
        <v>13440</v>
      </c>
      <c r="R215" s="349"/>
      <c r="S215" s="680" t="b">
        <f t="shared" si="75"/>
        <v>1</v>
      </c>
    </row>
    <row r="216" spans="1:19" ht="42">
      <c r="A216" s="14"/>
      <c r="B216" s="379">
        <v>294470</v>
      </c>
      <c r="C216" s="380" t="s">
        <v>2041</v>
      </c>
      <c r="D216" s="13" t="s">
        <v>2026</v>
      </c>
      <c r="E216" s="12">
        <v>14</v>
      </c>
      <c r="F216" s="12" t="s">
        <v>233</v>
      </c>
      <c r="G216" s="34">
        <v>17900</v>
      </c>
      <c r="H216" s="319">
        <f t="shared" si="79"/>
        <v>13060</v>
      </c>
      <c r="I216" s="20">
        <f t="shared" si="76"/>
        <v>932.85714285714289</v>
      </c>
      <c r="J216" s="32" t="s">
        <v>2042</v>
      </c>
      <c r="K216" s="41" t="s">
        <v>119</v>
      </c>
      <c r="L216" s="38" t="s">
        <v>2025</v>
      </c>
      <c r="M216" s="17" t="s">
        <v>112</v>
      </c>
      <c r="N216" s="265">
        <v>13060</v>
      </c>
      <c r="O216" s="680" t="b">
        <f t="shared" si="77"/>
        <v>1</v>
      </c>
      <c r="P216" s="680" t="b">
        <f t="shared" si="78"/>
        <v>1</v>
      </c>
      <c r="Q216">
        <f>VLOOKUP(B216,'25년09월 학교가'!$A$2:$C$1818,3,0)</f>
        <v>13060</v>
      </c>
      <c r="R216" s="349"/>
      <c r="S216" s="680" t="b">
        <f t="shared" si="75"/>
        <v>1</v>
      </c>
    </row>
    <row r="217" spans="1:19" ht="63">
      <c r="A217" s="14"/>
      <c r="B217" s="379">
        <v>269819</v>
      </c>
      <c r="C217" s="380" t="s">
        <v>2043</v>
      </c>
      <c r="D217" s="13" t="s">
        <v>2030</v>
      </c>
      <c r="E217" s="12">
        <v>110</v>
      </c>
      <c r="F217" s="12" t="s">
        <v>233</v>
      </c>
      <c r="G217" s="34">
        <v>18500</v>
      </c>
      <c r="H217" s="319">
        <f t="shared" si="79"/>
        <v>13440</v>
      </c>
      <c r="I217" s="20">
        <f t="shared" si="76"/>
        <v>122.18181818181819</v>
      </c>
      <c r="J217" s="32" t="s">
        <v>2042</v>
      </c>
      <c r="K217" s="41" t="s">
        <v>2028</v>
      </c>
      <c r="L217" s="38" t="s">
        <v>2025</v>
      </c>
      <c r="M217" s="17" t="s">
        <v>112</v>
      </c>
      <c r="N217" s="265">
        <v>13440</v>
      </c>
      <c r="O217" s="680" t="b">
        <f t="shared" si="77"/>
        <v>1</v>
      </c>
      <c r="P217" s="680" t="b">
        <f t="shared" si="78"/>
        <v>1</v>
      </c>
      <c r="Q217">
        <f>VLOOKUP(B217,'25년09월 학교가'!$A$2:$C$1818,3,0)</f>
        <v>13440</v>
      </c>
      <c r="R217" s="349"/>
      <c r="S217" s="680" t="b">
        <f t="shared" si="75"/>
        <v>1</v>
      </c>
    </row>
    <row r="218" spans="1:19" ht="42">
      <c r="A218" s="14"/>
      <c r="B218" s="379">
        <v>301926</v>
      </c>
      <c r="C218" s="380" t="s">
        <v>2041</v>
      </c>
      <c r="D218" s="13" t="s">
        <v>2031</v>
      </c>
      <c r="E218" s="12">
        <v>33</v>
      </c>
      <c r="F218" s="12" t="s">
        <v>233</v>
      </c>
      <c r="G218" s="34">
        <v>18500</v>
      </c>
      <c r="H218" s="319">
        <f t="shared" si="79"/>
        <v>13440</v>
      </c>
      <c r="I218" s="20">
        <f t="shared" si="76"/>
        <v>407.27272727272725</v>
      </c>
      <c r="J218" s="32" t="s">
        <v>2042</v>
      </c>
      <c r="K218" s="41" t="s">
        <v>119</v>
      </c>
      <c r="L218" s="38" t="s">
        <v>2025</v>
      </c>
      <c r="M218" s="17" t="s">
        <v>11</v>
      </c>
      <c r="N218" s="265">
        <v>13440</v>
      </c>
      <c r="O218" s="680" t="b">
        <f t="shared" si="77"/>
        <v>1</v>
      </c>
      <c r="P218" s="680" t="b">
        <f t="shared" si="78"/>
        <v>1</v>
      </c>
      <c r="Q218">
        <f>VLOOKUP(B218,'25년09월 학교가'!$A$2:$C$1818,3,0)</f>
        <v>13440</v>
      </c>
      <c r="R218" s="349"/>
      <c r="S218" s="680" t="b">
        <f t="shared" si="75"/>
        <v>1</v>
      </c>
    </row>
    <row r="219" spans="1:19" ht="42">
      <c r="A219" s="14"/>
      <c r="B219" s="379">
        <v>294471</v>
      </c>
      <c r="C219" s="380" t="s">
        <v>2041</v>
      </c>
      <c r="D219" s="13" t="s">
        <v>2032</v>
      </c>
      <c r="E219" s="12">
        <v>14</v>
      </c>
      <c r="F219" s="12" t="s">
        <v>233</v>
      </c>
      <c r="G219" s="34">
        <v>18500</v>
      </c>
      <c r="H219" s="319">
        <f t="shared" si="79"/>
        <v>13440</v>
      </c>
      <c r="I219" s="20">
        <f t="shared" si="76"/>
        <v>960</v>
      </c>
      <c r="J219" s="32" t="s">
        <v>2042</v>
      </c>
      <c r="K219" s="41" t="s">
        <v>119</v>
      </c>
      <c r="L219" s="38" t="s">
        <v>2025</v>
      </c>
      <c r="M219" s="17" t="s">
        <v>11</v>
      </c>
      <c r="N219" s="265">
        <v>13440</v>
      </c>
      <c r="O219" s="680" t="b">
        <f t="shared" si="77"/>
        <v>1</v>
      </c>
      <c r="P219" s="680" t="b">
        <f t="shared" si="78"/>
        <v>1</v>
      </c>
      <c r="Q219">
        <f>VLOOKUP(B219,'25년09월 학교가'!$A$2:$C$1818,3,0)</f>
        <v>13440</v>
      </c>
      <c r="R219" s="349"/>
      <c r="S219" s="680" t="b">
        <f t="shared" si="75"/>
        <v>1</v>
      </c>
    </row>
    <row r="220" spans="1:19" ht="42">
      <c r="A220" s="14"/>
      <c r="B220" s="379">
        <v>294463</v>
      </c>
      <c r="C220" s="380" t="s">
        <v>2044</v>
      </c>
      <c r="D220" s="13" t="s">
        <v>2026</v>
      </c>
      <c r="E220" s="12">
        <v>14</v>
      </c>
      <c r="F220" s="12" t="s">
        <v>233</v>
      </c>
      <c r="G220" s="98">
        <v>17900</v>
      </c>
      <c r="H220" s="319">
        <f t="shared" si="79"/>
        <v>13060</v>
      </c>
      <c r="I220" s="20">
        <f t="shared" si="76"/>
        <v>932.85714285714289</v>
      </c>
      <c r="J220" s="32" t="s">
        <v>2045</v>
      </c>
      <c r="K220" s="41" t="s">
        <v>2028</v>
      </c>
      <c r="L220" s="38" t="s">
        <v>120</v>
      </c>
      <c r="M220" s="17" t="s">
        <v>112</v>
      </c>
      <c r="N220" s="265">
        <v>13060</v>
      </c>
      <c r="O220" s="680" t="b">
        <f t="shared" si="77"/>
        <v>1</v>
      </c>
      <c r="P220" s="680" t="b">
        <f t="shared" si="78"/>
        <v>1</v>
      </c>
      <c r="Q220">
        <f>VLOOKUP(B220,'25년09월 학교가'!$A$2:$C$1818,3,0)</f>
        <v>13060</v>
      </c>
      <c r="R220" s="349"/>
      <c r="S220" s="680" t="b">
        <f t="shared" si="75"/>
        <v>1</v>
      </c>
    </row>
    <row r="221" spans="1:19" ht="42">
      <c r="A221" s="14"/>
      <c r="B221" s="379">
        <v>301986</v>
      </c>
      <c r="C221" s="380" t="s">
        <v>2044</v>
      </c>
      <c r="D221" s="13" t="s">
        <v>2031</v>
      </c>
      <c r="E221" s="12">
        <v>33</v>
      </c>
      <c r="F221" s="12" t="s">
        <v>233</v>
      </c>
      <c r="G221" s="34">
        <v>18500</v>
      </c>
      <c r="H221" s="319">
        <f t="shared" si="79"/>
        <v>13440</v>
      </c>
      <c r="I221" s="20">
        <f t="shared" si="76"/>
        <v>407.27272727272725</v>
      </c>
      <c r="J221" s="32" t="s">
        <v>2045</v>
      </c>
      <c r="K221" s="41" t="s">
        <v>2028</v>
      </c>
      <c r="L221" s="38" t="s">
        <v>2025</v>
      </c>
      <c r="M221" s="17" t="s">
        <v>11</v>
      </c>
      <c r="N221" s="265">
        <v>13440</v>
      </c>
      <c r="O221" s="680" t="b">
        <f t="shared" si="77"/>
        <v>1</v>
      </c>
      <c r="P221" s="680" t="b">
        <f t="shared" si="78"/>
        <v>1</v>
      </c>
      <c r="Q221">
        <f>VLOOKUP(B221,'25년09월 학교가'!$A$2:$C$1818,3,0)</f>
        <v>13440</v>
      </c>
      <c r="R221" s="349"/>
      <c r="S221" s="680" t="b">
        <f t="shared" si="75"/>
        <v>1</v>
      </c>
    </row>
    <row r="222" spans="1:19" ht="63">
      <c r="A222" s="14"/>
      <c r="B222" s="379">
        <v>334385</v>
      </c>
      <c r="C222" s="380" t="s">
        <v>2046</v>
      </c>
      <c r="D222" s="13" t="s">
        <v>2030</v>
      </c>
      <c r="E222" s="14">
        <v>110</v>
      </c>
      <c r="F222" s="12" t="s">
        <v>233</v>
      </c>
      <c r="G222" s="34">
        <v>18500</v>
      </c>
      <c r="H222" s="319">
        <f t="shared" si="79"/>
        <v>13440</v>
      </c>
      <c r="I222" s="20">
        <f t="shared" si="76"/>
        <v>122.18181818181819</v>
      </c>
      <c r="J222" s="32" t="s">
        <v>2045</v>
      </c>
      <c r="K222" s="41" t="s">
        <v>119</v>
      </c>
      <c r="L222" s="41" t="s">
        <v>2025</v>
      </c>
      <c r="M222" s="17" t="s">
        <v>11</v>
      </c>
      <c r="N222" s="265">
        <v>13440</v>
      </c>
      <c r="O222" s="680" t="b">
        <f t="shared" si="77"/>
        <v>1</v>
      </c>
      <c r="P222" s="680" t="b">
        <f t="shared" si="78"/>
        <v>1</v>
      </c>
      <c r="Q222">
        <f>VLOOKUP(B222,'25년09월 학교가'!$A$2:$C$1818,3,0)</f>
        <v>13440</v>
      </c>
      <c r="R222" s="349"/>
      <c r="S222" s="680" t="b">
        <f t="shared" si="75"/>
        <v>1</v>
      </c>
    </row>
    <row r="223" spans="1:19" ht="57.6">
      <c r="A223" s="14"/>
      <c r="B223" s="379">
        <v>232521</v>
      </c>
      <c r="C223" s="380" t="s">
        <v>2047</v>
      </c>
      <c r="D223" s="13" t="s">
        <v>830</v>
      </c>
      <c r="E223" s="12"/>
      <c r="F223" s="12" t="s">
        <v>233</v>
      </c>
      <c r="G223" s="34">
        <v>17500</v>
      </c>
      <c r="H223" s="319">
        <f t="shared" si="79"/>
        <v>12410</v>
      </c>
      <c r="I223" s="20"/>
      <c r="J223" s="32" t="s">
        <v>2048</v>
      </c>
      <c r="K223" s="41" t="s">
        <v>2028</v>
      </c>
      <c r="L223" s="38" t="s">
        <v>2025</v>
      </c>
      <c r="M223" s="17" t="s">
        <v>112</v>
      </c>
      <c r="N223" s="265">
        <v>12410</v>
      </c>
      <c r="O223" s="680" t="b">
        <f t="shared" si="77"/>
        <v>1</v>
      </c>
      <c r="P223" s="680" t="b">
        <f t="shared" si="78"/>
        <v>1</v>
      </c>
      <c r="Q223">
        <f>VLOOKUP(B223,'25년09월 학교가'!$A$2:$C$1818,3,0)</f>
        <v>12410</v>
      </c>
      <c r="R223" s="349"/>
      <c r="S223" s="680" t="b">
        <f t="shared" si="75"/>
        <v>1</v>
      </c>
    </row>
    <row r="224" spans="1:19" ht="57.6">
      <c r="A224" s="14"/>
      <c r="B224" s="379">
        <v>368894</v>
      </c>
      <c r="C224" s="162" t="s">
        <v>3977</v>
      </c>
      <c r="D224" s="13" t="s">
        <v>2049</v>
      </c>
      <c r="E224" s="12"/>
      <c r="F224" s="12" t="s">
        <v>233</v>
      </c>
      <c r="G224" s="34">
        <v>45000</v>
      </c>
      <c r="H224" s="319">
        <f t="shared" si="79"/>
        <v>37000</v>
      </c>
      <c r="I224" s="20"/>
      <c r="J224" s="32" t="s">
        <v>2048</v>
      </c>
      <c r="K224" s="41" t="s">
        <v>119</v>
      </c>
      <c r="L224" s="38" t="s">
        <v>2050</v>
      </c>
      <c r="M224" s="17" t="s">
        <v>112</v>
      </c>
      <c r="N224" s="265">
        <v>37000</v>
      </c>
      <c r="O224" s="680" t="b">
        <f t="shared" si="77"/>
        <v>1</v>
      </c>
      <c r="P224" s="680" t="b">
        <f t="shared" si="78"/>
        <v>1</v>
      </c>
      <c r="Q224">
        <f>VLOOKUP(B224,'25년09월 학교가'!$A$2:$C$1818,3,0)</f>
        <v>37000</v>
      </c>
      <c r="R224" s="349"/>
      <c r="S224" s="680" t="b">
        <f t="shared" si="75"/>
        <v>1</v>
      </c>
    </row>
    <row r="225" spans="1:19" s="194" customFormat="1" ht="76.8">
      <c r="A225" s="678"/>
      <c r="B225" s="132">
        <v>457645</v>
      </c>
      <c r="C225" s="55" t="s">
        <v>5912</v>
      </c>
      <c r="D225" s="132" t="s">
        <v>358</v>
      </c>
      <c r="E225" s="12"/>
      <c r="F225" s="240" t="s">
        <v>233</v>
      </c>
      <c r="G225" s="365">
        <f t="shared" ref="G225:G226" si="80">H225+5000</f>
        <v>19500</v>
      </c>
      <c r="H225" s="534">
        <f t="shared" si="79"/>
        <v>14500</v>
      </c>
      <c r="I225" s="366"/>
      <c r="J225" s="133" t="s">
        <v>6045</v>
      </c>
      <c r="K225" s="14" t="s">
        <v>6046</v>
      </c>
      <c r="L225" s="14" t="s">
        <v>1971</v>
      </c>
      <c r="M225" s="12" t="s">
        <v>112</v>
      </c>
      <c r="N225" s="266">
        <v>14500</v>
      </c>
      <c r="O225" s="680" t="b">
        <f t="shared" si="77"/>
        <v>1</v>
      </c>
      <c r="P225" s="680" t="b">
        <f t="shared" si="78"/>
        <v>1</v>
      </c>
      <c r="Q225">
        <f>VLOOKUP(B225,'25년09월 학교가'!$A$2:$C$1818,3,0)</f>
        <v>14500</v>
      </c>
      <c r="R225" s="350"/>
      <c r="S225" s="698" t="b">
        <f t="shared" si="75"/>
        <v>1</v>
      </c>
    </row>
    <row r="226" spans="1:19" s="194" customFormat="1" ht="76.8">
      <c r="A226" s="678"/>
      <c r="B226" s="132">
        <v>457648</v>
      </c>
      <c r="C226" s="55" t="s">
        <v>5913</v>
      </c>
      <c r="D226" s="132" t="s">
        <v>358</v>
      </c>
      <c r="E226" s="12"/>
      <c r="F226" s="240" t="s">
        <v>233</v>
      </c>
      <c r="G226" s="365">
        <f t="shared" si="80"/>
        <v>18000</v>
      </c>
      <c r="H226" s="534">
        <f t="shared" si="79"/>
        <v>13000</v>
      </c>
      <c r="I226" s="366"/>
      <c r="J226" s="133" t="s">
        <v>6047</v>
      </c>
      <c r="K226" s="14" t="s">
        <v>6046</v>
      </c>
      <c r="L226" s="14" t="s">
        <v>1971</v>
      </c>
      <c r="M226" s="12" t="s">
        <v>112</v>
      </c>
      <c r="N226" s="266">
        <v>13000</v>
      </c>
      <c r="O226" s="680" t="b">
        <f t="shared" si="77"/>
        <v>1</v>
      </c>
      <c r="P226" s="680" t="b">
        <f t="shared" si="78"/>
        <v>1</v>
      </c>
      <c r="Q226">
        <f>VLOOKUP(B226,'25년09월 학교가'!$A$2:$C$1818,3,0)</f>
        <v>13000</v>
      </c>
      <c r="R226" s="350"/>
      <c r="S226" s="698" t="b">
        <f t="shared" si="75"/>
        <v>1</v>
      </c>
    </row>
    <row r="227" spans="1:19" ht="42">
      <c r="A227" s="14" t="s">
        <v>5653</v>
      </c>
      <c r="B227" s="379">
        <v>295373</v>
      </c>
      <c r="C227" s="380" t="s">
        <v>3809</v>
      </c>
      <c r="D227" s="13" t="s">
        <v>2051</v>
      </c>
      <c r="E227" s="12"/>
      <c r="F227" s="12" t="s">
        <v>233</v>
      </c>
      <c r="G227" s="34">
        <v>82000</v>
      </c>
      <c r="H227" s="319">
        <f t="shared" si="79"/>
        <v>63000</v>
      </c>
      <c r="I227" s="20"/>
      <c r="J227" s="32" t="s">
        <v>2052</v>
      </c>
      <c r="K227" s="41" t="s">
        <v>2028</v>
      </c>
      <c r="L227" s="38" t="s">
        <v>2053</v>
      </c>
      <c r="M227" s="17" t="s">
        <v>11</v>
      </c>
      <c r="N227" s="265">
        <v>63000</v>
      </c>
      <c r="O227" s="680" t="b">
        <f t="shared" si="77"/>
        <v>1</v>
      </c>
      <c r="P227" s="680" t="b">
        <f t="shared" si="78"/>
        <v>1</v>
      </c>
      <c r="Q227">
        <f>VLOOKUP(B227,'25년09월 학교가'!$A$2:$C$1818,3,0)</f>
        <v>63000</v>
      </c>
      <c r="R227" s="349"/>
      <c r="S227" s="680" t="b">
        <f t="shared" si="75"/>
        <v>1</v>
      </c>
    </row>
    <row r="228" spans="1:19" ht="115.2">
      <c r="A228" s="14" t="s">
        <v>5653</v>
      </c>
      <c r="B228" s="379">
        <v>270092</v>
      </c>
      <c r="C228" s="380" t="s">
        <v>1441</v>
      </c>
      <c r="D228" s="13" t="s">
        <v>341</v>
      </c>
      <c r="E228" s="12"/>
      <c r="F228" s="12" t="s">
        <v>233</v>
      </c>
      <c r="G228" s="61">
        <v>40000</v>
      </c>
      <c r="H228" s="319">
        <f t="shared" si="79"/>
        <v>38000</v>
      </c>
      <c r="I228" s="20"/>
      <c r="J228" s="32" t="s">
        <v>1442</v>
      </c>
      <c r="K228" s="41" t="s">
        <v>342</v>
      </c>
      <c r="L228" s="38" t="s">
        <v>68</v>
      </c>
      <c r="M228" s="17" t="s">
        <v>11</v>
      </c>
      <c r="N228" s="265">
        <v>38000</v>
      </c>
      <c r="O228" s="680" t="b">
        <f t="shared" si="77"/>
        <v>1</v>
      </c>
      <c r="P228" s="680" t="b">
        <f t="shared" si="78"/>
        <v>1</v>
      </c>
      <c r="Q228">
        <f>VLOOKUP(B228,'25년09월 학교가'!$A$2:$C$1818,3,0)</f>
        <v>38000</v>
      </c>
      <c r="R228" s="349"/>
      <c r="S228" s="680" t="b">
        <f t="shared" si="75"/>
        <v>1</v>
      </c>
    </row>
    <row r="229" spans="1:19">
      <c r="A229" s="46"/>
      <c r="B229" s="62"/>
      <c r="C229" s="47"/>
      <c r="D229" s="48"/>
      <c r="E229" s="49"/>
      <c r="F229" s="49"/>
      <c r="G229" s="50"/>
      <c r="H229" s="50"/>
      <c r="I229" s="50"/>
      <c r="J229" s="4"/>
      <c r="K229" s="2"/>
      <c r="L229" s="3"/>
      <c r="M229" s="1"/>
      <c r="N229" s="265"/>
      <c r="O229" s="680"/>
      <c r="R229" s="349"/>
      <c r="S229" s="680" t="b">
        <f t="shared" si="75"/>
        <v>1</v>
      </c>
    </row>
    <row r="230" spans="1:19">
      <c r="A230" s="46"/>
      <c r="B230" s="62"/>
      <c r="C230" s="47"/>
      <c r="D230" s="48"/>
      <c r="E230" s="49"/>
      <c r="F230" s="49"/>
      <c r="G230" s="50"/>
      <c r="H230" s="50"/>
      <c r="I230" s="50"/>
      <c r="J230" s="4"/>
      <c r="K230" s="2"/>
      <c r="L230" s="3"/>
      <c r="M230" s="1"/>
      <c r="N230" s="265"/>
      <c r="O230" s="680"/>
      <c r="R230" s="349"/>
      <c r="S230" s="680" t="b">
        <f t="shared" si="75"/>
        <v>1</v>
      </c>
    </row>
    <row r="231" spans="1:19" ht="39.6">
      <c r="A231" s="272"/>
      <c r="B231" s="982" t="s">
        <v>6414</v>
      </c>
      <c r="C231" s="982"/>
      <c r="D231" s="982"/>
      <c r="E231" s="982"/>
      <c r="F231" s="982"/>
      <c r="G231" s="982"/>
      <c r="H231" s="982"/>
      <c r="I231" s="982"/>
      <c r="J231" s="982"/>
      <c r="K231" s="982"/>
      <c r="L231" s="982"/>
      <c r="M231" s="982"/>
      <c r="N231" s="265"/>
      <c r="O231" s="680"/>
      <c r="R231" s="349"/>
      <c r="S231" s="680" t="b">
        <f t="shared" si="75"/>
        <v>1</v>
      </c>
    </row>
    <row r="232" spans="1:19" ht="76.8">
      <c r="A232" s="161" t="s">
        <v>1228</v>
      </c>
      <c r="B232" s="132">
        <v>424613</v>
      </c>
      <c r="C232" s="192" t="s">
        <v>4449</v>
      </c>
      <c r="D232" s="132" t="s">
        <v>4839</v>
      </c>
      <c r="E232" s="240">
        <v>43</v>
      </c>
      <c r="F232" s="240" t="s">
        <v>3719</v>
      </c>
      <c r="G232" s="183">
        <v>23500</v>
      </c>
      <c r="H232" s="320">
        <f>N232</f>
        <v>19800</v>
      </c>
      <c r="I232" s="20">
        <f t="shared" ref="I232:I236" si="81">H232/E232</f>
        <v>460.46511627906978</v>
      </c>
      <c r="J232" s="133" t="s">
        <v>4215</v>
      </c>
      <c r="K232" s="41" t="s">
        <v>4214</v>
      </c>
      <c r="L232" s="38" t="s">
        <v>117</v>
      </c>
      <c r="M232" s="38" t="s">
        <v>106</v>
      </c>
      <c r="N232" s="265">
        <v>19800</v>
      </c>
      <c r="O232" s="680" t="b">
        <f t="shared" ref="O232:O254" si="82">H232=N232</f>
        <v>1</v>
      </c>
      <c r="P232" s="680" t="b">
        <f t="shared" ref="P232:P254" si="83">H232&lt;G232</f>
        <v>1</v>
      </c>
      <c r="Q232">
        <f>VLOOKUP(B232,'25년09월 학교가'!$A$2:$C$1818,3,0)</f>
        <v>19800</v>
      </c>
      <c r="R232" s="349"/>
      <c r="S232" s="680" t="b">
        <f t="shared" si="75"/>
        <v>1</v>
      </c>
    </row>
    <row r="233" spans="1:19" s="175" customFormat="1" ht="38.4">
      <c r="A233" s="161" t="s">
        <v>1228</v>
      </c>
      <c r="B233" s="132">
        <v>436743</v>
      </c>
      <c r="C233" s="191" t="s">
        <v>5772</v>
      </c>
      <c r="D233" s="231" t="s">
        <v>5463</v>
      </c>
      <c r="E233" s="12">
        <v>36</v>
      </c>
      <c r="F233" s="240" t="s">
        <v>233</v>
      </c>
      <c r="G233" s="262">
        <v>24500</v>
      </c>
      <c r="H233" s="320">
        <f>N233</f>
        <v>19800</v>
      </c>
      <c r="I233" s="183">
        <f t="shared" si="81"/>
        <v>550</v>
      </c>
      <c r="J233" s="133" t="s">
        <v>6317</v>
      </c>
      <c r="K233" s="41" t="s">
        <v>5013</v>
      </c>
      <c r="L233" s="41" t="s">
        <v>574</v>
      </c>
      <c r="M233" s="38" t="s">
        <v>112</v>
      </c>
      <c r="N233" s="85">
        <v>19800</v>
      </c>
      <c r="O233" s="685" t="b">
        <f>H233=N233</f>
        <v>1</v>
      </c>
      <c r="P233" s="680" t="b">
        <f>H233&lt;G233</f>
        <v>1</v>
      </c>
      <c r="Q233">
        <f>VLOOKUP(B233,'25년09월 학교가'!$A$2:$C$1818,3,0)</f>
        <v>19800</v>
      </c>
      <c r="S233" s="680" t="b">
        <f t="shared" ref="S233" si="84">Q233=H233</f>
        <v>1</v>
      </c>
    </row>
    <row r="234" spans="1:19" ht="38.4">
      <c r="A234" s="161" t="s">
        <v>1228</v>
      </c>
      <c r="B234" s="13">
        <v>388553</v>
      </c>
      <c r="C234" s="29" t="s">
        <v>572</v>
      </c>
      <c r="D234" s="13" t="s">
        <v>573</v>
      </c>
      <c r="E234" s="12">
        <v>16</v>
      </c>
      <c r="F234" s="12" t="s">
        <v>233</v>
      </c>
      <c r="G234" s="59">
        <v>13000</v>
      </c>
      <c r="H234" s="320">
        <f t="shared" ref="H234:H254" si="85">N234</f>
        <v>9280</v>
      </c>
      <c r="I234" s="20">
        <f t="shared" si="81"/>
        <v>580</v>
      </c>
      <c r="J234" s="32" t="s">
        <v>3858</v>
      </c>
      <c r="K234" s="41" t="s">
        <v>5032</v>
      </c>
      <c r="L234" s="38" t="s">
        <v>574</v>
      </c>
      <c r="M234" s="17" t="s">
        <v>112</v>
      </c>
      <c r="N234" s="265">
        <v>9280</v>
      </c>
      <c r="O234" s="680" t="b">
        <f t="shared" si="82"/>
        <v>1</v>
      </c>
      <c r="P234" s="680" t="b">
        <f t="shared" si="83"/>
        <v>1</v>
      </c>
      <c r="Q234">
        <f>VLOOKUP(B234,'25년09월 학교가'!$A$2:$C$1818,3,0)</f>
        <v>9280</v>
      </c>
      <c r="R234" s="349"/>
      <c r="S234" s="680" t="b">
        <f t="shared" si="75"/>
        <v>1</v>
      </c>
    </row>
    <row r="235" spans="1:19" s="175" customFormat="1" ht="42">
      <c r="A235" s="161" t="s">
        <v>6619</v>
      </c>
      <c r="B235" s="132">
        <v>436318</v>
      </c>
      <c r="C235" s="191" t="s">
        <v>6618</v>
      </c>
      <c r="D235" s="13" t="s">
        <v>6318</v>
      </c>
      <c r="E235" s="12">
        <v>10</v>
      </c>
      <c r="F235" s="240" t="s">
        <v>233</v>
      </c>
      <c r="G235" s="262">
        <v>29500</v>
      </c>
      <c r="H235" s="320">
        <f>N235</f>
        <v>25000</v>
      </c>
      <c r="I235" s="183">
        <f t="shared" si="81"/>
        <v>2500</v>
      </c>
      <c r="J235" s="133" t="s">
        <v>5465</v>
      </c>
      <c r="K235" s="41" t="s">
        <v>5008</v>
      </c>
      <c r="L235" s="41" t="s">
        <v>5009</v>
      </c>
      <c r="M235" s="38" t="s">
        <v>112</v>
      </c>
      <c r="N235" s="85">
        <v>25000</v>
      </c>
      <c r="O235" s="685" t="b">
        <f>H235=N235</f>
        <v>1</v>
      </c>
      <c r="P235" s="680" t="b">
        <f>H235&lt;G235</f>
        <v>1</v>
      </c>
      <c r="Q235">
        <f>VLOOKUP(B235,'25년09월 학교가'!$A$2:$C$1818,3,0)</f>
        <v>25000</v>
      </c>
      <c r="S235" s="680" t="b">
        <f t="shared" si="75"/>
        <v>1</v>
      </c>
    </row>
    <row r="236" spans="1:19" s="141" customFormat="1" ht="42">
      <c r="A236" s="161" t="s">
        <v>6619</v>
      </c>
      <c r="B236" s="125">
        <v>452766</v>
      </c>
      <c r="C236" s="372" t="s">
        <v>6389</v>
      </c>
      <c r="D236" s="364" t="s">
        <v>6319</v>
      </c>
      <c r="E236" s="363">
        <v>10</v>
      </c>
      <c r="F236" s="35" t="s">
        <v>233</v>
      </c>
      <c r="G236" s="365">
        <f t="shared" ref="G236" si="86">H236+5000</f>
        <v>30000</v>
      </c>
      <c r="H236" s="534">
        <f t="shared" ref="H236" si="87">N236</f>
        <v>25000</v>
      </c>
      <c r="I236" s="366">
        <f t="shared" si="81"/>
        <v>2500</v>
      </c>
      <c r="J236" s="367" t="s">
        <v>5995</v>
      </c>
      <c r="K236" s="363" t="s">
        <v>1454</v>
      </c>
      <c r="L236" s="363" t="s">
        <v>1056</v>
      </c>
      <c r="M236" s="368" t="s">
        <v>112</v>
      </c>
      <c r="N236" s="331">
        <v>25000</v>
      </c>
      <c r="O236" s="115" t="b">
        <f t="shared" ref="O236" si="88">H236=N236</f>
        <v>1</v>
      </c>
      <c r="P236" s="62" t="b">
        <f t="shared" ref="P236" si="89">H236&lt;G236</f>
        <v>1</v>
      </c>
      <c r="Q236">
        <f>VLOOKUP(B236,'25년09월 학교가'!$A$2:$C$1818,3,0)</f>
        <v>25000</v>
      </c>
      <c r="S236" s="698" t="b">
        <f t="shared" si="75"/>
        <v>1</v>
      </c>
    </row>
    <row r="237" spans="1:19" ht="118.95" customHeight="1">
      <c r="A237" s="161"/>
      <c r="B237" s="132">
        <v>372305</v>
      </c>
      <c r="C237" s="58" t="s">
        <v>6397</v>
      </c>
      <c r="D237" s="13" t="s">
        <v>1021</v>
      </c>
      <c r="E237" s="12">
        <v>4</v>
      </c>
      <c r="F237" s="12" t="s">
        <v>233</v>
      </c>
      <c r="G237" s="30">
        <v>20000</v>
      </c>
      <c r="H237" s="320">
        <f t="shared" si="85"/>
        <v>16000</v>
      </c>
      <c r="I237" s="42">
        <f t="shared" ref="I237:I238" si="90">H237/E237</f>
        <v>4000</v>
      </c>
      <c r="J237" s="32" t="s">
        <v>3764</v>
      </c>
      <c r="K237" s="41" t="s">
        <v>1022</v>
      </c>
      <c r="L237" s="38" t="s">
        <v>17</v>
      </c>
      <c r="M237" s="17" t="s">
        <v>112</v>
      </c>
      <c r="N237" s="265">
        <v>16000</v>
      </c>
      <c r="O237" s="680" t="b">
        <f t="shared" si="82"/>
        <v>1</v>
      </c>
      <c r="P237" s="680" t="b">
        <f t="shared" si="83"/>
        <v>1</v>
      </c>
      <c r="Q237">
        <f>VLOOKUP(B237,'25년09월 학교가'!$A$2:$C$1818,3,0)</f>
        <v>16000</v>
      </c>
      <c r="R237" s="349"/>
      <c r="S237" s="680" t="b">
        <f t="shared" si="75"/>
        <v>1</v>
      </c>
    </row>
    <row r="238" spans="1:19" ht="38.4">
      <c r="A238" s="14"/>
      <c r="B238" s="132">
        <v>265957</v>
      </c>
      <c r="C238" s="70" t="s">
        <v>1451</v>
      </c>
      <c r="D238" s="13" t="s">
        <v>1452</v>
      </c>
      <c r="E238" s="12">
        <v>46</v>
      </c>
      <c r="F238" s="12" t="s">
        <v>10</v>
      </c>
      <c r="G238" s="30">
        <v>19400</v>
      </c>
      <c r="H238" s="320">
        <f t="shared" si="85"/>
        <v>17500</v>
      </c>
      <c r="I238" s="20">
        <f t="shared" si="90"/>
        <v>380.43478260869563</v>
      </c>
      <c r="J238" s="32" t="s">
        <v>1453</v>
      </c>
      <c r="K238" s="41" t="s">
        <v>1454</v>
      </c>
      <c r="L238" s="38" t="s">
        <v>55</v>
      </c>
      <c r="M238" s="17" t="s">
        <v>11</v>
      </c>
      <c r="N238" s="265">
        <v>17500</v>
      </c>
      <c r="O238" s="680" t="b">
        <f t="shared" si="82"/>
        <v>1</v>
      </c>
      <c r="P238" s="680" t="b">
        <f t="shared" si="83"/>
        <v>1</v>
      </c>
      <c r="Q238">
        <f>VLOOKUP(B238,'25년09월 학교가'!$A$2:$C$1818,3,0)</f>
        <v>17500</v>
      </c>
      <c r="R238" s="349"/>
      <c r="S238" s="680" t="b">
        <f t="shared" si="75"/>
        <v>1</v>
      </c>
    </row>
    <row r="239" spans="1:19" ht="96">
      <c r="A239" s="161" t="s">
        <v>5613</v>
      </c>
      <c r="B239" s="132">
        <v>370520</v>
      </c>
      <c r="C239" s="29" t="s">
        <v>1038</v>
      </c>
      <c r="D239" s="13" t="s">
        <v>1039</v>
      </c>
      <c r="E239" s="12">
        <v>26</v>
      </c>
      <c r="F239" s="12" t="s">
        <v>233</v>
      </c>
      <c r="G239" s="30" t="s">
        <v>5600</v>
      </c>
      <c r="H239" s="535" t="s">
        <v>5775</v>
      </c>
      <c r="I239" s="30" t="s">
        <v>5600</v>
      </c>
      <c r="J239" s="32" t="s">
        <v>1040</v>
      </c>
      <c r="K239" s="41" t="s">
        <v>1041</v>
      </c>
      <c r="L239" s="38" t="s">
        <v>17</v>
      </c>
      <c r="M239" s="17" t="s">
        <v>112</v>
      </c>
      <c r="N239" s="265" t="e">
        <v>#N/A</v>
      </c>
      <c r="O239" s="680" t="e">
        <f t="shared" si="82"/>
        <v>#N/A</v>
      </c>
      <c r="P239" s="680" t="b">
        <f t="shared" si="83"/>
        <v>0</v>
      </c>
      <c r="Q239" t="e">
        <f>VLOOKUP(B239,'25년09월 학교가'!$A$2:$C$1818,3,0)</f>
        <v>#N/A</v>
      </c>
      <c r="R239" s="349"/>
      <c r="S239" s="680" t="e">
        <f t="shared" si="75"/>
        <v>#N/A</v>
      </c>
    </row>
    <row r="240" spans="1:19" ht="96">
      <c r="A240" s="161" t="s">
        <v>5613</v>
      </c>
      <c r="B240" s="132">
        <v>370523</v>
      </c>
      <c r="C240" s="29" t="s">
        <v>1042</v>
      </c>
      <c r="D240" s="13" t="s">
        <v>1043</v>
      </c>
      <c r="E240" s="12">
        <v>17</v>
      </c>
      <c r="F240" s="12" t="s">
        <v>233</v>
      </c>
      <c r="G240" s="30" t="s">
        <v>5600</v>
      </c>
      <c r="H240" s="535" t="s">
        <v>5775</v>
      </c>
      <c r="I240" s="30" t="s">
        <v>5600</v>
      </c>
      <c r="J240" s="32" t="s">
        <v>1040</v>
      </c>
      <c r="K240" s="41" t="s">
        <v>1041</v>
      </c>
      <c r="L240" s="38" t="s">
        <v>17</v>
      </c>
      <c r="M240" s="17" t="s">
        <v>112</v>
      </c>
      <c r="N240" s="265" t="e">
        <v>#N/A</v>
      </c>
      <c r="O240" s="680" t="e">
        <f t="shared" si="82"/>
        <v>#N/A</v>
      </c>
      <c r="P240" s="680" t="b">
        <f t="shared" si="83"/>
        <v>0</v>
      </c>
      <c r="Q240" t="e">
        <f>VLOOKUP(B240,'25년09월 학교가'!$A$2:$C$1818,3,0)</f>
        <v>#N/A</v>
      </c>
      <c r="R240" s="349"/>
      <c r="S240" s="680" t="e">
        <f t="shared" si="75"/>
        <v>#N/A</v>
      </c>
    </row>
    <row r="241" spans="1:19" ht="96">
      <c r="A241" s="161" t="s">
        <v>5613</v>
      </c>
      <c r="B241" s="132">
        <v>370590</v>
      </c>
      <c r="C241" s="29" t="s">
        <v>1044</v>
      </c>
      <c r="D241" s="13" t="s">
        <v>1045</v>
      </c>
      <c r="E241" s="12">
        <v>21</v>
      </c>
      <c r="F241" s="12" t="s">
        <v>233</v>
      </c>
      <c r="G241" s="30" t="s">
        <v>4352</v>
      </c>
      <c r="H241" s="535" t="s">
        <v>5775</v>
      </c>
      <c r="I241" s="20" t="s">
        <v>4352</v>
      </c>
      <c r="J241" s="32" t="s">
        <v>1040</v>
      </c>
      <c r="K241" s="41" t="s">
        <v>1041</v>
      </c>
      <c r="L241" s="38" t="s">
        <v>17</v>
      </c>
      <c r="M241" s="17" t="s">
        <v>112</v>
      </c>
      <c r="N241" s="265" t="e">
        <v>#N/A</v>
      </c>
      <c r="O241" s="680" t="e">
        <f t="shared" si="82"/>
        <v>#N/A</v>
      </c>
      <c r="P241" s="680" t="b">
        <f t="shared" si="83"/>
        <v>0</v>
      </c>
      <c r="Q241" t="e">
        <f>VLOOKUP(B241,'25년09월 학교가'!$A$2:$C$1818,3,0)</f>
        <v>#N/A</v>
      </c>
      <c r="R241" s="349"/>
      <c r="S241" s="680" t="e">
        <f t="shared" si="75"/>
        <v>#N/A</v>
      </c>
    </row>
    <row r="242" spans="1:19" ht="42">
      <c r="A242" s="14"/>
      <c r="B242" s="132">
        <v>141926</v>
      </c>
      <c r="C242" s="29" t="s">
        <v>1457</v>
      </c>
      <c r="D242" s="13" t="s">
        <v>1458</v>
      </c>
      <c r="E242" s="12">
        <v>25</v>
      </c>
      <c r="F242" s="12" t="s">
        <v>233</v>
      </c>
      <c r="G242" s="34">
        <v>25380</v>
      </c>
      <c r="H242" s="320">
        <f t="shared" si="85"/>
        <v>23000</v>
      </c>
      <c r="I242" s="20">
        <f t="shared" ref="I242:I254" si="91">H242/E242</f>
        <v>920</v>
      </c>
      <c r="J242" s="32" t="s">
        <v>1459</v>
      </c>
      <c r="K242" s="41" t="s">
        <v>5660</v>
      </c>
      <c r="L242" s="38" t="s">
        <v>1460</v>
      </c>
      <c r="M242" s="17" t="s">
        <v>106</v>
      </c>
      <c r="N242" s="265">
        <v>23000</v>
      </c>
      <c r="O242" s="680" t="b">
        <f t="shared" si="82"/>
        <v>1</v>
      </c>
      <c r="P242" s="680" t="b">
        <f t="shared" si="83"/>
        <v>1</v>
      </c>
      <c r="Q242">
        <f>VLOOKUP(B242,'25년09월 학교가'!$A$2:$C$1818,3,0)</f>
        <v>23000</v>
      </c>
      <c r="R242" s="349"/>
      <c r="S242" s="680" t="b">
        <f t="shared" si="75"/>
        <v>1</v>
      </c>
    </row>
    <row r="243" spans="1:19" ht="172.8">
      <c r="A243" s="14"/>
      <c r="B243" s="132">
        <v>343797</v>
      </c>
      <c r="C243" s="29" t="s">
        <v>177</v>
      </c>
      <c r="D243" s="13" t="s">
        <v>178</v>
      </c>
      <c r="E243" s="12">
        <v>10</v>
      </c>
      <c r="F243" s="12" t="s">
        <v>233</v>
      </c>
      <c r="G243" s="34">
        <v>23180</v>
      </c>
      <c r="H243" s="320">
        <f t="shared" si="85"/>
        <v>18000</v>
      </c>
      <c r="I243" s="20">
        <f t="shared" si="91"/>
        <v>1800</v>
      </c>
      <c r="J243" s="32" t="s">
        <v>4968</v>
      </c>
      <c r="K243" s="41" t="s">
        <v>5026</v>
      </c>
      <c r="L243" s="38" t="s">
        <v>164</v>
      </c>
      <c r="M243" s="17" t="s">
        <v>106</v>
      </c>
      <c r="N243" s="265">
        <v>18000</v>
      </c>
      <c r="O243" s="680" t="b">
        <f t="shared" si="82"/>
        <v>1</v>
      </c>
      <c r="P243" s="680" t="b">
        <f t="shared" si="83"/>
        <v>1</v>
      </c>
      <c r="Q243">
        <f>VLOOKUP(B243,'25년09월 학교가'!$A$2:$C$1818,3,0)</f>
        <v>18000</v>
      </c>
      <c r="R243" s="349"/>
      <c r="S243" s="680" t="b">
        <f t="shared" si="75"/>
        <v>1</v>
      </c>
    </row>
    <row r="244" spans="1:19" ht="42">
      <c r="A244" s="14"/>
      <c r="B244" s="132">
        <v>145629</v>
      </c>
      <c r="C244" s="29" t="s">
        <v>1461</v>
      </c>
      <c r="D244" s="13" t="s">
        <v>1233</v>
      </c>
      <c r="E244" s="12">
        <v>10</v>
      </c>
      <c r="F244" s="12" t="s">
        <v>233</v>
      </c>
      <c r="G244" s="34">
        <v>25300</v>
      </c>
      <c r="H244" s="320">
        <f t="shared" si="85"/>
        <v>17500</v>
      </c>
      <c r="I244" s="20">
        <f t="shared" si="91"/>
        <v>1750</v>
      </c>
      <c r="J244" s="32" t="s">
        <v>1462</v>
      </c>
      <c r="K244" s="41" t="s">
        <v>5661</v>
      </c>
      <c r="L244" s="38" t="s">
        <v>150</v>
      </c>
      <c r="M244" s="17" t="s">
        <v>106</v>
      </c>
      <c r="N244" s="265">
        <v>17500</v>
      </c>
      <c r="O244" s="680" t="b">
        <f t="shared" si="82"/>
        <v>1</v>
      </c>
      <c r="P244" s="680" t="b">
        <f t="shared" si="83"/>
        <v>1</v>
      </c>
      <c r="Q244">
        <f>VLOOKUP(B244,'25년09월 학교가'!$A$2:$C$1818,3,0)</f>
        <v>17500</v>
      </c>
      <c r="R244" s="349"/>
      <c r="S244" s="680" t="b">
        <f t="shared" si="75"/>
        <v>1</v>
      </c>
    </row>
    <row r="245" spans="1:19" s="194" customFormat="1" ht="63">
      <c r="A245" s="14"/>
      <c r="B245" s="132">
        <v>432771</v>
      </c>
      <c r="C245" s="195" t="s">
        <v>5343</v>
      </c>
      <c r="D245" s="13" t="s">
        <v>5345</v>
      </c>
      <c r="E245" s="12">
        <v>50</v>
      </c>
      <c r="F245" s="35" t="s">
        <v>233</v>
      </c>
      <c r="G245" s="183">
        <f t="shared" ref="G245" si="92">H245+5000</f>
        <v>20390</v>
      </c>
      <c r="H245" s="320">
        <f>N245</f>
        <v>15390</v>
      </c>
      <c r="I245" s="183">
        <f>H245/E245</f>
        <v>307.8</v>
      </c>
      <c r="J245" s="133" t="s">
        <v>5346</v>
      </c>
      <c r="K245" s="14" t="s">
        <v>5344</v>
      </c>
      <c r="L245" s="12" t="s">
        <v>801</v>
      </c>
      <c r="M245" s="12" t="s">
        <v>112</v>
      </c>
      <c r="N245" s="85">
        <v>15390</v>
      </c>
      <c r="O245" s="685" t="b">
        <f t="shared" ref="O245" si="93">H245=N245</f>
        <v>1</v>
      </c>
      <c r="P245" s="680" t="b">
        <f t="shared" ref="P245" si="94">H245&lt;G245</f>
        <v>1</v>
      </c>
      <c r="Q245">
        <f>VLOOKUP(B245,'25년09월 학교가'!$A$2:$C$1818,3,0)</f>
        <v>15390</v>
      </c>
      <c r="R245" s="175"/>
      <c r="S245" s="680" t="b">
        <f t="shared" si="75"/>
        <v>1</v>
      </c>
    </row>
    <row r="246" spans="1:19" ht="42">
      <c r="A246" s="14" t="s">
        <v>8445</v>
      </c>
      <c r="B246" s="132">
        <v>173174</v>
      </c>
      <c r="C246" s="29" t="s">
        <v>8446</v>
      </c>
      <c r="D246" s="13" t="s">
        <v>8447</v>
      </c>
      <c r="E246" s="12">
        <v>60</v>
      </c>
      <c r="F246" s="12" t="s">
        <v>233</v>
      </c>
      <c r="G246" s="34">
        <v>11960</v>
      </c>
      <c r="H246" s="320">
        <f t="shared" si="85"/>
        <v>9700</v>
      </c>
      <c r="I246" s="20">
        <f t="shared" si="91"/>
        <v>161.66666666666666</v>
      </c>
      <c r="J246" s="32" t="s">
        <v>1464</v>
      </c>
      <c r="K246" s="41" t="s">
        <v>5027</v>
      </c>
      <c r="L246" s="38" t="s">
        <v>150</v>
      </c>
      <c r="M246" s="17" t="s">
        <v>106</v>
      </c>
      <c r="N246" s="265">
        <v>9700</v>
      </c>
      <c r="O246" s="680" t="b">
        <f t="shared" si="82"/>
        <v>1</v>
      </c>
      <c r="P246" s="680" t="b">
        <f t="shared" si="83"/>
        <v>1</v>
      </c>
      <c r="Q246">
        <f>VLOOKUP(B246,'25년09월 학교가'!$A$2:$C$1818,3,0)</f>
        <v>9700</v>
      </c>
      <c r="R246" s="349"/>
      <c r="S246" s="680" t="b">
        <f t="shared" si="75"/>
        <v>1</v>
      </c>
    </row>
    <row r="247" spans="1:19" ht="42">
      <c r="A247" s="14"/>
      <c r="B247" s="132">
        <v>227411</v>
      </c>
      <c r="C247" s="29" t="s">
        <v>1465</v>
      </c>
      <c r="D247" s="13" t="s">
        <v>1466</v>
      </c>
      <c r="E247" s="12">
        <v>54</v>
      </c>
      <c r="F247" s="12" t="s">
        <v>233</v>
      </c>
      <c r="G247" s="34">
        <v>12860</v>
      </c>
      <c r="H247" s="320">
        <f t="shared" si="85"/>
        <v>11500</v>
      </c>
      <c r="I247" s="20">
        <f t="shared" si="91"/>
        <v>212.96296296296296</v>
      </c>
      <c r="J247" s="32" t="s">
        <v>4067</v>
      </c>
      <c r="K247" s="41" t="s">
        <v>5661</v>
      </c>
      <c r="L247" s="38" t="s">
        <v>150</v>
      </c>
      <c r="M247" s="17" t="s">
        <v>11</v>
      </c>
      <c r="N247" s="265">
        <v>11500</v>
      </c>
      <c r="O247" s="680" t="b">
        <f t="shared" si="82"/>
        <v>1</v>
      </c>
      <c r="P247" s="680" t="b">
        <f t="shared" si="83"/>
        <v>1</v>
      </c>
      <c r="Q247">
        <f>VLOOKUP(B247,'25년09월 학교가'!$A$2:$C$1818,3,0)</f>
        <v>11500</v>
      </c>
      <c r="R247" s="349"/>
      <c r="S247" s="680" t="b">
        <f t="shared" si="75"/>
        <v>1</v>
      </c>
    </row>
    <row r="248" spans="1:19" ht="42">
      <c r="A248" s="14"/>
      <c r="B248" s="132">
        <v>173175</v>
      </c>
      <c r="C248" s="29" t="s">
        <v>1467</v>
      </c>
      <c r="D248" s="13" t="s">
        <v>1468</v>
      </c>
      <c r="E248" s="12">
        <v>22</v>
      </c>
      <c r="F248" s="12" t="s">
        <v>233</v>
      </c>
      <c r="G248" s="34">
        <v>16700</v>
      </c>
      <c r="H248" s="320">
        <f t="shared" si="85"/>
        <v>13000</v>
      </c>
      <c r="I248" s="20">
        <f t="shared" si="91"/>
        <v>590.90909090909088</v>
      </c>
      <c r="J248" s="32" t="s">
        <v>1469</v>
      </c>
      <c r="K248" s="41" t="s">
        <v>5662</v>
      </c>
      <c r="L248" s="38" t="s">
        <v>150</v>
      </c>
      <c r="M248" s="17" t="s">
        <v>112</v>
      </c>
      <c r="N248" s="265">
        <v>13000</v>
      </c>
      <c r="O248" s="680" t="b">
        <f t="shared" si="82"/>
        <v>1</v>
      </c>
      <c r="P248" s="680" t="b">
        <f t="shared" si="83"/>
        <v>1</v>
      </c>
      <c r="Q248">
        <f>VLOOKUP(B248,'25년09월 학교가'!$A$2:$C$1818,3,0)</f>
        <v>13000</v>
      </c>
      <c r="R248" s="349"/>
      <c r="S248" s="680" t="b">
        <f t="shared" si="75"/>
        <v>1</v>
      </c>
    </row>
    <row r="249" spans="1:19" ht="57.6">
      <c r="A249" s="14"/>
      <c r="B249" s="132">
        <v>172567</v>
      </c>
      <c r="C249" s="29" t="s">
        <v>4069</v>
      </c>
      <c r="D249" s="13" t="s">
        <v>1470</v>
      </c>
      <c r="E249" s="12">
        <v>36</v>
      </c>
      <c r="F249" s="12" t="s">
        <v>233</v>
      </c>
      <c r="G249" s="34">
        <v>18860</v>
      </c>
      <c r="H249" s="320">
        <f t="shared" si="85"/>
        <v>15710</v>
      </c>
      <c r="I249" s="20">
        <f t="shared" si="91"/>
        <v>436.38888888888891</v>
      </c>
      <c r="J249" s="32" t="s">
        <v>4068</v>
      </c>
      <c r="K249" s="41" t="s">
        <v>27</v>
      </c>
      <c r="L249" s="38" t="s">
        <v>77</v>
      </c>
      <c r="M249" s="17" t="s">
        <v>112</v>
      </c>
      <c r="N249" s="265">
        <v>15710</v>
      </c>
      <c r="O249" s="680" t="b">
        <f t="shared" si="82"/>
        <v>1</v>
      </c>
      <c r="P249" s="680" t="b">
        <f t="shared" si="83"/>
        <v>1</v>
      </c>
      <c r="Q249">
        <f>VLOOKUP(B249,'25년09월 학교가'!$A$2:$C$1818,3,0)</f>
        <v>15710</v>
      </c>
      <c r="R249" s="349"/>
      <c r="S249" s="680" t="b">
        <f t="shared" si="75"/>
        <v>1</v>
      </c>
    </row>
    <row r="250" spans="1:19" ht="57.6">
      <c r="A250" s="348" t="s">
        <v>6590</v>
      </c>
      <c r="B250" s="132">
        <v>246859</v>
      </c>
      <c r="C250" s="29" t="s">
        <v>1471</v>
      </c>
      <c r="D250" s="13" t="s">
        <v>1472</v>
      </c>
      <c r="E250" s="12">
        <v>46</v>
      </c>
      <c r="F250" s="12" t="s">
        <v>233</v>
      </c>
      <c r="G250" s="34">
        <v>18770</v>
      </c>
      <c r="H250" s="320">
        <f t="shared" si="85"/>
        <v>15500</v>
      </c>
      <c r="I250" s="20">
        <f t="shared" si="91"/>
        <v>336.95652173913044</v>
      </c>
      <c r="J250" s="32" t="s">
        <v>1473</v>
      </c>
      <c r="K250" s="41" t="s">
        <v>176</v>
      </c>
      <c r="L250" s="38" t="s">
        <v>1410</v>
      </c>
      <c r="M250" s="17" t="s">
        <v>11</v>
      </c>
      <c r="N250" s="265">
        <v>15500</v>
      </c>
      <c r="O250" s="680" t="b">
        <f t="shared" si="82"/>
        <v>1</v>
      </c>
      <c r="P250" s="680" t="b">
        <f t="shared" si="83"/>
        <v>1</v>
      </c>
      <c r="Q250">
        <f>VLOOKUP(B250,'25년09월 학교가'!$A$2:$C$1818,3,0)</f>
        <v>15500</v>
      </c>
      <c r="R250" s="349"/>
      <c r="S250" s="680" t="b">
        <f t="shared" si="75"/>
        <v>1</v>
      </c>
    </row>
    <row r="251" spans="1:19" ht="42">
      <c r="A251" s="14"/>
      <c r="B251" s="132">
        <v>243405</v>
      </c>
      <c r="C251" s="29" t="s">
        <v>1474</v>
      </c>
      <c r="D251" s="13" t="s">
        <v>1475</v>
      </c>
      <c r="E251" s="12">
        <v>66</v>
      </c>
      <c r="F251" s="12" t="s">
        <v>233</v>
      </c>
      <c r="G251" s="34">
        <v>10000</v>
      </c>
      <c r="H251" s="320">
        <f t="shared" si="85"/>
        <v>8810</v>
      </c>
      <c r="I251" s="20">
        <f t="shared" si="91"/>
        <v>133.4848484848485</v>
      </c>
      <c r="J251" s="32" t="s">
        <v>1476</v>
      </c>
      <c r="K251" s="41" t="s">
        <v>5033</v>
      </c>
      <c r="L251" s="38" t="s">
        <v>1477</v>
      </c>
      <c r="M251" s="17" t="s">
        <v>11</v>
      </c>
      <c r="N251" s="265">
        <v>8810</v>
      </c>
      <c r="O251" s="680" t="b">
        <f t="shared" si="82"/>
        <v>1</v>
      </c>
      <c r="P251" s="680" t="b">
        <f t="shared" si="83"/>
        <v>1</v>
      </c>
      <c r="Q251">
        <f>VLOOKUP(B251,'25년09월 학교가'!$A$2:$C$1818,3,0)</f>
        <v>8810</v>
      </c>
      <c r="R251" s="349"/>
      <c r="S251" s="680" t="b">
        <f t="shared" si="75"/>
        <v>1</v>
      </c>
    </row>
    <row r="252" spans="1:19" ht="57.6">
      <c r="A252" s="14"/>
      <c r="B252" s="132">
        <v>327592</v>
      </c>
      <c r="C252" s="29" t="s">
        <v>1478</v>
      </c>
      <c r="D252" s="13" t="s">
        <v>1479</v>
      </c>
      <c r="E252" s="12">
        <v>10</v>
      </c>
      <c r="F252" s="12" t="s">
        <v>233</v>
      </c>
      <c r="G252" s="34">
        <v>24000</v>
      </c>
      <c r="H252" s="320">
        <f t="shared" si="85"/>
        <v>19720</v>
      </c>
      <c r="I252" s="20">
        <f t="shared" si="91"/>
        <v>1972</v>
      </c>
      <c r="J252" s="32" t="s">
        <v>1480</v>
      </c>
      <c r="K252" s="41" t="s">
        <v>5034</v>
      </c>
      <c r="L252" s="38" t="s">
        <v>17</v>
      </c>
      <c r="M252" s="17" t="s">
        <v>112</v>
      </c>
      <c r="N252" s="265">
        <v>19720</v>
      </c>
      <c r="O252" s="680" t="b">
        <f t="shared" si="82"/>
        <v>1</v>
      </c>
      <c r="P252" s="680" t="b">
        <f t="shared" si="83"/>
        <v>1</v>
      </c>
      <c r="Q252">
        <f>VLOOKUP(B252,'25년09월 학교가'!$A$2:$C$1818,3,0)</f>
        <v>19720</v>
      </c>
      <c r="R252" s="349"/>
      <c r="S252" s="680" t="b">
        <f t="shared" si="75"/>
        <v>1</v>
      </c>
    </row>
    <row r="253" spans="1:19" ht="96">
      <c r="A253" s="14"/>
      <c r="B253" s="132">
        <v>327593</v>
      </c>
      <c r="C253" s="29" t="s">
        <v>1481</v>
      </c>
      <c r="D253" s="13" t="s">
        <v>1479</v>
      </c>
      <c r="E253" s="12">
        <v>10</v>
      </c>
      <c r="F253" s="12" t="s">
        <v>233</v>
      </c>
      <c r="G253" s="34">
        <v>26000</v>
      </c>
      <c r="H253" s="320">
        <f t="shared" si="85"/>
        <v>22180</v>
      </c>
      <c r="I253" s="20">
        <f t="shared" si="91"/>
        <v>2218</v>
      </c>
      <c r="J253" s="32" t="s">
        <v>1482</v>
      </c>
      <c r="K253" s="41" t="s">
        <v>5035</v>
      </c>
      <c r="L253" s="38" t="s">
        <v>17</v>
      </c>
      <c r="M253" s="17" t="s">
        <v>11</v>
      </c>
      <c r="N253" s="265">
        <v>22180</v>
      </c>
      <c r="O253" s="680" t="b">
        <f t="shared" si="82"/>
        <v>1</v>
      </c>
      <c r="P253" s="680" t="b">
        <f t="shared" si="83"/>
        <v>1</v>
      </c>
      <c r="Q253">
        <f>VLOOKUP(B253,'25년09월 학교가'!$A$2:$C$1818,3,0)</f>
        <v>22180</v>
      </c>
      <c r="R253" s="349"/>
      <c r="S253" s="680" t="b">
        <f t="shared" si="75"/>
        <v>1</v>
      </c>
    </row>
    <row r="254" spans="1:19" ht="57.6">
      <c r="A254" s="348" t="s">
        <v>3905</v>
      </c>
      <c r="B254" s="132">
        <v>385089</v>
      </c>
      <c r="C254" s="29" t="s">
        <v>874</v>
      </c>
      <c r="D254" s="13" t="s">
        <v>875</v>
      </c>
      <c r="E254" s="12">
        <v>20</v>
      </c>
      <c r="F254" s="12" t="s">
        <v>129</v>
      </c>
      <c r="G254" s="30">
        <v>80000</v>
      </c>
      <c r="H254" s="320">
        <f t="shared" si="85"/>
        <v>65000</v>
      </c>
      <c r="I254" s="20">
        <f t="shared" si="91"/>
        <v>3250</v>
      </c>
      <c r="J254" s="32" t="s">
        <v>876</v>
      </c>
      <c r="K254" s="41" t="s">
        <v>19</v>
      </c>
      <c r="L254" s="38" t="s">
        <v>877</v>
      </c>
      <c r="M254" s="17"/>
      <c r="N254" s="265">
        <v>65000</v>
      </c>
      <c r="O254" s="680" t="b">
        <f t="shared" si="82"/>
        <v>1</v>
      </c>
      <c r="P254" s="680" t="b">
        <f t="shared" si="83"/>
        <v>1</v>
      </c>
      <c r="Q254">
        <f>VLOOKUP(B254,'25년09월 학교가'!$A$2:$C$1818,3,0)</f>
        <v>65000</v>
      </c>
      <c r="R254" s="349"/>
      <c r="S254" s="680" t="b">
        <f t="shared" si="75"/>
        <v>1</v>
      </c>
    </row>
    <row r="255" spans="1:19" ht="57.6">
      <c r="A255" s="14"/>
      <c r="B255" s="132">
        <v>281425</v>
      </c>
      <c r="C255" s="29" t="s">
        <v>1455</v>
      </c>
      <c r="D255" s="13" t="s">
        <v>58</v>
      </c>
      <c r="E255" s="12"/>
      <c r="F255" s="12" t="s">
        <v>233</v>
      </c>
      <c r="G255" s="34">
        <v>40000</v>
      </c>
      <c r="H255" s="320">
        <f t="shared" ref="H255" si="95">N255</f>
        <v>33200</v>
      </c>
      <c r="I255" s="20"/>
      <c r="J255" s="32" t="s">
        <v>1456</v>
      </c>
      <c r="K255" s="41" t="s">
        <v>5659</v>
      </c>
      <c r="L255" s="38" t="s">
        <v>164</v>
      </c>
      <c r="M255" s="17" t="s">
        <v>11</v>
      </c>
      <c r="N255" s="265">
        <v>33200</v>
      </c>
      <c r="O255" s="680" t="b">
        <f t="shared" ref="O255" si="96">H255=N255</f>
        <v>1</v>
      </c>
      <c r="P255" s="680" t="b">
        <f t="shared" ref="P255" si="97">H255&lt;G255</f>
        <v>1</v>
      </c>
      <c r="Q255">
        <f>VLOOKUP(B255,'25년09월 학교가'!$A$2:$C$1818,3,0)</f>
        <v>33200</v>
      </c>
      <c r="R255" s="349"/>
      <c r="S255" s="680" t="b">
        <f t="shared" ref="S255:S264" si="98">Q255=H255</f>
        <v>1</v>
      </c>
    </row>
    <row r="256" spans="1:19" ht="57.6">
      <c r="A256" s="161" t="s">
        <v>6639</v>
      </c>
      <c r="B256" s="132">
        <v>389040</v>
      </c>
      <c r="C256" s="29" t="s">
        <v>4909</v>
      </c>
      <c r="D256" s="13" t="s">
        <v>1049</v>
      </c>
      <c r="E256" s="12"/>
      <c r="F256" s="12" t="s">
        <v>233</v>
      </c>
      <c r="G256" s="30">
        <v>36000</v>
      </c>
      <c r="H256" s="319">
        <f>N256</f>
        <v>23000</v>
      </c>
      <c r="I256" s="20"/>
      <c r="J256" s="32" t="s">
        <v>4024</v>
      </c>
      <c r="K256" s="41" t="s">
        <v>2376</v>
      </c>
      <c r="L256" s="12" t="s">
        <v>2069</v>
      </c>
      <c r="M256" s="160" t="s">
        <v>112</v>
      </c>
      <c r="N256" s="265">
        <v>23000</v>
      </c>
      <c r="O256" s="680" t="b">
        <f t="shared" ref="O256:O261" si="99">H256=N256</f>
        <v>1</v>
      </c>
      <c r="P256" s="680" t="b">
        <f t="shared" ref="P256:P261" si="100">H256&lt;G256</f>
        <v>1</v>
      </c>
      <c r="Q256">
        <f>VLOOKUP(B256,'25년09월 학교가'!$A$2:$C$1818,3,0)</f>
        <v>23000</v>
      </c>
      <c r="R256" s="349"/>
      <c r="S256" s="680" t="b">
        <f t="shared" si="98"/>
        <v>1</v>
      </c>
    </row>
    <row r="257" spans="1:19" ht="76.8">
      <c r="A257" s="161" t="s">
        <v>6639</v>
      </c>
      <c r="B257" s="132">
        <v>223395</v>
      </c>
      <c r="C257" s="29" t="s">
        <v>4025</v>
      </c>
      <c r="D257" s="13" t="s">
        <v>1950</v>
      </c>
      <c r="E257" s="12"/>
      <c r="F257" s="12" t="s">
        <v>233</v>
      </c>
      <c r="G257" s="30">
        <v>36000</v>
      </c>
      <c r="H257" s="319">
        <f t="shared" ref="H257:H264" si="101">N257</f>
        <v>23000</v>
      </c>
      <c r="I257" s="20"/>
      <c r="J257" s="32" t="s">
        <v>4599</v>
      </c>
      <c r="K257" s="41" t="s">
        <v>2376</v>
      </c>
      <c r="L257" s="12" t="s">
        <v>1050</v>
      </c>
      <c r="M257" s="160" t="s">
        <v>112</v>
      </c>
      <c r="N257" s="265">
        <v>23000</v>
      </c>
      <c r="O257" s="680" t="b">
        <f t="shared" si="99"/>
        <v>1</v>
      </c>
      <c r="P257" s="680" t="b">
        <f t="shared" si="100"/>
        <v>1</v>
      </c>
      <c r="Q257">
        <f>VLOOKUP(B257,'25년09월 학교가'!$A$2:$C$1818,3,0)</f>
        <v>23000</v>
      </c>
      <c r="R257" s="349"/>
      <c r="S257" s="680" t="b">
        <f t="shared" si="98"/>
        <v>1</v>
      </c>
    </row>
    <row r="258" spans="1:19" s="175" customFormat="1" ht="76.8">
      <c r="A258" s="161" t="s">
        <v>6639</v>
      </c>
      <c r="B258" s="132">
        <v>455977</v>
      </c>
      <c r="C258" s="191" t="s">
        <v>6312</v>
      </c>
      <c r="D258" s="598" t="s">
        <v>358</v>
      </c>
      <c r="E258" s="12"/>
      <c r="F258" s="240" t="s">
        <v>233</v>
      </c>
      <c r="G258" s="183">
        <f>H258+5000</f>
        <v>34000</v>
      </c>
      <c r="H258" s="320">
        <f>N258</f>
        <v>29000</v>
      </c>
      <c r="I258" s="183"/>
      <c r="J258" s="133" t="s">
        <v>6313</v>
      </c>
      <c r="K258" s="14" t="s">
        <v>6314</v>
      </c>
      <c r="L258" s="14" t="s">
        <v>1971</v>
      </c>
      <c r="M258" s="12" t="s">
        <v>11</v>
      </c>
      <c r="N258" s="266">
        <v>29000</v>
      </c>
      <c r="O258" s="680" t="b">
        <f t="shared" si="99"/>
        <v>1</v>
      </c>
      <c r="P258" s="680" t="b">
        <f t="shared" si="100"/>
        <v>1</v>
      </c>
      <c r="Q258">
        <f>VLOOKUP(B258,'25년09월 학교가'!$A$2:$C$1818,3,0)</f>
        <v>29000</v>
      </c>
      <c r="S258" s="698" t="b">
        <f>Q258=H258</f>
        <v>1</v>
      </c>
    </row>
    <row r="259" spans="1:19" ht="42">
      <c r="A259" s="14"/>
      <c r="B259" s="132">
        <v>323590</v>
      </c>
      <c r="C259" s="29" t="s">
        <v>1951</v>
      </c>
      <c r="D259" s="13" t="s">
        <v>58</v>
      </c>
      <c r="E259" s="12"/>
      <c r="F259" s="12" t="s">
        <v>233</v>
      </c>
      <c r="G259" s="34">
        <v>38000</v>
      </c>
      <c r="H259" s="319">
        <f t="shared" si="101"/>
        <v>37700</v>
      </c>
      <c r="I259" s="20"/>
      <c r="J259" s="32" t="s">
        <v>1952</v>
      </c>
      <c r="K259" s="41" t="s">
        <v>2376</v>
      </c>
      <c r="L259" s="12" t="s">
        <v>675</v>
      </c>
      <c r="M259" s="160" t="s">
        <v>11</v>
      </c>
      <c r="N259" s="265">
        <v>37700</v>
      </c>
      <c r="O259" s="680" t="b">
        <f t="shared" si="99"/>
        <v>1</v>
      </c>
      <c r="P259" s="680" t="b">
        <f t="shared" si="100"/>
        <v>1</v>
      </c>
      <c r="Q259">
        <f>VLOOKUP(B259,'25년09월 학교가'!$A$2:$C$1818,3,0)</f>
        <v>37700</v>
      </c>
      <c r="R259" s="349"/>
      <c r="S259" s="680" t="b">
        <f t="shared" si="98"/>
        <v>1</v>
      </c>
    </row>
    <row r="260" spans="1:19" ht="57.6">
      <c r="A260" s="14"/>
      <c r="B260" s="132">
        <v>281484</v>
      </c>
      <c r="C260" s="29" t="s">
        <v>1953</v>
      </c>
      <c r="D260" s="13" t="s">
        <v>58</v>
      </c>
      <c r="E260" s="12"/>
      <c r="F260" s="12" t="s">
        <v>233</v>
      </c>
      <c r="G260" s="34">
        <v>39000</v>
      </c>
      <c r="H260" s="319">
        <f t="shared" si="101"/>
        <v>28000</v>
      </c>
      <c r="I260" s="20"/>
      <c r="J260" s="32" t="s">
        <v>1954</v>
      </c>
      <c r="K260" s="41" t="s">
        <v>2376</v>
      </c>
      <c r="L260" s="12" t="s">
        <v>1956</v>
      </c>
      <c r="M260" s="160" t="s">
        <v>11</v>
      </c>
      <c r="N260" s="265">
        <v>28000</v>
      </c>
      <c r="O260" s="680" t="b">
        <f t="shared" si="99"/>
        <v>1</v>
      </c>
      <c r="P260" s="680" t="b">
        <f t="shared" si="100"/>
        <v>1</v>
      </c>
      <c r="Q260">
        <f>VLOOKUP(B260,'25년09월 학교가'!$A$2:$C$1818,3,0)</f>
        <v>28000</v>
      </c>
      <c r="R260" s="349"/>
      <c r="S260" s="680" t="b">
        <f t="shared" si="98"/>
        <v>1</v>
      </c>
    </row>
    <row r="261" spans="1:19" ht="42">
      <c r="A261" s="14"/>
      <c r="B261" s="132">
        <v>298676</v>
      </c>
      <c r="C261" s="29" t="s">
        <v>1957</v>
      </c>
      <c r="D261" s="13" t="s">
        <v>1958</v>
      </c>
      <c r="E261" s="12">
        <v>138</v>
      </c>
      <c r="F261" s="12" t="s">
        <v>233</v>
      </c>
      <c r="G261" s="34">
        <v>35000</v>
      </c>
      <c r="H261" s="319">
        <f t="shared" si="101"/>
        <v>26940</v>
      </c>
      <c r="I261" s="20">
        <f>H261/E261</f>
        <v>195.21739130434781</v>
      </c>
      <c r="J261" s="32" t="s">
        <v>1959</v>
      </c>
      <c r="K261" s="41" t="s">
        <v>5018</v>
      </c>
      <c r="L261" s="12" t="s">
        <v>1960</v>
      </c>
      <c r="M261" s="160" t="s">
        <v>106</v>
      </c>
      <c r="N261" s="265">
        <v>26940</v>
      </c>
      <c r="O261" s="680" t="b">
        <f t="shared" si="99"/>
        <v>1</v>
      </c>
      <c r="P261" s="680" t="b">
        <f t="shared" si="100"/>
        <v>1</v>
      </c>
      <c r="Q261">
        <f>VLOOKUP(B261,'25년09월 학교가'!$A$2:$C$1818,3,0)</f>
        <v>26940</v>
      </c>
      <c r="R261" s="349"/>
      <c r="S261" s="680" t="b">
        <f t="shared" si="98"/>
        <v>1</v>
      </c>
    </row>
    <row r="262" spans="1:19" s="175" customFormat="1" ht="38.4">
      <c r="A262" s="12"/>
      <c r="B262" s="13">
        <v>457233</v>
      </c>
      <c r="C262" s="29" t="s">
        <v>6043</v>
      </c>
      <c r="D262" s="307" t="s">
        <v>1320</v>
      </c>
      <c r="E262" s="12">
        <v>10</v>
      </c>
      <c r="F262" s="240" t="s">
        <v>233</v>
      </c>
      <c r="G262" s="183">
        <f t="shared" ref="G262:G264" si="102">H262+5000</f>
        <v>24300</v>
      </c>
      <c r="H262" s="320">
        <f t="shared" si="101"/>
        <v>19300</v>
      </c>
      <c r="I262" s="183">
        <f t="shared" ref="I262" si="103">H262/E262</f>
        <v>1930</v>
      </c>
      <c r="J262" s="32" t="s">
        <v>6096</v>
      </c>
      <c r="K262" s="14" t="s">
        <v>6064</v>
      </c>
      <c r="L262" s="14" t="s">
        <v>773</v>
      </c>
      <c r="M262" s="12" t="s">
        <v>112</v>
      </c>
      <c r="N262" s="266">
        <v>19300</v>
      </c>
      <c r="O262" s="680" t="b">
        <f t="shared" ref="O262:O264" si="104">H262=N262</f>
        <v>1</v>
      </c>
      <c r="P262" s="680" t="b">
        <f t="shared" ref="P262:P264" si="105">H262&lt;G262</f>
        <v>1</v>
      </c>
      <c r="Q262">
        <f>VLOOKUP(B262,'25년09월 학교가'!$A$2:$C$1818,3,0)</f>
        <v>19300</v>
      </c>
      <c r="R262" s="350"/>
      <c r="S262" s="698" t="b">
        <f t="shared" si="98"/>
        <v>1</v>
      </c>
    </row>
    <row r="263" spans="1:19" s="175" customFormat="1" ht="76.8">
      <c r="A263" s="14"/>
      <c r="B263" s="132">
        <v>458106</v>
      </c>
      <c r="C263" s="29" t="s">
        <v>6174</v>
      </c>
      <c r="D263" s="598" t="s">
        <v>6048</v>
      </c>
      <c r="E263" s="12"/>
      <c r="F263" s="240" t="s">
        <v>129</v>
      </c>
      <c r="G263" s="183">
        <f t="shared" si="102"/>
        <v>23500</v>
      </c>
      <c r="H263" s="320">
        <f t="shared" si="101"/>
        <v>18500</v>
      </c>
      <c r="I263" s="183"/>
      <c r="J263" s="32" t="s">
        <v>6049</v>
      </c>
      <c r="K263" s="14"/>
      <c r="L263" s="14" t="s">
        <v>773</v>
      </c>
      <c r="M263" s="12" t="s">
        <v>112</v>
      </c>
      <c r="N263" s="266">
        <v>18500</v>
      </c>
      <c r="O263" s="680" t="b">
        <f t="shared" si="104"/>
        <v>1</v>
      </c>
      <c r="P263" s="680" t="b">
        <f t="shared" si="105"/>
        <v>1</v>
      </c>
      <c r="Q263">
        <f>VLOOKUP(B263,'25년09월 학교가'!$A$2:$C$1818,3,0)</f>
        <v>18500</v>
      </c>
      <c r="R263" s="350"/>
      <c r="S263" s="698" t="b">
        <f t="shared" si="98"/>
        <v>1</v>
      </c>
    </row>
    <row r="264" spans="1:19" s="175" customFormat="1" ht="63">
      <c r="A264" s="14"/>
      <c r="B264" s="132">
        <v>458108</v>
      </c>
      <c r="C264" s="191" t="s">
        <v>6175</v>
      </c>
      <c r="D264" s="598" t="s">
        <v>6048</v>
      </c>
      <c r="E264" s="12"/>
      <c r="F264" s="240" t="s">
        <v>129</v>
      </c>
      <c r="G264" s="183">
        <f t="shared" si="102"/>
        <v>23500</v>
      </c>
      <c r="H264" s="320">
        <f t="shared" si="101"/>
        <v>18500</v>
      </c>
      <c r="I264" s="183"/>
      <c r="J264" s="133" t="s">
        <v>6050</v>
      </c>
      <c r="K264" s="14" t="s">
        <v>6051</v>
      </c>
      <c r="L264" s="14" t="s">
        <v>773</v>
      </c>
      <c r="M264" s="12" t="s">
        <v>112</v>
      </c>
      <c r="N264" s="266">
        <v>18500</v>
      </c>
      <c r="O264" s="680" t="b">
        <f t="shared" si="104"/>
        <v>1</v>
      </c>
      <c r="P264" s="680" t="b">
        <f t="shared" si="105"/>
        <v>1</v>
      </c>
      <c r="Q264">
        <f>VLOOKUP(B264,'25년09월 학교가'!$A$2:$C$1818,3,0)</f>
        <v>18500</v>
      </c>
      <c r="S264" s="698" t="b">
        <f t="shared" si="98"/>
        <v>1</v>
      </c>
    </row>
    <row r="266" spans="1:19">
      <c r="A266" s="829"/>
      <c r="B266" s="145"/>
      <c r="C266" s="47"/>
      <c r="D266" s="48"/>
      <c r="E266" s="85"/>
      <c r="F266" s="85"/>
      <c r="G266" s="327"/>
      <c r="H266" s="359"/>
      <c r="I266" s="87"/>
      <c r="J266" s="88"/>
      <c r="K266" s="168"/>
      <c r="L266" s="169"/>
      <c r="M266" s="357"/>
      <c r="N266" s="265"/>
      <c r="O266" s="680"/>
      <c r="R266" s="349"/>
    </row>
    <row r="267" spans="1:19">
      <c r="A267" s="46"/>
      <c r="B267" s="62"/>
      <c r="C267" s="47"/>
      <c r="D267" s="48"/>
      <c r="E267" s="49"/>
      <c r="F267" s="49"/>
      <c r="G267" s="50"/>
      <c r="H267" s="50"/>
      <c r="I267" s="50"/>
      <c r="J267" s="4"/>
      <c r="K267" s="2"/>
      <c r="L267" s="3"/>
      <c r="M267" s="1"/>
      <c r="N267" s="265"/>
      <c r="O267" s="680"/>
      <c r="R267" s="349"/>
      <c r="S267" s="680" t="b">
        <f t="shared" si="75"/>
        <v>1</v>
      </c>
    </row>
    <row r="268" spans="1:19" ht="39.6">
      <c r="A268" s="275"/>
      <c r="B268" s="983" t="s">
        <v>3906</v>
      </c>
      <c r="C268" s="983"/>
      <c r="D268" s="983"/>
      <c r="E268" s="983"/>
      <c r="F268" s="983"/>
      <c r="G268" s="983"/>
      <c r="H268" s="983"/>
      <c r="I268" s="983"/>
      <c r="J268" s="983"/>
      <c r="K268" s="983"/>
      <c r="L268" s="983"/>
      <c r="M268" s="983"/>
      <c r="N268" s="265"/>
      <c r="O268" s="680"/>
      <c r="R268" s="349"/>
      <c r="S268" s="680" t="b">
        <f t="shared" si="75"/>
        <v>1</v>
      </c>
    </row>
    <row r="269" spans="1:19" s="141" customFormat="1" ht="77.400000000000006" customHeight="1">
      <c r="A269" s="892" t="s">
        <v>6636</v>
      </c>
      <c r="B269" s="132">
        <v>459365</v>
      </c>
      <c r="C269" s="29" t="s">
        <v>6307</v>
      </c>
      <c r="D269" s="72" t="s">
        <v>6172</v>
      </c>
      <c r="E269" s="74">
        <v>27</v>
      </c>
      <c r="F269" s="12" t="s">
        <v>233</v>
      </c>
      <c r="G269" s="218">
        <f t="shared" ref="G269:G275" si="106">H269+5000</f>
        <v>31500</v>
      </c>
      <c r="H269" s="682">
        <f t="shared" ref="H269:H275" si="107">N269</f>
        <v>26500</v>
      </c>
      <c r="I269" s="219">
        <f t="shared" ref="I269:I275" si="108">H269/E269</f>
        <v>981.48148148148152</v>
      </c>
      <c r="J269" s="77" t="s">
        <v>6286</v>
      </c>
      <c r="K269" s="15" t="s">
        <v>5215</v>
      </c>
      <c r="L269" s="74" t="s">
        <v>12</v>
      </c>
      <c r="M269" s="160" t="s">
        <v>11</v>
      </c>
      <c r="N269" s="331">
        <v>26500</v>
      </c>
      <c r="O269" s="115" t="b">
        <f t="shared" ref="O269:O275" si="109">H269=N269</f>
        <v>1</v>
      </c>
      <c r="P269" s="62" t="b">
        <f t="shared" ref="P269:P275" si="110">H269&lt;G269</f>
        <v>1</v>
      </c>
      <c r="Q269">
        <f>VLOOKUP(B269,'25년09월 학교가'!$A$2:$C$1818,3,0)</f>
        <v>26500</v>
      </c>
      <c r="S269" s="698" t="b">
        <f t="shared" si="75"/>
        <v>1</v>
      </c>
    </row>
    <row r="270" spans="1:19" s="141" customFormat="1" ht="77.400000000000006" customHeight="1">
      <c r="A270" s="193" t="s">
        <v>6417</v>
      </c>
      <c r="B270" s="132">
        <v>459363</v>
      </c>
      <c r="C270" s="29" t="s">
        <v>6308</v>
      </c>
      <c r="D270" s="72" t="s">
        <v>6173</v>
      </c>
      <c r="E270" s="74">
        <v>9</v>
      </c>
      <c r="F270" s="12" t="s">
        <v>233</v>
      </c>
      <c r="G270" s="218">
        <f t="shared" si="106"/>
        <v>19500</v>
      </c>
      <c r="H270" s="682">
        <f t="shared" si="107"/>
        <v>14500</v>
      </c>
      <c r="I270" s="219">
        <f t="shared" si="108"/>
        <v>1611.1111111111111</v>
      </c>
      <c r="J270" s="77" t="s">
        <v>6285</v>
      </c>
      <c r="K270" s="15" t="s">
        <v>5215</v>
      </c>
      <c r="L270" s="74" t="s">
        <v>12</v>
      </c>
      <c r="M270" s="160" t="s">
        <v>11</v>
      </c>
      <c r="N270" s="331">
        <v>14500</v>
      </c>
      <c r="O270" s="115" t="b">
        <f t="shared" si="109"/>
        <v>1</v>
      </c>
      <c r="P270" s="62" t="b">
        <f t="shared" si="110"/>
        <v>1</v>
      </c>
      <c r="Q270">
        <f>VLOOKUP(B270,'25년09월 학교가'!$A$2:$C$1818,3,0)</f>
        <v>14500</v>
      </c>
      <c r="S270" s="698" t="b">
        <f t="shared" si="75"/>
        <v>1</v>
      </c>
    </row>
    <row r="271" spans="1:19" s="141" customFormat="1" ht="77.400000000000006" customHeight="1">
      <c r="A271" s="193" t="s">
        <v>6417</v>
      </c>
      <c r="B271" s="132">
        <v>459364</v>
      </c>
      <c r="C271" s="29" t="s">
        <v>6309</v>
      </c>
      <c r="D271" s="72" t="s">
        <v>803</v>
      </c>
      <c r="E271" s="74">
        <v>24</v>
      </c>
      <c r="F271" s="12" t="s">
        <v>233</v>
      </c>
      <c r="G271" s="218">
        <f t="shared" si="106"/>
        <v>27500</v>
      </c>
      <c r="H271" s="682">
        <f t="shared" si="107"/>
        <v>22500</v>
      </c>
      <c r="I271" s="219">
        <f t="shared" si="108"/>
        <v>937.5</v>
      </c>
      <c r="J271" s="77" t="s">
        <v>6284</v>
      </c>
      <c r="K271" s="15" t="s">
        <v>5215</v>
      </c>
      <c r="L271" s="74" t="s">
        <v>12</v>
      </c>
      <c r="M271" s="160" t="s">
        <v>11</v>
      </c>
      <c r="N271" s="331">
        <v>22500</v>
      </c>
      <c r="O271" s="115" t="b">
        <f t="shared" si="109"/>
        <v>1</v>
      </c>
      <c r="P271" s="62" t="b">
        <f t="shared" si="110"/>
        <v>1</v>
      </c>
      <c r="Q271">
        <f>VLOOKUP(B271,'25년09월 학교가'!$A$2:$C$1818,3,0)</f>
        <v>22500</v>
      </c>
      <c r="S271" s="698" t="b">
        <f t="shared" si="75"/>
        <v>1</v>
      </c>
    </row>
    <row r="272" spans="1:19" s="141" customFormat="1" ht="96">
      <c r="A272" s="193" t="s">
        <v>6417</v>
      </c>
      <c r="B272" s="132">
        <v>460734</v>
      </c>
      <c r="C272" s="29" t="s">
        <v>6385</v>
      </c>
      <c r="D272" s="72" t="s">
        <v>5989</v>
      </c>
      <c r="E272" s="74">
        <v>30</v>
      </c>
      <c r="F272" s="12" t="s">
        <v>233</v>
      </c>
      <c r="G272" s="218">
        <f t="shared" si="106"/>
        <v>26500</v>
      </c>
      <c r="H272" s="682">
        <f t="shared" si="107"/>
        <v>21500</v>
      </c>
      <c r="I272" s="219">
        <f t="shared" si="108"/>
        <v>716.66666666666663</v>
      </c>
      <c r="J272" s="77" t="s">
        <v>6280</v>
      </c>
      <c r="K272" s="72" t="s">
        <v>6279</v>
      </c>
      <c r="L272" s="74" t="s">
        <v>12</v>
      </c>
      <c r="M272" s="160"/>
      <c r="N272" s="331">
        <v>21500</v>
      </c>
      <c r="O272" s="115" t="b">
        <f t="shared" si="109"/>
        <v>1</v>
      </c>
      <c r="P272" s="62" t="b">
        <f t="shared" si="110"/>
        <v>1</v>
      </c>
      <c r="Q272">
        <f>VLOOKUP(B272,'25년09월 학교가'!$A$2:$C$1818,3,0)</f>
        <v>21500</v>
      </c>
      <c r="S272" s="698" t="b">
        <f t="shared" si="75"/>
        <v>1</v>
      </c>
    </row>
    <row r="273" spans="1:19" s="141" customFormat="1" ht="77.400000000000006" customHeight="1">
      <c r="A273" s="193" t="s">
        <v>6417</v>
      </c>
      <c r="B273" s="132">
        <v>460737</v>
      </c>
      <c r="C273" s="29" t="s">
        <v>6384</v>
      </c>
      <c r="D273" s="72" t="s">
        <v>5989</v>
      </c>
      <c r="E273" s="74">
        <v>30</v>
      </c>
      <c r="F273" s="12" t="s">
        <v>233</v>
      </c>
      <c r="G273" s="218">
        <f t="shared" si="106"/>
        <v>24600</v>
      </c>
      <c r="H273" s="682">
        <f t="shared" si="107"/>
        <v>19600</v>
      </c>
      <c r="I273" s="219">
        <f t="shared" si="108"/>
        <v>653.33333333333337</v>
      </c>
      <c r="J273" s="77" t="s">
        <v>6281</v>
      </c>
      <c r="K273" s="72" t="s">
        <v>6279</v>
      </c>
      <c r="L273" s="74" t="s">
        <v>12</v>
      </c>
      <c r="M273" s="160"/>
      <c r="N273" s="331">
        <v>19600</v>
      </c>
      <c r="O273" s="115" t="b">
        <f t="shared" si="109"/>
        <v>1</v>
      </c>
      <c r="P273" s="62" t="b">
        <f t="shared" si="110"/>
        <v>1</v>
      </c>
      <c r="Q273">
        <f>VLOOKUP(B273,'25년09월 학교가'!$A$2:$C$1818,3,0)</f>
        <v>19600</v>
      </c>
      <c r="S273" s="698" t="b">
        <f t="shared" si="75"/>
        <v>1</v>
      </c>
    </row>
    <row r="274" spans="1:19" s="141" customFormat="1" ht="77.400000000000006" customHeight="1">
      <c r="A274" s="193" t="s">
        <v>6417</v>
      </c>
      <c r="B274" s="132">
        <v>460726</v>
      </c>
      <c r="C274" s="29" t="s">
        <v>6368</v>
      </c>
      <c r="D274" s="72" t="s">
        <v>4587</v>
      </c>
      <c r="E274" s="74">
        <v>10</v>
      </c>
      <c r="F274" s="12" t="s">
        <v>233</v>
      </c>
      <c r="G274" s="218">
        <f t="shared" si="106"/>
        <v>18000</v>
      </c>
      <c r="H274" s="682">
        <f t="shared" si="107"/>
        <v>13000</v>
      </c>
      <c r="I274" s="219">
        <f t="shared" si="108"/>
        <v>1300</v>
      </c>
      <c r="J274" s="77" t="s">
        <v>6282</v>
      </c>
      <c r="K274" s="72" t="s">
        <v>6279</v>
      </c>
      <c r="L274" s="74" t="s">
        <v>12</v>
      </c>
      <c r="M274" s="160"/>
      <c r="N274" s="331">
        <v>13000</v>
      </c>
      <c r="O274" s="115" t="b">
        <f t="shared" si="109"/>
        <v>1</v>
      </c>
      <c r="P274" s="62" t="b">
        <f t="shared" si="110"/>
        <v>1</v>
      </c>
      <c r="Q274">
        <f>VLOOKUP(B274,'25년09월 학교가'!$A$2:$C$1818,3,0)</f>
        <v>13000</v>
      </c>
      <c r="S274" s="698" t="b">
        <f t="shared" si="75"/>
        <v>1</v>
      </c>
    </row>
    <row r="275" spans="1:19" s="141" customFormat="1" ht="77.400000000000006" customHeight="1">
      <c r="A275" s="193" t="s">
        <v>6417</v>
      </c>
      <c r="B275" s="132">
        <v>460721</v>
      </c>
      <c r="C275" s="29" t="s">
        <v>6367</v>
      </c>
      <c r="D275" s="72" t="s">
        <v>6278</v>
      </c>
      <c r="E275" s="74">
        <v>30</v>
      </c>
      <c r="F275" s="12" t="s">
        <v>233</v>
      </c>
      <c r="G275" s="218">
        <f t="shared" si="106"/>
        <v>27000</v>
      </c>
      <c r="H275" s="682">
        <f t="shared" si="107"/>
        <v>22000</v>
      </c>
      <c r="I275" s="219">
        <f t="shared" si="108"/>
        <v>733.33333333333337</v>
      </c>
      <c r="J275" s="77" t="s">
        <v>6283</v>
      </c>
      <c r="K275" s="72" t="s">
        <v>6279</v>
      </c>
      <c r="L275" s="74" t="s">
        <v>12</v>
      </c>
      <c r="M275" s="160"/>
      <c r="N275" s="331">
        <v>22000</v>
      </c>
      <c r="O275" s="115" t="b">
        <f t="shared" si="109"/>
        <v>1</v>
      </c>
      <c r="P275" s="62" t="b">
        <f t="shared" si="110"/>
        <v>1</v>
      </c>
      <c r="Q275">
        <f>VLOOKUP(B275,'25년09월 학교가'!$A$2:$C$1818,3,0)</f>
        <v>22000</v>
      </c>
      <c r="S275" s="698" t="b">
        <f t="shared" si="75"/>
        <v>1</v>
      </c>
    </row>
    <row r="276" spans="1:19" ht="38.4">
      <c r="A276" s="14"/>
      <c r="B276" s="132">
        <v>379235</v>
      </c>
      <c r="C276" s="29" t="s">
        <v>878</v>
      </c>
      <c r="D276" s="13" t="s">
        <v>879</v>
      </c>
      <c r="E276" s="12">
        <v>6</v>
      </c>
      <c r="F276" s="12" t="s">
        <v>233</v>
      </c>
      <c r="G276" s="30">
        <v>7000</v>
      </c>
      <c r="H276" s="319">
        <f t="shared" ref="H276:H308" si="111">N276</f>
        <v>6000</v>
      </c>
      <c r="I276" s="20">
        <f t="shared" ref="I276:I282" si="112">H276/E276</f>
        <v>1000</v>
      </c>
      <c r="J276" s="32" t="s">
        <v>3978</v>
      </c>
      <c r="K276" s="41" t="s">
        <v>291</v>
      </c>
      <c r="L276" s="38" t="s">
        <v>808</v>
      </c>
      <c r="M276" s="17"/>
      <c r="N276" s="265">
        <v>6000</v>
      </c>
      <c r="O276" s="680" t="b">
        <f t="shared" ref="O276:O320" si="113">H276=N276</f>
        <v>1</v>
      </c>
      <c r="P276" s="680" t="b">
        <f t="shared" ref="P276:P320" si="114">H276&lt;G276</f>
        <v>1</v>
      </c>
      <c r="Q276">
        <f>VLOOKUP(B276,'25년09월 학교가'!$A$2:$C$1818,3,0)</f>
        <v>6000</v>
      </c>
      <c r="R276" s="349"/>
      <c r="S276" s="680" t="b">
        <f t="shared" si="75"/>
        <v>1</v>
      </c>
    </row>
    <row r="277" spans="1:19" ht="38.4">
      <c r="A277" s="14"/>
      <c r="B277" s="132">
        <v>263561</v>
      </c>
      <c r="C277" s="29" t="s">
        <v>1068</v>
      </c>
      <c r="D277" s="13" t="s">
        <v>1069</v>
      </c>
      <c r="E277" s="12">
        <v>47</v>
      </c>
      <c r="F277" s="12" t="s">
        <v>233</v>
      </c>
      <c r="G277" s="30">
        <v>24000</v>
      </c>
      <c r="H277" s="319">
        <f t="shared" si="111"/>
        <v>14000</v>
      </c>
      <c r="I277" s="20">
        <f t="shared" si="112"/>
        <v>297.87234042553189</v>
      </c>
      <c r="J277" s="32" t="s">
        <v>1070</v>
      </c>
      <c r="K277" s="41" t="s">
        <v>1071</v>
      </c>
      <c r="L277" s="38" t="s">
        <v>808</v>
      </c>
      <c r="M277" s="17" t="s">
        <v>112</v>
      </c>
      <c r="N277" s="265">
        <v>14000</v>
      </c>
      <c r="O277" s="680" t="b">
        <f t="shared" si="113"/>
        <v>1</v>
      </c>
      <c r="P277" s="680" t="b">
        <f t="shared" si="114"/>
        <v>1</v>
      </c>
      <c r="Q277">
        <f>VLOOKUP(B277,'25년09월 학교가'!$A$2:$C$1818,3,0)</f>
        <v>14000</v>
      </c>
      <c r="R277" s="349"/>
      <c r="S277" s="680" t="b">
        <f t="shared" si="75"/>
        <v>1</v>
      </c>
    </row>
    <row r="278" spans="1:19" ht="42">
      <c r="A278" s="14"/>
      <c r="B278" s="132">
        <v>372244</v>
      </c>
      <c r="C278" s="29" t="s">
        <v>371</v>
      </c>
      <c r="D278" s="13" t="s">
        <v>1483</v>
      </c>
      <c r="E278" s="12">
        <v>39</v>
      </c>
      <c r="F278" s="12" t="s">
        <v>233</v>
      </c>
      <c r="G278" s="34">
        <v>30520</v>
      </c>
      <c r="H278" s="319">
        <f t="shared" si="111"/>
        <v>24500</v>
      </c>
      <c r="I278" s="20">
        <f t="shared" si="112"/>
        <v>628.20512820512818</v>
      </c>
      <c r="J278" s="32" t="s">
        <v>1484</v>
      </c>
      <c r="K278" s="41" t="s">
        <v>5028</v>
      </c>
      <c r="L278" s="38" t="s">
        <v>164</v>
      </c>
      <c r="M278" s="17" t="s">
        <v>106</v>
      </c>
      <c r="N278" s="265">
        <v>24500</v>
      </c>
      <c r="O278" s="680" t="b">
        <f t="shared" si="113"/>
        <v>1</v>
      </c>
      <c r="P278" s="680" t="b">
        <f t="shared" si="114"/>
        <v>1</v>
      </c>
      <c r="Q278">
        <f>VLOOKUP(B278,'25년09월 학교가'!$A$2:$C$1818,3,0)</f>
        <v>24500</v>
      </c>
      <c r="R278" s="349"/>
      <c r="S278" s="680" t="b">
        <f t="shared" si="75"/>
        <v>1</v>
      </c>
    </row>
    <row r="279" spans="1:19" ht="42">
      <c r="A279" s="14"/>
      <c r="B279" s="132">
        <v>372243</v>
      </c>
      <c r="C279" s="29" t="s">
        <v>1485</v>
      </c>
      <c r="D279" s="13" t="s">
        <v>1486</v>
      </c>
      <c r="E279" s="12">
        <v>60</v>
      </c>
      <c r="F279" s="12" t="s">
        <v>233</v>
      </c>
      <c r="G279" s="34">
        <v>30500</v>
      </c>
      <c r="H279" s="319">
        <f t="shared" si="111"/>
        <v>23500</v>
      </c>
      <c r="I279" s="20">
        <f t="shared" si="112"/>
        <v>391.66666666666669</v>
      </c>
      <c r="J279" s="32" t="s">
        <v>1487</v>
      </c>
      <c r="K279" s="41" t="s">
        <v>5029</v>
      </c>
      <c r="L279" s="38" t="s">
        <v>164</v>
      </c>
      <c r="M279" s="17" t="s">
        <v>11</v>
      </c>
      <c r="N279" s="265">
        <v>23500</v>
      </c>
      <c r="O279" s="680" t="b">
        <f t="shared" si="113"/>
        <v>1</v>
      </c>
      <c r="P279" s="680" t="b">
        <f t="shared" si="114"/>
        <v>1</v>
      </c>
      <c r="Q279">
        <f>VLOOKUP(B279,'25년09월 학교가'!$A$2:$C$1818,3,0)</f>
        <v>23500</v>
      </c>
      <c r="R279" s="349"/>
      <c r="S279" s="680" t="b">
        <f t="shared" si="75"/>
        <v>1</v>
      </c>
    </row>
    <row r="280" spans="1:19" ht="57.6">
      <c r="A280" s="14" t="s">
        <v>6468</v>
      </c>
      <c r="B280" s="132">
        <v>354780</v>
      </c>
      <c r="C280" s="29" t="s">
        <v>193</v>
      </c>
      <c r="D280" s="13" t="s">
        <v>194</v>
      </c>
      <c r="E280" s="12">
        <v>29</v>
      </c>
      <c r="F280" s="12" t="s">
        <v>233</v>
      </c>
      <c r="G280" s="34">
        <v>6300</v>
      </c>
      <c r="H280" s="319">
        <f t="shared" si="111"/>
        <v>5250</v>
      </c>
      <c r="I280" s="20">
        <f t="shared" si="112"/>
        <v>181.0344827586207</v>
      </c>
      <c r="J280" s="32" t="s">
        <v>195</v>
      </c>
      <c r="K280" s="41" t="s">
        <v>196</v>
      </c>
      <c r="L280" s="38" t="s">
        <v>77</v>
      </c>
      <c r="M280" s="17" t="s">
        <v>112</v>
      </c>
      <c r="N280" s="265">
        <v>5250</v>
      </c>
      <c r="O280" s="680" t="b">
        <f t="shared" si="113"/>
        <v>1</v>
      </c>
      <c r="P280" s="680" t="b">
        <f t="shared" si="114"/>
        <v>1</v>
      </c>
      <c r="Q280">
        <f>VLOOKUP(B280,'25년09월 학교가'!$A$2:$C$1818,3,0)</f>
        <v>5250</v>
      </c>
      <c r="R280" s="349"/>
      <c r="S280" s="680" t="b">
        <f t="shared" si="75"/>
        <v>1</v>
      </c>
    </row>
    <row r="281" spans="1:19">
      <c r="A281" s="14"/>
      <c r="B281" s="132">
        <v>370353</v>
      </c>
      <c r="C281" s="29" t="s">
        <v>81</v>
      </c>
      <c r="D281" s="13" t="s">
        <v>83</v>
      </c>
      <c r="E281" s="12">
        <v>10</v>
      </c>
      <c r="F281" s="12" t="s">
        <v>233</v>
      </c>
      <c r="G281" s="34">
        <v>20000</v>
      </c>
      <c r="H281" s="319">
        <f t="shared" si="111"/>
        <v>18820</v>
      </c>
      <c r="I281" s="20">
        <f t="shared" si="112"/>
        <v>1882</v>
      </c>
      <c r="J281" s="32" t="s">
        <v>91</v>
      </c>
      <c r="K281" s="41" t="s">
        <v>1495</v>
      </c>
      <c r="L281" s="38" t="s">
        <v>92</v>
      </c>
      <c r="M281" s="17"/>
      <c r="N281" s="265">
        <v>18820</v>
      </c>
      <c r="O281" s="680" t="b">
        <f t="shared" si="113"/>
        <v>1</v>
      </c>
      <c r="P281" s="680" t="b">
        <f t="shared" si="114"/>
        <v>1</v>
      </c>
      <c r="Q281">
        <f>VLOOKUP(B281,'25년09월 학교가'!$A$2:$C$1818,3,0)</f>
        <v>18820</v>
      </c>
      <c r="R281" s="349"/>
      <c r="S281" s="680" t="b">
        <f t="shared" ref="S281:S354" si="115">Q281=H281</f>
        <v>1</v>
      </c>
    </row>
    <row r="282" spans="1:19">
      <c r="A282" s="14"/>
      <c r="B282" s="132">
        <v>370531</v>
      </c>
      <c r="C282" s="29" t="s">
        <v>80</v>
      </c>
      <c r="D282" s="13" t="s">
        <v>82</v>
      </c>
      <c r="E282" s="12">
        <v>15</v>
      </c>
      <c r="F282" s="12" t="s">
        <v>233</v>
      </c>
      <c r="G282" s="34">
        <v>32000</v>
      </c>
      <c r="H282" s="319">
        <f t="shared" si="111"/>
        <v>23560</v>
      </c>
      <c r="I282" s="20">
        <f t="shared" si="112"/>
        <v>1570.6666666666667</v>
      </c>
      <c r="J282" s="32" t="s">
        <v>93</v>
      </c>
      <c r="K282" s="41" t="s">
        <v>5663</v>
      </c>
      <c r="L282" s="38" t="s">
        <v>92</v>
      </c>
      <c r="M282" s="17"/>
      <c r="N282" s="265">
        <v>23560</v>
      </c>
      <c r="O282" s="680" t="b">
        <f t="shared" si="113"/>
        <v>1</v>
      </c>
      <c r="P282" s="680" t="b">
        <f t="shared" si="114"/>
        <v>1</v>
      </c>
      <c r="Q282">
        <f>VLOOKUP(B282,'25년09월 학교가'!$A$2:$C$1818,3,0)</f>
        <v>23560</v>
      </c>
      <c r="R282" s="349"/>
      <c r="S282" s="680" t="b">
        <f t="shared" si="115"/>
        <v>1</v>
      </c>
    </row>
    <row r="283" spans="1:19">
      <c r="A283" s="14"/>
      <c r="B283" s="132">
        <v>177830</v>
      </c>
      <c r="C283" s="29" t="s">
        <v>1488</v>
      </c>
      <c r="D283" s="13" t="s">
        <v>131</v>
      </c>
      <c r="E283" s="12"/>
      <c r="F283" s="12" t="s">
        <v>233</v>
      </c>
      <c r="G283" s="34">
        <v>20000</v>
      </c>
      <c r="H283" s="319">
        <f t="shared" si="111"/>
        <v>15790</v>
      </c>
      <c r="I283" s="20"/>
      <c r="J283" s="32" t="s">
        <v>132</v>
      </c>
      <c r="K283" s="41" t="s">
        <v>5664</v>
      </c>
      <c r="L283" s="38"/>
      <c r="M283" s="17"/>
      <c r="N283" s="265">
        <v>15790</v>
      </c>
      <c r="O283" s="680" t="b">
        <f t="shared" si="113"/>
        <v>1</v>
      </c>
      <c r="P283" s="680" t="b">
        <f t="shared" si="114"/>
        <v>1</v>
      </c>
      <c r="Q283">
        <f>VLOOKUP(B283,'25년09월 학교가'!$A$2:$C$1818,3,0)</f>
        <v>15790</v>
      </c>
      <c r="R283" s="349"/>
      <c r="S283" s="680" t="b">
        <f t="shared" si="115"/>
        <v>1</v>
      </c>
    </row>
    <row r="284" spans="1:19" ht="42">
      <c r="A284" s="14"/>
      <c r="B284" s="132">
        <v>253091</v>
      </c>
      <c r="C284" s="29" t="s">
        <v>1489</v>
      </c>
      <c r="D284" s="13" t="s">
        <v>1490</v>
      </c>
      <c r="E284" s="12">
        <v>55</v>
      </c>
      <c r="F284" s="12" t="s">
        <v>233</v>
      </c>
      <c r="G284" s="34">
        <v>51510</v>
      </c>
      <c r="H284" s="319">
        <f t="shared" si="111"/>
        <v>38000</v>
      </c>
      <c r="I284" s="20">
        <f t="shared" ref="I284:I306" si="116">H284/E284</f>
        <v>690.90909090909088</v>
      </c>
      <c r="J284" s="32" t="s">
        <v>1491</v>
      </c>
      <c r="K284" s="41" t="s">
        <v>1508</v>
      </c>
      <c r="L284" s="38" t="s">
        <v>164</v>
      </c>
      <c r="M284" s="17" t="s">
        <v>112</v>
      </c>
      <c r="N284" s="265">
        <v>38000</v>
      </c>
      <c r="O284" s="680" t="b">
        <f t="shared" si="113"/>
        <v>1</v>
      </c>
      <c r="P284" s="680" t="b">
        <f t="shared" si="114"/>
        <v>1</v>
      </c>
      <c r="Q284">
        <f>VLOOKUP(B284,'25년09월 학교가'!$A$2:$C$1818,3,0)</f>
        <v>38000</v>
      </c>
      <c r="R284" s="349"/>
      <c r="S284" s="680" t="b">
        <f t="shared" si="115"/>
        <v>1</v>
      </c>
    </row>
    <row r="285" spans="1:19" ht="42">
      <c r="A285" s="14"/>
      <c r="B285" s="132">
        <v>321754</v>
      </c>
      <c r="C285" s="29" t="s">
        <v>1492</v>
      </c>
      <c r="D285" s="13" t="s">
        <v>1493</v>
      </c>
      <c r="E285" s="12">
        <v>90</v>
      </c>
      <c r="F285" s="12" t="s">
        <v>233</v>
      </c>
      <c r="G285" s="34">
        <v>42120</v>
      </c>
      <c r="H285" s="319">
        <f t="shared" si="111"/>
        <v>27500</v>
      </c>
      <c r="I285" s="20">
        <f t="shared" si="116"/>
        <v>305.55555555555554</v>
      </c>
      <c r="J285" s="32" t="s">
        <v>1494</v>
      </c>
      <c r="K285" s="41" t="s">
        <v>1495</v>
      </c>
      <c r="L285" s="38" t="s">
        <v>164</v>
      </c>
      <c r="M285" s="17" t="s">
        <v>112</v>
      </c>
      <c r="N285" s="265">
        <v>27500</v>
      </c>
      <c r="O285" s="680" t="b">
        <f t="shared" si="113"/>
        <v>1</v>
      </c>
      <c r="P285" s="680" t="b">
        <f t="shared" si="114"/>
        <v>1</v>
      </c>
      <c r="Q285">
        <f>VLOOKUP(B285,'25년09월 학교가'!$A$2:$C$1818,3,0)</f>
        <v>27500</v>
      </c>
      <c r="R285" s="349"/>
      <c r="S285" s="680" t="b">
        <f t="shared" si="115"/>
        <v>1</v>
      </c>
    </row>
    <row r="286" spans="1:19" ht="42">
      <c r="A286" s="14"/>
      <c r="B286" s="132">
        <v>159989</v>
      </c>
      <c r="C286" s="29" t="s">
        <v>1496</v>
      </c>
      <c r="D286" s="13" t="s">
        <v>1497</v>
      </c>
      <c r="E286" s="12">
        <v>130</v>
      </c>
      <c r="F286" s="12" t="s">
        <v>233</v>
      </c>
      <c r="G286" s="34">
        <v>40010</v>
      </c>
      <c r="H286" s="319">
        <f t="shared" si="111"/>
        <v>26000</v>
      </c>
      <c r="I286" s="20">
        <f t="shared" si="116"/>
        <v>200</v>
      </c>
      <c r="J286" s="32" t="s">
        <v>1498</v>
      </c>
      <c r="K286" s="41" t="s">
        <v>1495</v>
      </c>
      <c r="L286" s="38" t="s">
        <v>164</v>
      </c>
      <c r="M286" s="17" t="s">
        <v>112</v>
      </c>
      <c r="N286" s="265">
        <v>26000</v>
      </c>
      <c r="O286" s="680" t="b">
        <f t="shared" si="113"/>
        <v>1</v>
      </c>
      <c r="P286" s="680" t="b">
        <f t="shared" si="114"/>
        <v>1</v>
      </c>
      <c r="Q286">
        <f>VLOOKUP(B286,'25년09월 학교가'!$A$2:$C$1818,3,0)</f>
        <v>26000</v>
      </c>
      <c r="R286" s="349"/>
      <c r="S286" s="680" t="b">
        <f t="shared" si="115"/>
        <v>1</v>
      </c>
    </row>
    <row r="287" spans="1:19" ht="42">
      <c r="A287" s="14"/>
      <c r="B287" s="132">
        <v>321755</v>
      </c>
      <c r="C287" s="29" t="s">
        <v>1499</v>
      </c>
      <c r="D287" s="13" t="s">
        <v>1500</v>
      </c>
      <c r="E287" s="12">
        <v>88</v>
      </c>
      <c r="F287" s="12" t="s">
        <v>233</v>
      </c>
      <c r="G287" s="34">
        <v>39860</v>
      </c>
      <c r="H287" s="319">
        <f t="shared" si="111"/>
        <v>27000</v>
      </c>
      <c r="I287" s="20">
        <f t="shared" si="116"/>
        <v>306.81818181818181</v>
      </c>
      <c r="J287" s="32" t="s">
        <v>1501</v>
      </c>
      <c r="K287" s="41" t="s">
        <v>1495</v>
      </c>
      <c r="L287" s="38" t="s">
        <v>117</v>
      </c>
      <c r="M287" s="17" t="s">
        <v>112</v>
      </c>
      <c r="N287" s="265">
        <v>27000</v>
      </c>
      <c r="O287" s="680" t="b">
        <f t="shared" si="113"/>
        <v>1</v>
      </c>
      <c r="P287" s="680" t="b">
        <f t="shared" si="114"/>
        <v>1</v>
      </c>
      <c r="Q287">
        <f>VLOOKUP(B287,'25년09월 학교가'!$A$2:$C$1818,3,0)</f>
        <v>27000</v>
      </c>
      <c r="R287" s="349"/>
      <c r="S287" s="680" t="b">
        <f t="shared" si="115"/>
        <v>1</v>
      </c>
    </row>
    <row r="288" spans="1:19" ht="42">
      <c r="A288" s="14"/>
      <c r="B288" s="132">
        <v>141700</v>
      </c>
      <c r="C288" s="29" t="s">
        <v>1502</v>
      </c>
      <c r="D288" s="13" t="s">
        <v>1503</v>
      </c>
      <c r="E288" s="12">
        <v>10</v>
      </c>
      <c r="F288" s="12" t="s">
        <v>233</v>
      </c>
      <c r="G288" s="34">
        <v>6470</v>
      </c>
      <c r="H288" s="319">
        <f t="shared" si="111"/>
        <v>5640</v>
      </c>
      <c r="I288" s="20">
        <f t="shared" si="116"/>
        <v>564</v>
      </c>
      <c r="J288" s="32" t="s">
        <v>200</v>
      </c>
      <c r="K288" s="41" t="s">
        <v>1508</v>
      </c>
      <c r="L288" s="38" t="s">
        <v>1504</v>
      </c>
      <c r="M288" s="17" t="s">
        <v>1505</v>
      </c>
      <c r="N288" s="265">
        <v>5640</v>
      </c>
      <c r="O288" s="680" t="b">
        <f t="shared" si="113"/>
        <v>1</v>
      </c>
      <c r="P288" s="680" t="b">
        <f t="shared" si="114"/>
        <v>1</v>
      </c>
      <c r="Q288">
        <f>VLOOKUP(B288,'25년09월 학교가'!$A$2:$C$1818,3,0)</f>
        <v>5640</v>
      </c>
      <c r="R288" s="349"/>
      <c r="S288" s="680" t="b">
        <f t="shared" si="115"/>
        <v>1</v>
      </c>
    </row>
    <row r="289" spans="1:19" ht="42">
      <c r="A289" s="14"/>
      <c r="B289" s="132">
        <v>158925</v>
      </c>
      <c r="C289" s="29" t="s">
        <v>1506</v>
      </c>
      <c r="D289" s="13" t="s">
        <v>1507</v>
      </c>
      <c r="E289" s="12">
        <v>20</v>
      </c>
      <c r="F289" s="12" t="s">
        <v>233</v>
      </c>
      <c r="G289" s="34">
        <v>8520</v>
      </c>
      <c r="H289" s="319">
        <f t="shared" si="111"/>
        <v>7100</v>
      </c>
      <c r="I289" s="20">
        <f t="shared" si="116"/>
        <v>355</v>
      </c>
      <c r="J289" s="32" t="s">
        <v>3979</v>
      </c>
      <c r="K289" s="41" t="s">
        <v>1508</v>
      </c>
      <c r="L289" s="38" t="s">
        <v>1509</v>
      </c>
      <c r="M289" s="17" t="s">
        <v>1505</v>
      </c>
      <c r="N289" s="265">
        <v>7100</v>
      </c>
      <c r="O289" s="680" t="b">
        <f t="shared" si="113"/>
        <v>1</v>
      </c>
      <c r="P289" s="680" t="b">
        <f t="shared" si="114"/>
        <v>1</v>
      </c>
      <c r="Q289">
        <f>VLOOKUP(B289,'25년09월 학교가'!$A$2:$C$1818,3,0)</f>
        <v>7100</v>
      </c>
      <c r="R289" s="349"/>
      <c r="S289" s="680" t="b">
        <f t="shared" si="115"/>
        <v>1</v>
      </c>
    </row>
    <row r="290" spans="1:19" ht="57.6">
      <c r="A290" s="161" t="s">
        <v>8432</v>
      </c>
      <c r="B290" s="132">
        <v>158924</v>
      </c>
      <c r="C290" s="176" t="s">
        <v>3980</v>
      </c>
      <c r="D290" s="13" t="s">
        <v>1510</v>
      </c>
      <c r="E290" s="12">
        <v>10</v>
      </c>
      <c r="F290" s="12" t="s">
        <v>233</v>
      </c>
      <c r="G290" s="34">
        <v>5910</v>
      </c>
      <c r="H290" s="319">
        <f t="shared" si="111"/>
        <v>5000</v>
      </c>
      <c r="I290" s="20">
        <f t="shared" si="116"/>
        <v>500</v>
      </c>
      <c r="J290" s="32" t="s">
        <v>3761</v>
      </c>
      <c r="K290" s="41" t="s">
        <v>1508</v>
      </c>
      <c r="L290" s="38" t="s">
        <v>1509</v>
      </c>
      <c r="M290" s="17" t="s">
        <v>1505</v>
      </c>
      <c r="N290" s="265">
        <v>5000</v>
      </c>
      <c r="O290" s="680" t="b">
        <f t="shared" si="113"/>
        <v>1</v>
      </c>
      <c r="P290" s="680" t="b">
        <f t="shared" si="114"/>
        <v>1</v>
      </c>
      <c r="Q290">
        <f>VLOOKUP(B290,'25년09월 학교가'!$A$2:$C$1818,3,0)</f>
        <v>5000</v>
      </c>
      <c r="R290" s="349"/>
      <c r="S290" s="680" t="b">
        <f t="shared" si="115"/>
        <v>1</v>
      </c>
    </row>
    <row r="291" spans="1:19" ht="42">
      <c r="A291" s="14"/>
      <c r="B291" s="132">
        <v>146095</v>
      </c>
      <c r="C291" s="29" t="s">
        <v>1511</v>
      </c>
      <c r="D291" s="13" t="s">
        <v>1510</v>
      </c>
      <c r="E291" s="12">
        <v>10</v>
      </c>
      <c r="F291" s="12" t="s">
        <v>233</v>
      </c>
      <c r="G291" s="34">
        <v>6170</v>
      </c>
      <c r="H291" s="319">
        <f t="shared" si="111"/>
        <v>6050</v>
      </c>
      <c r="I291" s="20">
        <f t="shared" si="116"/>
        <v>605</v>
      </c>
      <c r="J291" s="32" t="s">
        <v>1512</v>
      </c>
      <c r="K291" s="41" t="s">
        <v>1508</v>
      </c>
      <c r="L291" s="38" t="s">
        <v>1509</v>
      </c>
      <c r="M291" s="17" t="s">
        <v>1505</v>
      </c>
      <c r="N291" s="265">
        <v>6050</v>
      </c>
      <c r="O291" s="680" t="b">
        <f t="shared" si="113"/>
        <v>1</v>
      </c>
      <c r="P291" s="680" t="b">
        <f t="shared" si="114"/>
        <v>1</v>
      </c>
      <c r="Q291">
        <f>VLOOKUP(B291,'25년09월 학교가'!$A$2:$C$1818,3,0)</f>
        <v>6050</v>
      </c>
      <c r="R291" s="349"/>
      <c r="S291" s="680" t="b">
        <f t="shared" si="115"/>
        <v>1</v>
      </c>
    </row>
    <row r="292" spans="1:19" ht="42">
      <c r="A292" s="161" t="s">
        <v>8433</v>
      </c>
      <c r="B292" s="132">
        <v>279575</v>
      </c>
      <c r="C292" s="29" t="s">
        <v>1514</v>
      </c>
      <c r="D292" s="13" t="s">
        <v>1515</v>
      </c>
      <c r="E292" s="12">
        <v>10</v>
      </c>
      <c r="F292" s="12" t="s">
        <v>233</v>
      </c>
      <c r="G292" s="34">
        <v>12860</v>
      </c>
      <c r="H292" s="319">
        <f t="shared" si="111"/>
        <v>11500</v>
      </c>
      <c r="I292" s="20">
        <f t="shared" si="116"/>
        <v>1150</v>
      </c>
      <c r="J292" s="32" t="s">
        <v>1516</v>
      </c>
      <c r="K292" s="41" t="s">
        <v>1517</v>
      </c>
      <c r="L292" s="38" t="s">
        <v>1518</v>
      </c>
      <c r="M292" s="17"/>
      <c r="N292" s="265">
        <v>11500</v>
      </c>
      <c r="O292" s="680" t="b">
        <f t="shared" si="113"/>
        <v>1</v>
      </c>
      <c r="P292" s="680" t="b">
        <f t="shared" si="114"/>
        <v>1</v>
      </c>
      <c r="Q292">
        <f>VLOOKUP(B292,'25년09월 학교가'!$A$2:$C$1818,3,0)</f>
        <v>11500</v>
      </c>
      <c r="R292" s="349"/>
      <c r="S292" s="680" t="b">
        <f t="shared" si="115"/>
        <v>1</v>
      </c>
    </row>
    <row r="293" spans="1:19" ht="42">
      <c r="A293" s="14"/>
      <c r="B293" s="132">
        <v>448533</v>
      </c>
      <c r="C293" s="29" t="s">
        <v>1519</v>
      </c>
      <c r="D293" s="13" t="s">
        <v>1520</v>
      </c>
      <c r="E293" s="12">
        <v>25</v>
      </c>
      <c r="F293" s="12" t="s">
        <v>233</v>
      </c>
      <c r="G293" s="34">
        <v>21690</v>
      </c>
      <c r="H293" s="319">
        <f t="shared" si="111"/>
        <v>18420</v>
      </c>
      <c r="I293" s="20">
        <f t="shared" si="116"/>
        <v>736.8</v>
      </c>
      <c r="J293" s="32" t="s">
        <v>1521</v>
      </c>
      <c r="K293" s="41" t="s">
        <v>390</v>
      </c>
      <c r="L293" s="38" t="s">
        <v>150</v>
      </c>
      <c r="M293" s="17" t="s">
        <v>112</v>
      </c>
      <c r="N293" s="265">
        <v>18420</v>
      </c>
      <c r="O293" s="680" t="b">
        <f t="shared" si="113"/>
        <v>1</v>
      </c>
      <c r="P293" s="680" t="b">
        <f t="shared" si="114"/>
        <v>1</v>
      </c>
      <c r="Q293">
        <f>VLOOKUP(B293,'25년09월 학교가'!$A$2:$C$1818,3,0)</f>
        <v>18420</v>
      </c>
      <c r="R293" s="349"/>
      <c r="S293" s="680" t="b">
        <f t="shared" si="115"/>
        <v>1</v>
      </c>
    </row>
    <row r="294" spans="1:19" ht="42">
      <c r="A294" s="14"/>
      <c r="B294" s="132">
        <v>344250</v>
      </c>
      <c r="C294" s="29" t="s">
        <v>1522</v>
      </c>
      <c r="D294" s="13" t="s">
        <v>1523</v>
      </c>
      <c r="E294" s="12">
        <v>15</v>
      </c>
      <c r="F294" s="12" t="s">
        <v>233</v>
      </c>
      <c r="G294" s="34">
        <v>36710</v>
      </c>
      <c r="H294" s="319">
        <f t="shared" si="111"/>
        <v>30000</v>
      </c>
      <c r="I294" s="20">
        <f t="shared" si="116"/>
        <v>2000</v>
      </c>
      <c r="J294" s="32" t="s">
        <v>1524</v>
      </c>
      <c r="K294" s="41" t="s">
        <v>1517</v>
      </c>
      <c r="L294" s="38" t="s">
        <v>150</v>
      </c>
      <c r="M294" s="17" t="s">
        <v>106</v>
      </c>
      <c r="N294" s="265">
        <v>30000</v>
      </c>
      <c r="O294" s="680" t="b">
        <f t="shared" si="113"/>
        <v>1</v>
      </c>
      <c r="P294" s="680" t="b">
        <f t="shared" si="114"/>
        <v>1</v>
      </c>
      <c r="Q294">
        <f>VLOOKUP(B294,'25년09월 학교가'!$A$2:$C$1818,3,0)</f>
        <v>30000</v>
      </c>
      <c r="R294" s="349"/>
      <c r="S294" s="680" t="b">
        <f t="shared" si="115"/>
        <v>1</v>
      </c>
    </row>
    <row r="295" spans="1:19" ht="42">
      <c r="A295" s="14"/>
      <c r="B295" s="132">
        <v>344249</v>
      </c>
      <c r="C295" s="29" t="s">
        <v>1522</v>
      </c>
      <c r="D295" s="13" t="s">
        <v>1247</v>
      </c>
      <c r="E295" s="12">
        <v>20</v>
      </c>
      <c r="F295" s="12" t="s">
        <v>233</v>
      </c>
      <c r="G295" s="34">
        <v>36710</v>
      </c>
      <c r="H295" s="319">
        <f t="shared" si="111"/>
        <v>30000</v>
      </c>
      <c r="I295" s="20">
        <f t="shared" si="116"/>
        <v>1500</v>
      </c>
      <c r="J295" s="32" t="s">
        <v>207</v>
      </c>
      <c r="K295" s="41" t="s">
        <v>1517</v>
      </c>
      <c r="L295" s="38" t="s">
        <v>150</v>
      </c>
      <c r="M295" s="17" t="s">
        <v>106</v>
      </c>
      <c r="N295" s="265">
        <v>30000</v>
      </c>
      <c r="O295" s="680" t="b">
        <f t="shared" si="113"/>
        <v>1</v>
      </c>
      <c r="P295" s="680" t="b">
        <f t="shared" si="114"/>
        <v>1</v>
      </c>
      <c r="Q295">
        <f>VLOOKUP(B295,'25년09월 학교가'!$A$2:$C$1818,3,0)</f>
        <v>30000</v>
      </c>
      <c r="R295" s="349"/>
      <c r="S295" s="680" t="b">
        <f t="shared" si="115"/>
        <v>1</v>
      </c>
    </row>
    <row r="296" spans="1:19" ht="42">
      <c r="A296" s="14"/>
      <c r="B296" s="132">
        <v>272771</v>
      </c>
      <c r="C296" s="29" t="s">
        <v>1525</v>
      </c>
      <c r="D296" s="13" t="s">
        <v>1526</v>
      </c>
      <c r="E296" s="12">
        <v>20</v>
      </c>
      <c r="F296" s="12" t="s">
        <v>233</v>
      </c>
      <c r="G296" s="34">
        <v>31260</v>
      </c>
      <c r="H296" s="319">
        <f t="shared" si="111"/>
        <v>24250</v>
      </c>
      <c r="I296" s="20">
        <f t="shared" si="116"/>
        <v>1212.5</v>
      </c>
      <c r="J296" s="32" t="s">
        <v>1527</v>
      </c>
      <c r="K296" s="41" t="s">
        <v>331</v>
      </c>
      <c r="L296" s="38" t="s">
        <v>164</v>
      </c>
      <c r="M296" s="17" t="s">
        <v>11</v>
      </c>
      <c r="N296" s="265">
        <v>24250</v>
      </c>
      <c r="O296" s="680" t="b">
        <f t="shared" si="113"/>
        <v>1</v>
      </c>
      <c r="P296" s="680" t="b">
        <f t="shared" si="114"/>
        <v>1</v>
      </c>
      <c r="Q296">
        <f>VLOOKUP(B296,'25년09월 학교가'!$A$2:$C$1818,3,0)</f>
        <v>24250</v>
      </c>
      <c r="R296" s="349"/>
      <c r="S296" s="680" t="b">
        <f t="shared" si="115"/>
        <v>1</v>
      </c>
    </row>
    <row r="297" spans="1:19" ht="42">
      <c r="A297" s="161" t="s">
        <v>3873</v>
      </c>
      <c r="B297" s="132">
        <v>272754</v>
      </c>
      <c r="C297" s="162" t="s">
        <v>3981</v>
      </c>
      <c r="D297" s="13" t="s">
        <v>1247</v>
      </c>
      <c r="E297" s="12">
        <v>20</v>
      </c>
      <c r="F297" s="12" t="s">
        <v>233</v>
      </c>
      <c r="G297" s="34">
        <v>21220</v>
      </c>
      <c r="H297" s="319">
        <f t="shared" si="111"/>
        <v>18800</v>
      </c>
      <c r="I297" s="20">
        <f t="shared" si="116"/>
        <v>940</v>
      </c>
      <c r="J297" s="32" t="s">
        <v>1528</v>
      </c>
      <c r="K297" s="41" t="s">
        <v>331</v>
      </c>
      <c r="L297" s="38" t="s">
        <v>150</v>
      </c>
      <c r="M297" s="17" t="s">
        <v>106</v>
      </c>
      <c r="N297" s="265">
        <v>18800</v>
      </c>
      <c r="O297" s="680" t="b">
        <f t="shared" si="113"/>
        <v>1</v>
      </c>
      <c r="P297" s="680" t="b">
        <f t="shared" si="114"/>
        <v>1</v>
      </c>
      <c r="Q297">
        <f>VLOOKUP(B297,'25년09월 학교가'!$A$2:$C$1818,3,0)</f>
        <v>18800</v>
      </c>
      <c r="R297" s="349"/>
      <c r="S297" s="680" t="b">
        <f t="shared" si="115"/>
        <v>1</v>
      </c>
    </row>
    <row r="298" spans="1:19" ht="42">
      <c r="A298" s="161" t="s">
        <v>3873</v>
      </c>
      <c r="B298" s="132">
        <v>276274</v>
      </c>
      <c r="C298" s="162" t="s">
        <v>3982</v>
      </c>
      <c r="D298" s="13" t="s">
        <v>1237</v>
      </c>
      <c r="E298" s="12">
        <v>10</v>
      </c>
      <c r="F298" s="12" t="s">
        <v>233</v>
      </c>
      <c r="G298" s="34">
        <v>14690</v>
      </c>
      <c r="H298" s="319">
        <f t="shared" si="111"/>
        <v>12970</v>
      </c>
      <c r="I298" s="20">
        <f t="shared" si="116"/>
        <v>1297</v>
      </c>
      <c r="J298" s="32" t="s">
        <v>1528</v>
      </c>
      <c r="K298" s="41" t="s">
        <v>294</v>
      </c>
      <c r="L298" s="38" t="s">
        <v>150</v>
      </c>
      <c r="M298" s="17" t="s">
        <v>112</v>
      </c>
      <c r="N298" s="265">
        <v>12970</v>
      </c>
      <c r="O298" s="680" t="b">
        <f t="shared" si="113"/>
        <v>1</v>
      </c>
      <c r="P298" s="680" t="b">
        <f t="shared" si="114"/>
        <v>1</v>
      </c>
      <c r="Q298">
        <f>VLOOKUP(B298,'25년09월 학교가'!$A$2:$C$1818,3,0)</f>
        <v>12970</v>
      </c>
      <c r="R298" s="349"/>
      <c r="S298" s="680" t="b">
        <f t="shared" si="115"/>
        <v>1</v>
      </c>
    </row>
    <row r="299" spans="1:19" ht="42">
      <c r="A299" s="14"/>
      <c r="B299" s="132">
        <v>272756</v>
      </c>
      <c r="C299" s="29" t="s">
        <v>1529</v>
      </c>
      <c r="D299" s="13" t="s">
        <v>1247</v>
      </c>
      <c r="E299" s="12">
        <v>20</v>
      </c>
      <c r="F299" s="12" t="s">
        <v>233</v>
      </c>
      <c r="G299" s="34">
        <v>24010</v>
      </c>
      <c r="H299" s="319">
        <f t="shared" si="111"/>
        <v>20490</v>
      </c>
      <c r="I299" s="20">
        <f t="shared" si="116"/>
        <v>1024.5</v>
      </c>
      <c r="J299" s="32" t="s">
        <v>1530</v>
      </c>
      <c r="K299" s="41" t="s">
        <v>5030</v>
      </c>
      <c r="L299" s="38" t="s">
        <v>150</v>
      </c>
      <c r="M299" s="17" t="s">
        <v>106</v>
      </c>
      <c r="N299" s="265">
        <v>20490</v>
      </c>
      <c r="O299" s="680" t="b">
        <f t="shared" si="113"/>
        <v>1</v>
      </c>
      <c r="P299" s="680" t="b">
        <f t="shared" si="114"/>
        <v>1</v>
      </c>
      <c r="Q299">
        <f>VLOOKUP(B299,'25년09월 학교가'!$A$2:$C$1818,3,0)</f>
        <v>20490</v>
      </c>
      <c r="R299" s="349"/>
      <c r="S299" s="680" t="b">
        <f t="shared" si="115"/>
        <v>1</v>
      </c>
    </row>
    <row r="300" spans="1:19" ht="42">
      <c r="A300" s="14"/>
      <c r="B300" s="132">
        <v>276204</v>
      </c>
      <c r="C300" s="29" t="s">
        <v>1529</v>
      </c>
      <c r="D300" s="13" t="s">
        <v>1237</v>
      </c>
      <c r="E300" s="12">
        <v>10</v>
      </c>
      <c r="F300" s="12" t="s">
        <v>233</v>
      </c>
      <c r="G300" s="34">
        <v>16030</v>
      </c>
      <c r="H300" s="319">
        <f t="shared" si="111"/>
        <v>13720</v>
      </c>
      <c r="I300" s="20">
        <f t="shared" si="116"/>
        <v>1372</v>
      </c>
      <c r="J300" s="32" t="s">
        <v>1531</v>
      </c>
      <c r="K300" s="41" t="s">
        <v>5030</v>
      </c>
      <c r="L300" s="38" t="s">
        <v>150</v>
      </c>
      <c r="M300" s="17" t="s">
        <v>106</v>
      </c>
      <c r="N300" s="265">
        <v>13720</v>
      </c>
      <c r="O300" s="680" t="b">
        <f t="shared" si="113"/>
        <v>1</v>
      </c>
      <c r="P300" s="680" t="b">
        <f t="shared" si="114"/>
        <v>1</v>
      </c>
      <c r="Q300">
        <f>VLOOKUP(B300,'25년09월 학교가'!$A$2:$C$1818,3,0)</f>
        <v>13720</v>
      </c>
      <c r="R300" s="349"/>
      <c r="S300" s="680" t="b">
        <f t="shared" si="115"/>
        <v>1</v>
      </c>
    </row>
    <row r="301" spans="1:19" ht="42">
      <c r="A301" s="14"/>
      <c r="B301" s="132">
        <v>276206</v>
      </c>
      <c r="C301" s="29" t="s">
        <v>1532</v>
      </c>
      <c r="D301" s="13" t="s">
        <v>1237</v>
      </c>
      <c r="E301" s="12">
        <v>10</v>
      </c>
      <c r="F301" s="12" t="s">
        <v>233</v>
      </c>
      <c r="G301" s="34">
        <v>24430</v>
      </c>
      <c r="H301" s="319">
        <f t="shared" si="111"/>
        <v>17500</v>
      </c>
      <c r="I301" s="20">
        <f t="shared" si="116"/>
        <v>1750</v>
      </c>
      <c r="J301" s="32" t="s">
        <v>1533</v>
      </c>
      <c r="K301" s="41" t="s">
        <v>5031</v>
      </c>
      <c r="L301" s="38" t="s">
        <v>150</v>
      </c>
      <c r="M301" s="17" t="s">
        <v>11</v>
      </c>
      <c r="N301" s="265">
        <v>17500</v>
      </c>
      <c r="O301" s="680" t="b">
        <f t="shared" si="113"/>
        <v>1</v>
      </c>
      <c r="P301" s="680" t="b">
        <f t="shared" si="114"/>
        <v>1</v>
      </c>
      <c r="Q301">
        <f>VLOOKUP(B301,'25년09월 학교가'!$A$2:$C$1818,3,0)</f>
        <v>17500</v>
      </c>
      <c r="R301" s="349"/>
      <c r="S301" s="680" t="b">
        <f t="shared" si="115"/>
        <v>1</v>
      </c>
    </row>
    <row r="302" spans="1:19" ht="42">
      <c r="A302" s="14"/>
      <c r="B302" s="132">
        <v>276208</v>
      </c>
      <c r="C302" s="29" t="s">
        <v>1532</v>
      </c>
      <c r="D302" s="13" t="s">
        <v>1535</v>
      </c>
      <c r="E302" s="12">
        <v>20</v>
      </c>
      <c r="F302" s="12" t="s">
        <v>233</v>
      </c>
      <c r="G302" s="34">
        <v>22210</v>
      </c>
      <c r="H302" s="319">
        <f t="shared" si="111"/>
        <v>19500</v>
      </c>
      <c r="I302" s="20">
        <f t="shared" si="116"/>
        <v>975</v>
      </c>
      <c r="J302" s="32" t="s">
        <v>1533</v>
      </c>
      <c r="K302" s="41" t="s">
        <v>5031</v>
      </c>
      <c r="L302" s="38" t="s">
        <v>150</v>
      </c>
      <c r="M302" s="17" t="s">
        <v>11</v>
      </c>
      <c r="N302" s="265">
        <v>19500</v>
      </c>
      <c r="O302" s="680" t="b">
        <f t="shared" si="113"/>
        <v>1</v>
      </c>
      <c r="P302" s="680" t="b">
        <f t="shared" si="114"/>
        <v>1</v>
      </c>
      <c r="Q302">
        <f>VLOOKUP(B302,'25년09월 학교가'!$A$2:$C$1818,3,0)</f>
        <v>19500</v>
      </c>
      <c r="R302" s="349"/>
      <c r="S302" s="680" t="b">
        <f t="shared" si="115"/>
        <v>1</v>
      </c>
    </row>
    <row r="303" spans="1:19" ht="42">
      <c r="A303" s="14"/>
      <c r="B303" s="132">
        <v>145262</v>
      </c>
      <c r="C303" s="29" t="s">
        <v>1536</v>
      </c>
      <c r="D303" s="13" t="s">
        <v>1537</v>
      </c>
      <c r="E303" s="12">
        <v>30</v>
      </c>
      <c r="F303" s="12" t="s">
        <v>233</v>
      </c>
      <c r="G303" s="34">
        <v>27080</v>
      </c>
      <c r="H303" s="319">
        <f t="shared" si="111"/>
        <v>21190</v>
      </c>
      <c r="I303" s="20">
        <f t="shared" si="116"/>
        <v>706.33333333333337</v>
      </c>
      <c r="J303" s="32" t="s">
        <v>1538</v>
      </c>
      <c r="K303" s="41" t="s">
        <v>5665</v>
      </c>
      <c r="L303" s="38" t="s">
        <v>77</v>
      </c>
      <c r="M303" s="17" t="s">
        <v>112</v>
      </c>
      <c r="N303" s="265">
        <v>21190</v>
      </c>
      <c r="O303" s="680" t="b">
        <f t="shared" si="113"/>
        <v>1</v>
      </c>
      <c r="P303" s="680" t="b">
        <f t="shared" si="114"/>
        <v>1</v>
      </c>
      <c r="Q303">
        <f>VLOOKUP(B303,'25년09월 학교가'!$A$2:$C$1818,3,0)</f>
        <v>21190</v>
      </c>
      <c r="R303" s="349"/>
      <c r="S303" s="680" t="b">
        <f t="shared" si="115"/>
        <v>1</v>
      </c>
    </row>
    <row r="304" spans="1:19" ht="42">
      <c r="A304" s="14"/>
      <c r="B304" s="132">
        <v>370634</v>
      </c>
      <c r="C304" s="29" t="s">
        <v>1539</v>
      </c>
      <c r="D304" s="13" t="s">
        <v>1534</v>
      </c>
      <c r="E304" s="12">
        <v>10</v>
      </c>
      <c r="F304" s="12" t="s">
        <v>233</v>
      </c>
      <c r="G304" s="34">
        <v>18530</v>
      </c>
      <c r="H304" s="319">
        <f t="shared" si="111"/>
        <v>14380</v>
      </c>
      <c r="I304" s="20">
        <f t="shared" si="116"/>
        <v>1438</v>
      </c>
      <c r="J304" s="32" t="s">
        <v>1540</v>
      </c>
      <c r="K304" s="41" t="s">
        <v>5666</v>
      </c>
      <c r="L304" s="38" t="s">
        <v>150</v>
      </c>
      <c r="M304" s="17" t="s">
        <v>11</v>
      </c>
      <c r="N304" s="265">
        <v>14380</v>
      </c>
      <c r="O304" s="680" t="b">
        <f t="shared" si="113"/>
        <v>1</v>
      </c>
      <c r="P304" s="680" t="b">
        <f t="shared" si="114"/>
        <v>1</v>
      </c>
      <c r="Q304">
        <f>VLOOKUP(B304,'25년09월 학교가'!$A$2:$C$1818,3,0)</f>
        <v>14380</v>
      </c>
      <c r="R304" s="349"/>
      <c r="S304" s="680" t="b">
        <f t="shared" si="115"/>
        <v>1</v>
      </c>
    </row>
    <row r="305" spans="1:19" ht="42">
      <c r="A305" s="14"/>
      <c r="B305" s="132">
        <v>165394</v>
      </c>
      <c r="C305" s="29" t="s">
        <v>1541</v>
      </c>
      <c r="D305" s="13" t="s">
        <v>1247</v>
      </c>
      <c r="E305" s="12">
        <v>20</v>
      </c>
      <c r="F305" s="12" t="s">
        <v>233</v>
      </c>
      <c r="G305" s="34">
        <v>24000</v>
      </c>
      <c r="H305" s="319">
        <f t="shared" si="111"/>
        <v>20000</v>
      </c>
      <c r="I305" s="20">
        <f t="shared" si="116"/>
        <v>1000</v>
      </c>
      <c r="J305" s="32" t="s">
        <v>1542</v>
      </c>
      <c r="K305" s="41" t="s">
        <v>331</v>
      </c>
      <c r="L305" s="38" t="s">
        <v>150</v>
      </c>
      <c r="M305" s="17" t="s">
        <v>112</v>
      </c>
      <c r="N305" s="265">
        <v>20000</v>
      </c>
      <c r="O305" s="680" t="b">
        <f t="shared" si="113"/>
        <v>1</v>
      </c>
      <c r="P305" s="680" t="b">
        <f t="shared" si="114"/>
        <v>1</v>
      </c>
      <c r="Q305">
        <f>VLOOKUP(B305,'25년09월 학교가'!$A$2:$C$1818,3,0)</f>
        <v>20000</v>
      </c>
      <c r="R305" s="349"/>
      <c r="S305" s="680" t="b">
        <f t="shared" si="115"/>
        <v>1</v>
      </c>
    </row>
    <row r="306" spans="1:19" ht="42">
      <c r="A306" s="14"/>
      <c r="B306" s="132">
        <v>132854</v>
      </c>
      <c r="C306" s="29" t="s">
        <v>1543</v>
      </c>
      <c r="D306" s="13" t="s">
        <v>1534</v>
      </c>
      <c r="E306" s="12">
        <v>10</v>
      </c>
      <c r="F306" s="12" t="s">
        <v>233</v>
      </c>
      <c r="G306" s="34">
        <v>15000</v>
      </c>
      <c r="H306" s="319">
        <f t="shared" si="111"/>
        <v>10500</v>
      </c>
      <c r="I306" s="20">
        <f t="shared" si="116"/>
        <v>1050</v>
      </c>
      <c r="J306" s="32" t="s">
        <v>1544</v>
      </c>
      <c r="K306" s="41" t="s">
        <v>28</v>
      </c>
      <c r="L306" s="38" t="s">
        <v>164</v>
      </c>
      <c r="M306" s="17" t="s">
        <v>112</v>
      </c>
      <c r="N306" s="265">
        <v>10500</v>
      </c>
      <c r="O306" s="680" t="b">
        <f t="shared" si="113"/>
        <v>1</v>
      </c>
      <c r="P306" s="680" t="b">
        <f t="shared" si="114"/>
        <v>1</v>
      </c>
      <c r="Q306">
        <f>VLOOKUP(B306,'25년09월 학교가'!$A$2:$C$1818,3,0)</f>
        <v>10500</v>
      </c>
      <c r="R306" s="349"/>
      <c r="S306" s="680" t="b">
        <f t="shared" si="115"/>
        <v>1</v>
      </c>
    </row>
    <row r="307" spans="1:19" ht="96">
      <c r="A307" s="12"/>
      <c r="B307" s="132">
        <v>401666</v>
      </c>
      <c r="C307" s="191" t="s">
        <v>4483</v>
      </c>
      <c r="D307" s="132" t="s">
        <v>4484</v>
      </c>
      <c r="E307" s="12">
        <v>20</v>
      </c>
      <c r="F307" s="240" t="s">
        <v>3719</v>
      </c>
      <c r="G307" s="183">
        <f t="shared" ref="G307" si="117">H307+5000</f>
        <v>19000</v>
      </c>
      <c r="H307" s="319">
        <f t="shared" si="111"/>
        <v>14000</v>
      </c>
      <c r="I307" s="183">
        <f>H307/E307</f>
        <v>700</v>
      </c>
      <c r="J307" s="133" t="s">
        <v>4485</v>
      </c>
      <c r="K307" s="41" t="s">
        <v>4486</v>
      </c>
      <c r="L307" s="41" t="s">
        <v>2695</v>
      </c>
      <c r="M307" s="38" t="s">
        <v>106</v>
      </c>
      <c r="N307" s="265">
        <v>14000</v>
      </c>
      <c r="O307" s="680" t="b">
        <f t="shared" si="113"/>
        <v>1</v>
      </c>
      <c r="P307" s="680" t="b">
        <f t="shared" si="114"/>
        <v>1</v>
      </c>
      <c r="Q307">
        <f>VLOOKUP(B307,'25년09월 학교가'!$A$2:$C$1818,3,0)</f>
        <v>14000</v>
      </c>
      <c r="R307" s="349"/>
      <c r="S307" s="680" t="b">
        <f t="shared" si="115"/>
        <v>1</v>
      </c>
    </row>
    <row r="308" spans="1:19" ht="38.4">
      <c r="A308" s="14"/>
      <c r="B308" s="132">
        <v>292022</v>
      </c>
      <c r="C308" s="29" t="s">
        <v>3998</v>
      </c>
      <c r="D308" s="13" t="s">
        <v>3999</v>
      </c>
      <c r="E308" s="12">
        <v>100</v>
      </c>
      <c r="F308" s="12" t="s">
        <v>233</v>
      </c>
      <c r="G308" s="30">
        <v>15000</v>
      </c>
      <c r="H308" s="319">
        <f t="shared" si="111"/>
        <v>10900</v>
      </c>
      <c r="I308" s="20">
        <f t="shared" ref="I308" si="118">H308/E308</f>
        <v>109</v>
      </c>
      <c r="J308" s="32" t="s">
        <v>3997</v>
      </c>
      <c r="K308" s="14" t="s">
        <v>5175</v>
      </c>
      <c r="L308" s="12" t="s">
        <v>5176</v>
      </c>
      <c r="M308" s="160"/>
      <c r="N308" s="265">
        <v>10900</v>
      </c>
      <c r="O308" s="680" t="b">
        <f t="shared" si="113"/>
        <v>1</v>
      </c>
      <c r="P308" s="680" t="b">
        <f t="shared" si="114"/>
        <v>1</v>
      </c>
      <c r="Q308">
        <f>VLOOKUP(B308,'25년09월 학교가'!$A$2:$C$1818,3,0)</f>
        <v>10900</v>
      </c>
      <c r="R308" s="349"/>
      <c r="S308" s="680" t="b">
        <f t="shared" si="115"/>
        <v>1</v>
      </c>
    </row>
    <row r="309" spans="1:19" ht="38.4">
      <c r="A309" s="360"/>
      <c r="B309" s="379">
        <v>344017</v>
      </c>
      <c r="C309" s="380" t="s">
        <v>1893</v>
      </c>
      <c r="D309" s="13" t="s">
        <v>1894</v>
      </c>
      <c r="E309" s="12">
        <v>10</v>
      </c>
      <c r="F309" s="12" t="s">
        <v>233</v>
      </c>
      <c r="G309" s="34">
        <v>13500</v>
      </c>
      <c r="H309" s="319">
        <f>N309</f>
        <v>12000</v>
      </c>
      <c r="I309" s="20">
        <f>H309/E309</f>
        <v>1200</v>
      </c>
      <c r="J309" s="32" t="s">
        <v>5426</v>
      </c>
      <c r="K309" s="41" t="s">
        <v>1895</v>
      </c>
      <c r="L309" s="12" t="s">
        <v>21</v>
      </c>
      <c r="M309" s="160"/>
      <c r="N309" s="265">
        <v>12000</v>
      </c>
      <c r="O309" s="680" t="b">
        <f t="shared" si="113"/>
        <v>1</v>
      </c>
      <c r="P309" s="680" t="b">
        <f t="shared" si="114"/>
        <v>1</v>
      </c>
      <c r="Q309">
        <f>VLOOKUP(B309,'25년09월 학교가'!$A$2:$C$1818,3,0)</f>
        <v>12000</v>
      </c>
      <c r="R309" s="349"/>
      <c r="S309" s="680" t="b">
        <f t="shared" si="115"/>
        <v>1</v>
      </c>
    </row>
    <row r="310" spans="1:19">
      <c r="A310" s="161"/>
      <c r="B310" s="633">
        <v>293716</v>
      </c>
      <c r="C310" s="634" t="s">
        <v>1898</v>
      </c>
      <c r="D310" s="22" t="s">
        <v>1899</v>
      </c>
      <c r="E310" s="12">
        <v>10</v>
      </c>
      <c r="F310" s="12" t="s">
        <v>233</v>
      </c>
      <c r="G310" s="34">
        <f>H310+5000</f>
        <v>18000</v>
      </c>
      <c r="H310" s="539">
        <f>N310</f>
        <v>13000</v>
      </c>
      <c r="I310" s="20"/>
      <c r="J310" s="32" t="s">
        <v>1897</v>
      </c>
      <c r="K310" s="41" t="s">
        <v>1895</v>
      </c>
      <c r="L310" s="12" t="s">
        <v>21</v>
      </c>
      <c r="M310" s="160" t="s">
        <v>112</v>
      </c>
      <c r="N310" s="265">
        <v>13000</v>
      </c>
      <c r="O310" s="680" t="b">
        <f t="shared" si="113"/>
        <v>1</v>
      </c>
      <c r="P310" s="680" t="b">
        <f t="shared" si="114"/>
        <v>1</v>
      </c>
      <c r="Q310">
        <f>VLOOKUP(B310,'25년09월 학교가'!$A$2:$C$1818,3,0)</f>
        <v>13000</v>
      </c>
      <c r="R310" s="349"/>
      <c r="S310" s="680" t="b">
        <f t="shared" si="115"/>
        <v>1</v>
      </c>
    </row>
    <row r="311" spans="1:19">
      <c r="A311" s="329"/>
      <c r="B311" s="379">
        <v>344019</v>
      </c>
      <c r="C311" s="380" t="s">
        <v>1137</v>
      </c>
      <c r="D311" s="13" t="s">
        <v>1138</v>
      </c>
      <c r="E311" s="12">
        <v>100</v>
      </c>
      <c r="F311" s="12" t="s">
        <v>233</v>
      </c>
      <c r="G311" s="30">
        <v>21000</v>
      </c>
      <c r="H311" s="319">
        <f t="shared" ref="H311:H316" si="119">N311</f>
        <v>18500</v>
      </c>
      <c r="I311" s="20">
        <f>H311/E311</f>
        <v>185</v>
      </c>
      <c r="J311" s="32" t="s">
        <v>1139</v>
      </c>
      <c r="K311" s="41" t="s">
        <v>1140</v>
      </c>
      <c r="L311" s="12" t="s">
        <v>794</v>
      </c>
      <c r="M311" s="160"/>
      <c r="N311" s="265">
        <v>18500</v>
      </c>
      <c r="O311" s="680" t="b">
        <f t="shared" si="113"/>
        <v>1</v>
      </c>
      <c r="P311" s="680" t="b">
        <f t="shared" si="114"/>
        <v>1</v>
      </c>
      <c r="Q311">
        <f>VLOOKUP(B311,'25년09월 학교가'!$A$2:$C$1818,3,0)</f>
        <v>18500</v>
      </c>
      <c r="R311" s="349"/>
      <c r="S311" s="680" t="b">
        <f t="shared" si="115"/>
        <v>1</v>
      </c>
    </row>
    <row r="312" spans="1:19" ht="38.4">
      <c r="A312" s="173"/>
      <c r="B312" s="13">
        <v>391657</v>
      </c>
      <c r="C312" s="55" t="s">
        <v>806</v>
      </c>
      <c r="D312" s="13" t="s">
        <v>617</v>
      </c>
      <c r="E312" s="12">
        <v>10</v>
      </c>
      <c r="F312" s="12" t="s">
        <v>233</v>
      </c>
      <c r="G312" s="59">
        <v>17200</v>
      </c>
      <c r="H312" s="319">
        <f t="shared" si="119"/>
        <v>13000</v>
      </c>
      <c r="I312" s="153">
        <f t="shared" ref="I312:I313" si="120">H312/E312</f>
        <v>1300</v>
      </c>
      <c r="J312" s="32" t="s">
        <v>807</v>
      </c>
      <c r="K312" s="41" t="s">
        <v>3849</v>
      </c>
      <c r="L312" s="38" t="s">
        <v>808</v>
      </c>
      <c r="M312" s="17"/>
      <c r="N312" s="265">
        <v>13000</v>
      </c>
      <c r="O312" s="680" t="b">
        <f t="shared" si="113"/>
        <v>1</v>
      </c>
      <c r="P312" s="680" t="b">
        <f t="shared" si="114"/>
        <v>1</v>
      </c>
      <c r="Q312">
        <f>VLOOKUP(B312,'25년09월 학교가'!$A$2:$C$1818,3,0)</f>
        <v>13000</v>
      </c>
      <c r="R312" s="349"/>
      <c r="S312" s="680" t="b">
        <f t="shared" si="115"/>
        <v>1</v>
      </c>
    </row>
    <row r="313" spans="1:19" s="120" customFormat="1" ht="41.4" customHeight="1">
      <c r="A313" s="173"/>
      <c r="B313" s="13">
        <v>393655</v>
      </c>
      <c r="C313" s="55" t="s">
        <v>3735</v>
      </c>
      <c r="D313" s="13" t="s">
        <v>840</v>
      </c>
      <c r="E313" s="12">
        <v>10</v>
      </c>
      <c r="F313" s="12" t="s">
        <v>233</v>
      </c>
      <c r="G313" s="59">
        <v>18000</v>
      </c>
      <c r="H313" s="319">
        <f t="shared" si="119"/>
        <v>14340</v>
      </c>
      <c r="I313" s="153">
        <f t="shared" si="120"/>
        <v>1434</v>
      </c>
      <c r="J313" s="32" t="s">
        <v>841</v>
      </c>
      <c r="K313" s="41" t="s">
        <v>842</v>
      </c>
      <c r="L313" s="38" t="s">
        <v>1209</v>
      </c>
      <c r="M313" s="17"/>
      <c r="N313" s="265">
        <v>14340</v>
      </c>
      <c r="O313" s="680" t="b">
        <f t="shared" si="113"/>
        <v>1</v>
      </c>
      <c r="P313" s="680" t="b">
        <f t="shared" si="114"/>
        <v>1</v>
      </c>
      <c r="Q313">
        <f>VLOOKUP(B313,'25년09월 학교가'!$A$2:$C$1818,3,0)</f>
        <v>14340</v>
      </c>
      <c r="R313" s="349"/>
      <c r="S313" s="680" t="b">
        <f t="shared" si="115"/>
        <v>1</v>
      </c>
    </row>
    <row r="314" spans="1:19" s="194" customFormat="1" ht="57.6">
      <c r="A314" s="173"/>
      <c r="B314" s="132">
        <v>372548</v>
      </c>
      <c r="C314" s="191" t="s">
        <v>5407</v>
      </c>
      <c r="D314" s="132" t="s">
        <v>5413</v>
      </c>
      <c r="E314" s="12">
        <v>120</v>
      </c>
      <c r="F314" s="12" t="s">
        <v>129</v>
      </c>
      <c r="G314" s="183">
        <f>H314+5000</f>
        <v>28500</v>
      </c>
      <c r="H314" s="320">
        <f t="shared" si="119"/>
        <v>23500</v>
      </c>
      <c r="I314" s="183">
        <f>H314/E314</f>
        <v>195.83333333333334</v>
      </c>
      <c r="J314" s="133" t="s">
        <v>5414</v>
      </c>
      <c r="K314" s="360" t="s">
        <v>5415</v>
      </c>
      <c r="L314" s="248" t="s">
        <v>1209</v>
      </c>
      <c r="M314" s="12"/>
      <c r="N314" s="246">
        <v>23500</v>
      </c>
      <c r="O314" s="685" t="b">
        <f t="shared" si="113"/>
        <v>1</v>
      </c>
      <c r="P314" s="680" t="b">
        <f t="shared" si="114"/>
        <v>1</v>
      </c>
      <c r="Q314">
        <f>VLOOKUP(B314,'25년09월 학교가'!$A$2:$C$1818,3,0)</f>
        <v>23500</v>
      </c>
      <c r="R314" s="175"/>
      <c r="S314" s="680" t="b">
        <f t="shared" si="115"/>
        <v>1</v>
      </c>
    </row>
    <row r="315" spans="1:19" s="194" customFormat="1" ht="96">
      <c r="A315" s="173"/>
      <c r="B315" s="132">
        <v>434308</v>
      </c>
      <c r="C315" s="55" t="s">
        <v>5409</v>
      </c>
      <c r="D315" s="132" t="s">
        <v>1556</v>
      </c>
      <c r="E315" s="12">
        <v>10</v>
      </c>
      <c r="F315" s="12" t="s">
        <v>233</v>
      </c>
      <c r="G315" s="183">
        <f t="shared" ref="G315:G316" si="121">H315+5000</f>
        <v>12300</v>
      </c>
      <c r="H315" s="320">
        <f t="shared" si="119"/>
        <v>7300</v>
      </c>
      <c r="I315" s="183">
        <f t="shared" ref="I315:I320" si="122">H315/E315</f>
        <v>730</v>
      </c>
      <c r="J315" s="133" t="s">
        <v>5418</v>
      </c>
      <c r="K315" s="360" t="s">
        <v>5419</v>
      </c>
      <c r="L315" s="360" t="s">
        <v>3773</v>
      </c>
      <c r="M315" s="12"/>
      <c r="N315" s="246">
        <v>7300</v>
      </c>
      <c r="O315" s="685" t="b">
        <f t="shared" si="113"/>
        <v>1</v>
      </c>
      <c r="P315" s="680" t="b">
        <f t="shared" si="114"/>
        <v>1</v>
      </c>
      <c r="Q315">
        <f>VLOOKUP(B315,'25년09월 학교가'!$A$2:$C$1818,3,0)</f>
        <v>7300</v>
      </c>
      <c r="R315" s="175"/>
      <c r="S315" s="680" t="b">
        <f t="shared" si="115"/>
        <v>1</v>
      </c>
    </row>
    <row r="316" spans="1:19" s="194" customFormat="1" ht="57.6">
      <c r="A316" s="173"/>
      <c r="B316" s="145">
        <v>434300</v>
      </c>
      <c r="C316" s="55" t="s">
        <v>5408</v>
      </c>
      <c r="D316" s="132" t="s">
        <v>5427</v>
      </c>
      <c r="E316" s="12">
        <v>20</v>
      </c>
      <c r="F316" s="12" t="s">
        <v>233</v>
      </c>
      <c r="G316" s="183">
        <f t="shared" si="121"/>
        <v>16500</v>
      </c>
      <c r="H316" s="320">
        <f t="shared" si="119"/>
        <v>11500</v>
      </c>
      <c r="I316" s="183">
        <f t="shared" si="122"/>
        <v>575</v>
      </c>
      <c r="J316" s="133" t="s">
        <v>5428</v>
      </c>
      <c r="K316" s="360" t="s">
        <v>5429</v>
      </c>
      <c r="L316" s="360" t="s">
        <v>3841</v>
      </c>
      <c r="M316" s="12"/>
      <c r="N316" s="246">
        <v>11500</v>
      </c>
      <c r="O316" s="685" t="b">
        <f t="shared" si="113"/>
        <v>1</v>
      </c>
      <c r="P316" s="680" t="b">
        <f t="shared" si="114"/>
        <v>1</v>
      </c>
      <c r="Q316">
        <f>VLOOKUP(B316,'25년09월 학교가'!$A$2:$C$1818,3,0)</f>
        <v>11500</v>
      </c>
      <c r="R316" s="175"/>
      <c r="S316" s="680" t="b">
        <f t="shared" si="115"/>
        <v>1</v>
      </c>
    </row>
    <row r="317" spans="1:19" s="194" customFormat="1">
      <c r="A317" s="173"/>
      <c r="B317" s="132">
        <v>436187</v>
      </c>
      <c r="C317" s="55" t="s">
        <v>6107</v>
      </c>
      <c r="D317" s="132" t="s">
        <v>6223</v>
      </c>
      <c r="E317" s="12">
        <v>69</v>
      </c>
      <c r="F317" s="12" t="s">
        <v>233</v>
      </c>
      <c r="G317" s="183">
        <f>H317+5000</f>
        <v>17800</v>
      </c>
      <c r="H317" s="320">
        <f>N317</f>
        <v>12800</v>
      </c>
      <c r="I317" s="183">
        <f t="shared" si="122"/>
        <v>185.50724637681159</v>
      </c>
      <c r="J317" s="133" t="s">
        <v>6225</v>
      </c>
      <c r="K317" s="360" t="s">
        <v>5651</v>
      </c>
      <c r="L317" s="360" t="s">
        <v>3841</v>
      </c>
      <c r="M317" s="12"/>
      <c r="N317" s="246">
        <v>12800</v>
      </c>
      <c r="O317" s="685" t="b">
        <f t="shared" si="113"/>
        <v>1</v>
      </c>
      <c r="P317" s="680" t="b">
        <f t="shared" si="114"/>
        <v>1</v>
      </c>
      <c r="Q317">
        <f>VLOOKUP(B317,'25년09월 학교가'!$A$2:$C$1818,3,0)</f>
        <v>12800</v>
      </c>
      <c r="R317" s="175"/>
      <c r="S317" s="680" t="b">
        <f t="shared" si="115"/>
        <v>1</v>
      </c>
    </row>
    <row r="318" spans="1:19" s="194" customFormat="1">
      <c r="A318" s="173"/>
      <c r="B318" s="132">
        <v>372550</v>
      </c>
      <c r="C318" s="55" t="s">
        <v>5768</v>
      </c>
      <c r="D318" s="132" t="s">
        <v>6224</v>
      </c>
      <c r="E318" s="12">
        <v>41</v>
      </c>
      <c r="F318" s="12" t="s">
        <v>233</v>
      </c>
      <c r="G318" s="183">
        <f>H318+5000</f>
        <v>23500</v>
      </c>
      <c r="H318" s="320">
        <f>N318</f>
        <v>18500</v>
      </c>
      <c r="I318" s="183">
        <f t="shared" si="122"/>
        <v>451.21951219512198</v>
      </c>
      <c r="J318" s="133" t="s">
        <v>6226</v>
      </c>
      <c r="K318" s="360" t="s">
        <v>5651</v>
      </c>
      <c r="L318" s="360" t="s">
        <v>3841</v>
      </c>
      <c r="M318" s="12"/>
      <c r="N318" s="246">
        <v>18500</v>
      </c>
      <c r="O318" s="685" t="b">
        <f t="shared" si="113"/>
        <v>1</v>
      </c>
      <c r="P318" s="680" t="b">
        <f t="shared" si="114"/>
        <v>1</v>
      </c>
      <c r="Q318">
        <f>VLOOKUP(B318,'25년09월 학교가'!$A$2:$C$1818,3,0)</f>
        <v>18500</v>
      </c>
      <c r="R318" s="175"/>
      <c r="S318" s="680" t="b">
        <f t="shared" si="115"/>
        <v>1</v>
      </c>
    </row>
    <row r="319" spans="1:19" s="194" customFormat="1" ht="57.6">
      <c r="A319" s="222"/>
      <c r="B319" s="132">
        <v>329149</v>
      </c>
      <c r="C319" s="55" t="s">
        <v>5406</v>
      </c>
      <c r="D319" s="132" t="s">
        <v>5421</v>
      </c>
      <c r="E319" s="12">
        <v>39</v>
      </c>
      <c r="F319" s="12" t="s">
        <v>233</v>
      </c>
      <c r="G319" s="183">
        <f t="shared" ref="G319:G320" si="123">H319+5000</f>
        <v>25500</v>
      </c>
      <c r="H319" s="320">
        <f t="shared" ref="H319:H320" si="124">N319</f>
        <v>20500</v>
      </c>
      <c r="I319" s="183">
        <f t="shared" si="122"/>
        <v>525.64102564102564</v>
      </c>
      <c r="J319" s="133" t="s">
        <v>5420</v>
      </c>
      <c r="K319" s="360" t="s">
        <v>5422</v>
      </c>
      <c r="L319" s="360" t="s">
        <v>831</v>
      </c>
      <c r="M319" s="12"/>
      <c r="N319" s="246">
        <v>20500</v>
      </c>
      <c r="O319" s="685" t="b">
        <f t="shared" si="113"/>
        <v>1</v>
      </c>
      <c r="P319" s="680" t="b">
        <f t="shared" si="114"/>
        <v>1</v>
      </c>
      <c r="Q319">
        <f>VLOOKUP(B319,'25년09월 학교가'!$A$2:$C$1818,3,0)</f>
        <v>20500</v>
      </c>
      <c r="R319" s="175"/>
      <c r="S319" s="680" t="b">
        <f t="shared" si="115"/>
        <v>1</v>
      </c>
    </row>
    <row r="320" spans="1:19" s="175" customFormat="1">
      <c r="A320" s="12"/>
      <c r="B320" s="132">
        <v>293849</v>
      </c>
      <c r="C320" s="55" t="s">
        <v>4668</v>
      </c>
      <c r="D320" s="132" t="s">
        <v>5423</v>
      </c>
      <c r="E320" s="12">
        <v>10</v>
      </c>
      <c r="F320" s="12" t="s">
        <v>233</v>
      </c>
      <c r="G320" s="183">
        <f t="shared" si="123"/>
        <v>29000</v>
      </c>
      <c r="H320" s="320">
        <f t="shared" si="124"/>
        <v>24000</v>
      </c>
      <c r="I320" s="183">
        <f t="shared" si="122"/>
        <v>2400</v>
      </c>
      <c r="J320" s="133" t="s">
        <v>5424</v>
      </c>
      <c r="K320" s="360" t="s">
        <v>5425</v>
      </c>
      <c r="L320" s="360" t="s">
        <v>831</v>
      </c>
      <c r="M320" s="12"/>
      <c r="N320" s="85">
        <v>24000</v>
      </c>
      <c r="O320" s="685" t="b">
        <f t="shared" si="113"/>
        <v>1</v>
      </c>
      <c r="P320" s="680" t="b">
        <f t="shared" si="114"/>
        <v>1</v>
      </c>
      <c r="Q320">
        <f>VLOOKUP(B320,'25년09월 학교가'!$A$2:$C$1818,3,0)</f>
        <v>24000</v>
      </c>
      <c r="S320" s="680" t="b">
        <f t="shared" si="115"/>
        <v>1</v>
      </c>
    </row>
    <row r="321" spans="1:19">
      <c r="A321" s="46"/>
      <c r="B321" s="145"/>
      <c r="C321" s="47"/>
      <c r="D321" s="48"/>
      <c r="E321" s="85"/>
      <c r="F321" s="85"/>
      <c r="G321" s="327"/>
      <c r="H321" s="328"/>
      <c r="I321" s="87"/>
      <c r="J321" s="88"/>
      <c r="K321" s="46"/>
      <c r="L321" s="85"/>
      <c r="M321" s="159"/>
      <c r="N321" s="265"/>
      <c r="O321" s="680"/>
      <c r="R321" s="349"/>
    </row>
    <row r="322" spans="1:19">
      <c r="A322" s="46"/>
      <c r="B322" s="62"/>
      <c r="C322" s="47"/>
      <c r="D322" s="48"/>
      <c r="E322" s="49"/>
      <c r="F322" s="49"/>
      <c r="G322" s="50"/>
      <c r="H322" s="50"/>
      <c r="I322" s="50"/>
      <c r="J322" s="4"/>
      <c r="K322" s="2"/>
      <c r="L322" s="3"/>
      <c r="M322" s="1"/>
      <c r="N322" s="265"/>
      <c r="O322" s="680"/>
      <c r="R322" s="349"/>
    </row>
    <row r="323" spans="1:19" ht="39.6">
      <c r="A323" s="276"/>
      <c r="B323" s="984" t="s">
        <v>3907</v>
      </c>
      <c r="C323" s="984"/>
      <c r="D323" s="984"/>
      <c r="E323" s="984"/>
      <c r="F323" s="984"/>
      <c r="G323" s="984"/>
      <c r="H323" s="984"/>
      <c r="I323" s="984"/>
      <c r="J323" s="984"/>
      <c r="K323" s="984"/>
      <c r="L323" s="984"/>
      <c r="M323" s="984"/>
      <c r="N323" s="265"/>
      <c r="O323" s="680"/>
      <c r="R323" s="349"/>
    </row>
    <row r="324" spans="1:19" s="175" customFormat="1" ht="172.8">
      <c r="A324" s="725" t="s">
        <v>6398</v>
      </c>
      <c r="B324" s="709">
        <v>454279</v>
      </c>
      <c r="C324" s="710" t="s">
        <v>6387</v>
      </c>
      <c r="D324" s="711" t="s">
        <v>5582</v>
      </c>
      <c r="E324" s="712">
        <v>10</v>
      </c>
      <c r="F324" s="712" t="s">
        <v>233</v>
      </c>
      <c r="G324" s="706">
        <f t="shared" ref="G324" si="125">H324+5000</f>
        <v>23500</v>
      </c>
      <c r="H324" s="707">
        <f t="shared" ref="H324:H325" si="126">N324</f>
        <v>18500</v>
      </c>
      <c r="I324" s="708">
        <f t="shared" ref="I324:I325" si="127">H324/E324</f>
        <v>1850</v>
      </c>
      <c r="J324" s="371" t="s">
        <v>5838</v>
      </c>
      <c r="K324" s="128" t="s">
        <v>6304</v>
      </c>
      <c r="L324" s="128" t="s">
        <v>615</v>
      </c>
      <c r="M324" s="368" t="s">
        <v>112</v>
      </c>
      <c r="N324" s="266">
        <v>18500</v>
      </c>
      <c r="O324" s="680" t="b">
        <f t="shared" ref="O324:O325" si="128">H324=N324</f>
        <v>1</v>
      </c>
      <c r="P324" s="680" t="b">
        <f t="shared" ref="P324:P325" si="129">H324&lt;G324</f>
        <v>1</v>
      </c>
      <c r="Q324">
        <f>VLOOKUP(B324,'25년09월 학교가'!$A$2:$C$1818,3,0)</f>
        <v>18500</v>
      </c>
      <c r="R324" s="350"/>
      <c r="S324" s="698" t="b">
        <f t="shared" ref="S324:S325" si="130">Q324=H324</f>
        <v>1</v>
      </c>
    </row>
    <row r="325" spans="1:19" s="175" customFormat="1" ht="111" customHeight="1">
      <c r="A325" s="193" t="s">
        <v>6615</v>
      </c>
      <c r="B325" s="237">
        <v>451195</v>
      </c>
      <c r="C325" s="691" t="s">
        <v>6392</v>
      </c>
      <c r="D325" s="37" t="s">
        <v>1320</v>
      </c>
      <c r="E325" s="35">
        <v>10</v>
      </c>
      <c r="F325" s="35" t="s">
        <v>233</v>
      </c>
      <c r="G325" s="365">
        <f>H325+5000</f>
        <v>22000</v>
      </c>
      <c r="H325" s="534">
        <f t="shared" si="126"/>
        <v>17000</v>
      </c>
      <c r="I325" s="366">
        <f t="shared" si="127"/>
        <v>1700</v>
      </c>
      <c r="J325" s="371" t="s">
        <v>6234</v>
      </c>
      <c r="K325" s="128" t="s">
        <v>5645</v>
      </c>
      <c r="L325" s="128" t="s">
        <v>615</v>
      </c>
      <c r="M325" s="368" t="s">
        <v>112</v>
      </c>
      <c r="N325" s="266">
        <v>17000</v>
      </c>
      <c r="O325" s="680" t="b">
        <f t="shared" si="128"/>
        <v>1</v>
      </c>
      <c r="P325" s="680" t="b">
        <f t="shared" si="129"/>
        <v>1</v>
      </c>
      <c r="Q325">
        <f>VLOOKUP(B325,'25년09월 학교가'!$A$2:$C$1818,3,0)</f>
        <v>17000</v>
      </c>
      <c r="R325" s="350"/>
      <c r="S325" s="698" t="b">
        <f t="shared" si="130"/>
        <v>1</v>
      </c>
    </row>
    <row r="326" spans="1:19" ht="38.4">
      <c r="A326" s="14" t="s">
        <v>6398</v>
      </c>
      <c r="B326" s="132">
        <v>455336</v>
      </c>
      <c r="C326" s="191" t="s">
        <v>5999</v>
      </c>
      <c r="D326" s="132" t="s">
        <v>4935</v>
      </c>
      <c r="E326" s="12">
        <v>10</v>
      </c>
      <c r="F326" s="240" t="s">
        <v>233</v>
      </c>
      <c r="G326" s="262">
        <v>13200</v>
      </c>
      <c r="H326" s="320">
        <f>N326</f>
        <v>9500</v>
      </c>
      <c r="I326" s="183">
        <f>H326/E326</f>
        <v>950</v>
      </c>
      <c r="J326" s="133" t="s">
        <v>4946</v>
      </c>
      <c r="K326" s="41" t="s">
        <v>5016</v>
      </c>
      <c r="L326" s="38"/>
      <c r="M326" s="38" t="s">
        <v>112</v>
      </c>
      <c r="N326" s="141">
        <v>9500</v>
      </c>
      <c r="O326" s="685" t="b">
        <f t="shared" ref="O326" si="131">H326=N326</f>
        <v>1</v>
      </c>
      <c r="P326" s="680" t="b">
        <f t="shared" ref="P326" si="132">H326&lt;G326</f>
        <v>1</v>
      </c>
      <c r="Q326">
        <f>VLOOKUP(B326,'25년09월 학교가'!$A$2:$C$1818,3,0)</f>
        <v>9500</v>
      </c>
      <c r="R326" s="175"/>
      <c r="S326" s="680" t="b">
        <f t="shared" si="115"/>
        <v>1</v>
      </c>
    </row>
    <row r="327" spans="1:19" ht="38.4">
      <c r="A327" s="14" t="s">
        <v>6398</v>
      </c>
      <c r="B327" s="132">
        <v>455337</v>
      </c>
      <c r="C327" s="191" t="s">
        <v>6000</v>
      </c>
      <c r="D327" s="132" t="s">
        <v>4935</v>
      </c>
      <c r="E327" s="12">
        <v>10</v>
      </c>
      <c r="F327" s="240" t="s">
        <v>233</v>
      </c>
      <c r="G327" s="262">
        <v>16500</v>
      </c>
      <c r="H327" s="320">
        <f t="shared" ref="H327:H329" si="133">N327</f>
        <v>11200</v>
      </c>
      <c r="I327" s="183">
        <f t="shared" ref="I327:I329" si="134">H327/E327</f>
        <v>1120</v>
      </c>
      <c r="J327" s="133" t="s">
        <v>4947</v>
      </c>
      <c r="K327" s="41" t="s">
        <v>5017</v>
      </c>
      <c r="L327" s="38"/>
      <c r="M327" s="38" t="s">
        <v>112</v>
      </c>
      <c r="N327" s="141">
        <v>11200</v>
      </c>
      <c r="O327" s="685" t="b">
        <f t="shared" ref="O327:O329" si="135">H327=N327</f>
        <v>1</v>
      </c>
      <c r="P327" s="680" t="b">
        <f t="shared" ref="P327:P329" si="136">H327&lt;G327</f>
        <v>1</v>
      </c>
      <c r="Q327">
        <f>VLOOKUP(B327,'25년09월 학교가'!$A$2:$C$1818,3,0)</f>
        <v>11200</v>
      </c>
      <c r="R327" s="175"/>
      <c r="S327" s="680" t="b">
        <f t="shared" si="115"/>
        <v>1</v>
      </c>
    </row>
    <row r="328" spans="1:19" ht="38.4">
      <c r="A328" s="14" t="s">
        <v>6398</v>
      </c>
      <c r="B328" s="132">
        <v>455338</v>
      </c>
      <c r="C328" s="191" t="s">
        <v>6001</v>
      </c>
      <c r="D328" s="132" t="s">
        <v>4936</v>
      </c>
      <c r="E328" s="12">
        <v>10</v>
      </c>
      <c r="F328" s="240" t="s">
        <v>233</v>
      </c>
      <c r="G328" s="262">
        <v>12700</v>
      </c>
      <c r="H328" s="320">
        <f t="shared" si="133"/>
        <v>7200</v>
      </c>
      <c r="I328" s="183">
        <f t="shared" si="134"/>
        <v>720</v>
      </c>
      <c r="J328" s="133" t="s">
        <v>4948</v>
      </c>
      <c r="K328" s="41" t="s">
        <v>5017</v>
      </c>
      <c r="L328" s="38"/>
      <c r="M328" s="38" t="s">
        <v>112</v>
      </c>
      <c r="N328" s="141">
        <v>7200</v>
      </c>
      <c r="O328" s="685" t="b">
        <f t="shared" si="135"/>
        <v>1</v>
      </c>
      <c r="P328" s="680" t="b">
        <f t="shared" si="136"/>
        <v>1</v>
      </c>
      <c r="Q328">
        <f>VLOOKUP(B328,'25년09월 학교가'!$A$2:$C$1818,3,0)</f>
        <v>7200</v>
      </c>
      <c r="R328" s="175"/>
      <c r="S328" s="680" t="b">
        <f t="shared" si="115"/>
        <v>1</v>
      </c>
    </row>
    <row r="329" spans="1:19" s="175" customFormat="1" ht="76.8">
      <c r="A329" s="161"/>
      <c r="B329" s="132">
        <v>428994</v>
      </c>
      <c r="C329" s="191" t="s">
        <v>5612</v>
      </c>
      <c r="D329" s="132" t="s">
        <v>4270</v>
      </c>
      <c r="E329" s="12">
        <v>10</v>
      </c>
      <c r="F329" s="240" t="s">
        <v>10</v>
      </c>
      <c r="G329" s="262">
        <f>H329+3000</f>
        <v>12000</v>
      </c>
      <c r="H329" s="320">
        <f t="shared" si="133"/>
        <v>9000</v>
      </c>
      <c r="I329" s="183">
        <f t="shared" si="134"/>
        <v>900</v>
      </c>
      <c r="J329" s="133" t="s">
        <v>4822</v>
      </c>
      <c r="K329" s="41" t="s">
        <v>4823</v>
      </c>
      <c r="L329" s="41" t="s">
        <v>17</v>
      </c>
      <c r="M329" s="38" t="s">
        <v>11</v>
      </c>
      <c r="N329" s="85">
        <v>9000</v>
      </c>
      <c r="O329" s="685" t="b">
        <f t="shared" si="135"/>
        <v>1</v>
      </c>
      <c r="P329" s="680" t="b">
        <f t="shared" si="136"/>
        <v>1</v>
      </c>
      <c r="Q329">
        <f>VLOOKUP(B329,'25년09월 학교가'!$A$2:$C$1818,3,0)</f>
        <v>9000</v>
      </c>
      <c r="S329" s="680" t="b">
        <f t="shared" si="115"/>
        <v>1</v>
      </c>
    </row>
    <row r="330" spans="1:19" ht="57.6">
      <c r="A330" s="732"/>
      <c r="B330" s="132">
        <v>389790</v>
      </c>
      <c r="C330" s="29" t="s">
        <v>611</v>
      </c>
      <c r="D330" s="13" t="s">
        <v>612</v>
      </c>
      <c r="E330" s="12">
        <v>20</v>
      </c>
      <c r="F330" s="12" t="s">
        <v>233</v>
      </c>
      <c r="G330" s="30">
        <v>22000</v>
      </c>
      <c r="H330" s="319">
        <f>N330</f>
        <v>18500</v>
      </c>
      <c r="I330" s="20">
        <f t="shared" ref="I330" si="137">H330/E330</f>
        <v>925</v>
      </c>
      <c r="J330" s="32" t="s">
        <v>613</v>
      </c>
      <c r="K330" s="41" t="s">
        <v>614</v>
      </c>
      <c r="L330" s="38" t="s">
        <v>615</v>
      </c>
      <c r="M330" s="17" t="s">
        <v>112</v>
      </c>
      <c r="N330" s="265">
        <v>18500</v>
      </c>
      <c r="O330" s="680" t="b">
        <f t="shared" ref="O330" si="138">H330=N330</f>
        <v>1</v>
      </c>
      <c r="P330" s="680" t="b">
        <f t="shared" ref="P330" si="139">H330&lt;G330</f>
        <v>1</v>
      </c>
      <c r="Q330">
        <f>VLOOKUP(B330,'25년09월 학교가'!$A$2:$C$1818,3,0)</f>
        <v>18500</v>
      </c>
      <c r="R330" s="349"/>
      <c r="S330" s="680" t="b">
        <f t="shared" si="115"/>
        <v>1</v>
      </c>
    </row>
    <row r="331" spans="1:19" ht="57.6">
      <c r="A331" s="732"/>
      <c r="B331" s="132">
        <v>389792</v>
      </c>
      <c r="C331" s="29" t="s">
        <v>616</v>
      </c>
      <c r="D331" s="13" t="s">
        <v>617</v>
      </c>
      <c r="E331" s="12">
        <v>10</v>
      </c>
      <c r="F331" s="12" t="s">
        <v>233</v>
      </c>
      <c r="G331" s="30">
        <v>20000</v>
      </c>
      <c r="H331" s="319">
        <f t="shared" ref="H331:H339" si="140">N331</f>
        <v>14300</v>
      </c>
      <c r="I331" s="20">
        <f t="shared" ref="I331:I339" si="141">H331/E331</f>
        <v>1430</v>
      </c>
      <c r="J331" s="32" t="s">
        <v>618</v>
      </c>
      <c r="K331" s="41" t="s">
        <v>614</v>
      </c>
      <c r="L331" s="38" t="s">
        <v>615</v>
      </c>
      <c r="M331" s="17" t="s">
        <v>112</v>
      </c>
      <c r="N331" s="265">
        <v>14300</v>
      </c>
      <c r="O331" s="680" t="b">
        <f t="shared" ref="O331:O339" si="142">H331=N331</f>
        <v>1</v>
      </c>
      <c r="P331" s="680" t="b">
        <f t="shared" ref="P331:P339" si="143">H331&lt;G331</f>
        <v>1</v>
      </c>
      <c r="Q331">
        <f>VLOOKUP(B331,'25년09월 학교가'!$A$2:$C$1818,3,0)</f>
        <v>14300</v>
      </c>
      <c r="R331" s="349"/>
      <c r="S331" s="680" t="b">
        <f t="shared" si="115"/>
        <v>1</v>
      </c>
    </row>
    <row r="332" spans="1:19" ht="42">
      <c r="A332" s="14"/>
      <c r="B332" s="132">
        <v>254264</v>
      </c>
      <c r="C332" s="29" t="s">
        <v>1548</v>
      </c>
      <c r="D332" s="13" t="s">
        <v>1237</v>
      </c>
      <c r="E332" s="12">
        <v>10</v>
      </c>
      <c r="F332" s="12" t="s">
        <v>233</v>
      </c>
      <c r="G332" s="34">
        <v>16260</v>
      </c>
      <c r="H332" s="319">
        <f t="shared" si="140"/>
        <v>14000</v>
      </c>
      <c r="I332" s="20">
        <f t="shared" si="141"/>
        <v>1400</v>
      </c>
      <c r="J332" s="32" t="s">
        <v>1549</v>
      </c>
      <c r="K332" s="41" t="s">
        <v>209</v>
      </c>
      <c r="L332" s="38" t="s">
        <v>164</v>
      </c>
      <c r="M332" s="17" t="s">
        <v>11</v>
      </c>
      <c r="N332" s="265">
        <v>14000</v>
      </c>
      <c r="O332" s="680" t="b">
        <f t="shared" si="142"/>
        <v>1</v>
      </c>
      <c r="P332" s="680" t="b">
        <f t="shared" si="143"/>
        <v>1</v>
      </c>
      <c r="Q332">
        <f>VLOOKUP(B332,'25년09월 학교가'!$A$2:$C$1818,3,0)</f>
        <v>14000</v>
      </c>
      <c r="R332" s="349"/>
      <c r="S332" s="680" t="b">
        <f t="shared" si="115"/>
        <v>1</v>
      </c>
    </row>
    <row r="333" spans="1:19" ht="57.6">
      <c r="A333" s="14"/>
      <c r="B333" s="132">
        <v>287522</v>
      </c>
      <c r="C333" s="29" t="s">
        <v>1550</v>
      </c>
      <c r="D333" s="13" t="s">
        <v>1551</v>
      </c>
      <c r="E333" s="12">
        <v>10</v>
      </c>
      <c r="F333" s="12" t="s">
        <v>233</v>
      </c>
      <c r="G333" s="34">
        <v>14040</v>
      </c>
      <c r="H333" s="319">
        <f t="shared" si="140"/>
        <v>12500</v>
      </c>
      <c r="I333" s="20">
        <f t="shared" si="141"/>
        <v>1250</v>
      </c>
      <c r="J333" s="32" t="s">
        <v>1552</v>
      </c>
      <c r="K333" s="41" t="s">
        <v>209</v>
      </c>
      <c r="L333" s="38" t="s">
        <v>150</v>
      </c>
      <c r="M333" s="17" t="s">
        <v>11</v>
      </c>
      <c r="N333" s="265">
        <v>12500</v>
      </c>
      <c r="O333" s="680" t="b">
        <f t="shared" si="142"/>
        <v>1</v>
      </c>
      <c r="P333" s="680" t="b">
        <f t="shared" si="143"/>
        <v>1</v>
      </c>
      <c r="Q333">
        <f>VLOOKUP(B333,'25년09월 학교가'!$A$2:$C$1818,3,0)</f>
        <v>12500</v>
      </c>
      <c r="R333" s="349"/>
      <c r="S333" s="680" t="b">
        <f t="shared" si="115"/>
        <v>1</v>
      </c>
    </row>
    <row r="334" spans="1:19" ht="42">
      <c r="A334" s="14"/>
      <c r="B334" s="132">
        <v>287518</v>
      </c>
      <c r="C334" s="29" t="s">
        <v>1553</v>
      </c>
      <c r="D334" s="13" t="s">
        <v>1551</v>
      </c>
      <c r="E334" s="12">
        <v>10</v>
      </c>
      <c r="F334" s="12" t="s">
        <v>233</v>
      </c>
      <c r="G334" s="34">
        <v>12910</v>
      </c>
      <c r="H334" s="319">
        <f>N334</f>
        <v>11000</v>
      </c>
      <c r="I334" s="20">
        <f>H334/E334</f>
        <v>1100</v>
      </c>
      <c r="J334" s="32" t="s">
        <v>1554</v>
      </c>
      <c r="K334" s="41" t="s">
        <v>394</v>
      </c>
      <c r="L334" s="38" t="s">
        <v>150</v>
      </c>
      <c r="M334" s="17" t="s">
        <v>112</v>
      </c>
      <c r="N334" s="265">
        <v>11000</v>
      </c>
      <c r="O334" s="680" t="b">
        <f>H334=N334</f>
        <v>1</v>
      </c>
      <c r="P334" s="680" t="b">
        <f>H334&lt;G334</f>
        <v>1</v>
      </c>
      <c r="Q334">
        <f>VLOOKUP(B334,'25년09월 학교가'!$A$2:$C$1818,3,0)</f>
        <v>11000</v>
      </c>
      <c r="R334" s="349"/>
      <c r="S334" s="680" t="b">
        <f>Q334=H334</f>
        <v>1</v>
      </c>
    </row>
    <row r="335" spans="1:19" s="175" customFormat="1" ht="38.4">
      <c r="A335" s="161"/>
      <c r="B335" s="13">
        <v>458380</v>
      </c>
      <c r="C335" s="191" t="s">
        <v>6265</v>
      </c>
      <c r="D335" s="132" t="s">
        <v>8426</v>
      </c>
      <c r="E335" s="12">
        <v>10</v>
      </c>
      <c r="F335" s="240" t="s">
        <v>10</v>
      </c>
      <c r="G335" s="262">
        <v>11500</v>
      </c>
      <c r="H335" s="320">
        <f t="shared" si="140"/>
        <v>4900</v>
      </c>
      <c r="I335" s="183">
        <f>H335/E335</f>
        <v>490</v>
      </c>
      <c r="J335" s="133" t="s">
        <v>6266</v>
      </c>
      <c r="K335" s="41" t="s">
        <v>6267</v>
      </c>
      <c r="L335" s="41" t="s">
        <v>17</v>
      </c>
      <c r="M335" s="38" t="s">
        <v>11</v>
      </c>
      <c r="N335" s="85">
        <v>4900</v>
      </c>
      <c r="O335" s="685" t="b">
        <f t="shared" si="142"/>
        <v>1</v>
      </c>
      <c r="P335" s="680" t="b">
        <f t="shared" si="143"/>
        <v>1</v>
      </c>
      <c r="Q335">
        <f>VLOOKUP(B335,'25년09월 학교가'!$A$2:$C$1818,3,0)</f>
        <v>4900</v>
      </c>
      <c r="S335" s="680" t="b">
        <f t="shared" ref="S335" si="144">Q335=H335</f>
        <v>1</v>
      </c>
    </row>
    <row r="336" spans="1:19" ht="42">
      <c r="A336" s="161"/>
      <c r="B336" s="132">
        <v>458378</v>
      </c>
      <c r="C336" s="29" t="s">
        <v>6262</v>
      </c>
      <c r="D336" s="13" t="s">
        <v>1560</v>
      </c>
      <c r="E336" s="12">
        <v>20</v>
      </c>
      <c r="F336" s="12" t="s">
        <v>233</v>
      </c>
      <c r="G336" s="34">
        <f>H336+5000</f>
        <v>18000</v>
      </c>
      <c r="H336" s="319">
        <f>N336</f>
        <v>13000</v>
      </c>
      <c r="I336" s="20">
        <f>H336/E336</f>
        <v>650</v>
      </c>
      <c r="J336" s="581" t="s">
        <v>6268</v>
      </c>
      <c r="K336" s="41" t="s">
        <v>6269</v>
      </c>
      <c r="L336" s="38" t="s">
        <v>164</v>
      </c>
      <c r="M336" s="17" t="s">
        <v>11</v>
      </c>
      <c r="N336" s="265">
        <v>13000</v>
      </c>
      <c r="O336" s="680" t="b">
        <f>H336=N336</f>
        <v>1</v>
      </c>
      <c r="P336" s="680" t="b">
        <f>H336&lt;G336</f>
        <v>1</v>
      </c>
      <c r="Q336">
        <f>VLOOKUP(B336,'25년09월 학교가'!$A$2:$C$1818,3,0)</f>
        <v>13000</v>
      </c>
      <c r="R336" s="349"/>
      <c r="S336" s="680" t="b">
        <f>Q336=H336</f>
        <v>1</v>
      </c>
    </row>
    <row r="337" spans="1:19" ht="42">
      <c r="A337" s="161"/>
      <c r="B337" s="132">
        <v>458377</v>
      </c>
      <c r="C337" s="29" t="s">
        <v>6261</v>
      </c>
      <c r="D337" s="13" t="s">
        <v>1560</v>
      </c>
      <c r="E337" s="12">
        <v>20</v>
      </c>
      <c r="F337" s="12" t="s">
        <v>233</v>
      </c>
      <c r="G337" s="34">
        <v>15510</v>
      </c>
      <c r="H337" s="319">
        <f t="shared" si="140"/>
        <v>11500</v>
      </c>
      <c r="I337" s="20">
        <f t="shared" si="141"/>
        <v>575</v>
      </c>
      <c r="J337" s="581" t="s">
        <v>6270</v>
      </c>
      <c r="K337" s="41" t="s">
        <v>6269</v>
      </c>
      <c r="L337" s="38" t="s">
        <v>164</v>
      </c>
      <c r="M337" s="17" t="s">
        <v>11</v>
      </c>
      <c r="N337" s="265">
        <v>11500</v>
      </c>
      <c r="O337" s="680" t="b">
        <f t="shared" si="142"/>
        <v>1</v>
      </c>
      <c r="P337" s="680" t="b">
        <f t="shared" si="143"/>
        <v>1</v>
      </c>
      <c r="Q337">
        <f>VLOOKUP(B337,'25년09월 학교가'!$A$2:$C$1818,3,0)</f>
        <v>11500</v>
      </c>
      <c r="R337" s="349"/>
      <c r="S337" s="680" t="b">
        <f t="shared" si="115"/>
        <v>1</v>
      </c>
    </row>
    <row r="338" spans="1:19" ht="42">
      <c r="A338" s="161"/>
      <c r="B338" s="132">
        <v>458379</v>
      </c>
      <c r="C338" s="29" t="s">
        <v>6263</v>
      </c>
      <c r="D338" s="13" t="s">
        <v>6264</v>
      </c>
      <c r="E338" s="12">
        <v>10</v>
      </c>
      <c r="F338" s="12" t="s">
        <v>233</v>
      </c>
      <c r="G338" s="34">
        <v>16580</v>
      </c>
      <c r="H338" s="319">
        <f t="shared" si="140"/>
        <v>6200</v>
      </c>
      <c r="I338" s="20">
        <f t="shared" si="141"/>
        <v>620</v>
      </c>
      <c r="J338" s="32" t="s">
        <v>6271</v>
      </c>
      <c r="K338" s="41" t="s">
        <v>6267</v>
      </c>
      <c r="L338" s="38" t="s">
        <v>164</v>
      </c>
      <c r="M338" s="17" t="s">
        <v>112</v>
      </c>
      <c r="N338" s="265">
        <v>6200</v>
      </c>
      <c r="O338" s="680" t="b">
        <f t="shared" si="142"/>
        <v>1</v>
      </c>
      <c r="P338" s="680" t="b">
        <f t="shared" si="143"/>
        <v>1</v>
      </c>
      <c r="Q338">
        <f>VLOOKUP(B338,'25년09월 학교가'!$A$2:$C$1818,3,0)</f>
        <v>6200</v>
      </c>
      <c r="R338" s="349"/>
      <c r="S338" s="680" t="b">
        <f t="shared" si="115"/>
        <v>1</v>
      </c>
    </row>
    <row r="339" spans="1:19" ht="57.6">
      <c r="A339" s="14"/>
      <c r="B339" s="132">
        <v>199794</v>
      </c>
      <c r="C339" s="29" t="s">
        <v>1566</v>
      </c>
      <c r="D339" s="13" t="s">
        <v>1567</v>
      </c>
      <c r="E339" s="12">
        <v>56</v>
      </c>
      <c r="F339" s="12" t="s">
        <v>233</v>
      </c>
      <c r="G339" s="34">
        <v>19850</v>
      </c>
      <c r="H339" s="319">
        <f t="shared" si="140"/>
        <v>16780</v>
      </c>
      <c r="I339" s="20">
        <f t="shared" si="141"/>
        <v>299.64285714285717</v>
      </c>
      <c r="J339" s="32" t="s">
        <v>1568</v>
      </c>
      <c r="K339" s="41" t="s">
        <v>5667</v>
      </c>
      <c r="L339" s="38" t="s">
        <v>164</v>
      </c>
      <c r="M339" s="17" t="s">
        <v>112</v>
      </c>
      <c r="N339" s="265">
        <v>16780</v>
      </c>
      <c r="O339" s="680" t="b">
        <f t="shared" si="142"/>
        <v>1</v>
      </c>
      <c r="P339" s="680" t="b">
        <f t="shared" si="143"/>
        <v>1</v>
      </c>
      <c r="Q339">
        <f>VLOOKUP(B339,'25년09월 학교가'!$A$2:$C$1818,3,0)</f>
        <v>16780</v>
      </c>
      <c r="R339" s="349"/>
      <c r="S339" s="680" t="b">
        <f t="shared" si="115"/>
        <v>1</v>
      </c>
    </row>
    <row r="340" spans="1:19">
      <c r="A340" s="46"/>
      <c r="B340" s="62"/>
      <c r="C340" s="47"/>
      <c r="D340" s="48"/>
      <c r="E340" s="49"/>
      <c r="F340" s="49"/>
      <c r="G340" s="50"/>
      <c r="H340" s="51"/>
      <c r="I340" s="51"/>
      <c r="J340" s="4"/>
      <c r="K340" s="2"/>
      <c r="L340" s="3"/>
      <c r="M340" s="1"/>
      <c r="N340" s="265"/>
      <c r="O340" s="680"/>
      <c r="R340" s="349"/>
    </row>
    <row r="341" spans="1:19">
      <c r="A341" s="46"/>
      <c r="B341" s="62"/>
      <c r="C341" s="47"/>
      <c r="D341" s="48"/>
      <c r="E341" s="49"/>
      <c r="F341" s="49"/>
      <c r="G341" s="50"/>
      <c r="H341" s="51"/>
      <c r="I341" s="51"/>
      <c r="J341" s="4"/>
      <c r="K341" s="2"/>
      <c r="L341" s="3"/>
      <c r="M341" s="1"/>
      <c r="N341" s="265"/>
      <c r="O341" s="680"/>
      <c r="R341" s="349"/>
    </row>
    <row r="342" spans="1:19" ht="39.6">
      <c r="A342" s="277"/>
      <c r="B342" s="991" t="s">
        <v>3908</v>
      </c>
      <c r="C342" s="991"/>
      <c r="D342" s="991"/>
      <c r="E342" s="991"/>
      <c r="F342" s="991"/>
      <c r="G342" s="991"/>
      <c r="H342" s="991"/>
      <c r="I342" s="991"/>
      <c r="J342" s="991"/>
      <c r="K342" s="991"/>
      <c r="L342" s="991"/>
      <c r="M342" s="991"/>
      <c r="N342" s="265"/>
      <c r="O342" s="680"/>
      <c r="R342" s="349"/>
    </row>
    <row r="343" spans="1:19" s="141" customFormat="1" ht="38.4">
      <c r="A343" s="193"/>
      <c r="B343" s="125">
        <v>459224</v>
      </c>
      <c r="C343" s="370" t="s">
        <v>6209</v>
      </c>
      <c r="D343" s="364" t="s">
        <v>307</v>
      </c>
      <c r="E343" s="363">
        <v>20</v>
      </c>
      <c r="F343" s="35" t="s">
        <v>233</v>
      </c>
      <c r="G343" s="218">
        <f t="shared" ref="G343:G344" si="145">H343+5000</f>
        <v>33000</v>
      </c>
      <c r="H343" s="682">
        <f t="shared" ref="H343:H348" si="146">N343</f>
        <v>28000</v>
      </c>
      <c r="I343" s="219">
        <f>H343/E343</f>
        <v>1400</v>
      </c>
      <c r="J343" s="367" t="s">
        <v>6210</v>
      </c>
      <c r="K343" s="41" t="s">
        <v>5103</v>
      </c>
      <c r="L343" s="130" t="s">
        <v>569</v>
      </c>
      <c r="M343" s="368" t="s">
        <v>112</v>
      </c>
      <c r="N343" s="331">
        <v>28000</v>
      </c>
      <c r="O343" s="115" t="b">
        <f t="shared" ref="O343" si="147">H343=N343</f>
        <v>1</v>
      </c>
      <c r="P343" s="62" t="b">
        <f t="shared" ref="P343" si="148">H343&lt;G343</f>
        <v>1</v>
      </c>
      <c r="Q343">
        <f>VLOOKUP(B343,'25년09월 학교가'!$A$2:$C$1818,3,0)</f>
        <v>28000</v>
      </c>
      <c r="S343" s="698" t="b">
        <f t="shared" ref="S343:S344" si="149">Q343=H343</f>
        <v>1</v>
      </c>
    </row>
    <row r="344" spans="1:19" s="141" customFormat="1" ht="76.8">
      <c r="A344" s="193"/>
      <c r="B344" s="125">
        <v>459510</v>
      </c>
      <c r="C344" s="370" t="s">
        <v>6287</v>
      </c>
      <c r="D344" s="364" t="s">
        <v>6288</v>
      </c>
      <c r="E344" s="363">
        <v>23</v>
      </c>
      <c r="F344" s="35" t="s">
        <v>233</v>
      </c>
      <c r="G344" s="218">
        <f t="shared" si="145"/>
        <v>20500</v>
      </c>
      <c r="H344" s="682">
        <f t="shared" si="146"/>
        <v>15500</v>
      </c>
      <c r="I344" s="219">
        <f>H344/E344</f>
        <v>673.91304347826087</v>
      </c>
      <c r="J344" s="367" t="s">
        <v>6289</v>
      </c>
      <c r="K344" s="41" t="s">
        <v>6290</v>
      </c>
      <c r="L344" s="130" t="s">
        <v>888</v>
      </c>
      <c r="M344" s="368" t="s">
        <v>112</v>
      </c>
      <c r="N344" s="331">
        <v>15500</v>
      </c>
      <c r="O344" s="115" t="b">
        <v>1</v>
      </c>
      <c r="P344" s="62" t="b">
        <v>1</v>
      </c>
      <c r="Q344">
        <f>VLOOKUP(B344,'25년09월 학교가'!$A$2:$C$1818,3,0)</f>
        <v>15500</v>
      </c>
      <c r="S344" s="698" t="b">
        <f t="shared" si="149"/>
        <v>1</v>
      </c>
    </row>
    <row r="345" spans="1:19" s="175" customFormat="1" ht="153.6">
      <c r="A345" s="161"/>
      <c r="B345" s="132">
        <v>421410</v>
      </c>
      <c r="C345" s="191" t="s">
        <v>4918</v>
      </c>
      <c r="D345" s="132" t="s">
        <v>4919</v>
      </c>
      <c r="E345" s="12">
        <v>40</v>
      </c>
      <c r="F345" s="240" t="s">
        <v>233</v>
      </c>
      <c r="G345" s="262">
        <v>14300</v>
      </c>
      <c r="H345" s="320">
        <f t="shared" si="146"/>
        <v>9600</v>
      </c>
      <c r="I345" s="183">
        <f>H345/E345</f>
        <v>240</v>
      </c>
      <c r="J345" s="133" t="s">
        <v>4920</v>
      </c>
      <c r="K345" s="41" t="s">
        <v>4921</v>
      </c>
      <c r="L345" s="41" t="s">
        <v>569</v>
      </c>
      <c r="M345" s="38" t="s">
        <v>112</v>
      </c>
      <c r="N345" s="85">
        <v>9600</v>
      </c>
      <c r="O345" s="685" t="b">
        <f t="shared" ref="O345:O347" si="150">H345=N345</f>
        <v>1</v>
      </c>
      <c r="P345" s="680" t="b">
        <f t="shared" ref="P345:P347" si="151">H345&lt;G345</f>
        <v>1</v>
      </c>
      <c r="Q345">
        <f>VLOOKUP(B345,'25년09월 학교가'!$A$2:$C$1818,3,0)</f>
        <v>9600</v>
      </c>
      <c r="S345" s="680" t="b">
        <f t="shared" si="115"/>
        <v>1</v>
      </c>
    </row>
    <row r="346" spans="1:19" s="175" customFormat="1">
      <c r="A346" s="161"/>
      <c r="B346" s="132">
        <v>434103</v>
      </c>
      <c r="C346" s="191" t="s">
        <v>4931</v>
      </c>
      <c r="D346" s="132" t="s">
        <v>4932</v>
      </c>
      <c r="E346" s="12">
        <v>150</v>
      </c>
      <c r="F346" s="240" t="s">
        <v>233</v>
      </c>
      <c r="G346" s="262">
        <v>13670</v>
      </c>
      <c r="H346" s="320">
        <f t="shared" si="146"/>
        <v>10500</v>
      </c>
      <c r="I346" s="183">
        <f t="shared" ref="I346:I347" si="152">H346/E346</f>
        <v>70</v>
      </c>
      <c r="J346" s="133" t="s">
        <v>4938</v>
      </c>
      <c r="K346" s="41" t="s">
        <v>25</v>
      </c>
      <c r="L346" s="41" t="s">
        <v>574</v>
      </c>
      <c r="M346" s="38" t="s">
        <v>112</v>
      </c>
      <c r="N346" s="85">
        <v>10500</v>
      </c>
      <c r="O346" s="685" t="b">
        <f t="shared" si="150"/>
        <v>1</v>
      </c>
      <c r="P346" s="680" t="b">
        <f t="shared" si="151"/>
        <v>1</v>
      </c>
      <c r="Q346">
        <f>VLOOKUP(B346,'25년09월 학교가'!$A$2:$C$1818,3,0)</f>
        <v>10500</v>
      </c>
      <c r="S346" s="680" t="b">
        <f t="shared" si="115"/>
        <v>1</v>
      </c>
    </row>
    <row r="347" spans="1:19" s="175" customFormat="1" ht="43.8" customHeight="1">
      <c r="A347" s="161"/>
      <c r="B347" s="132">
        <v>428596</v>
      </c>
      <c r="C347" s="29" t="s">
        <v>4758</v>
      </c>
      <c r="D347" s="132" t="s">
        <v>4760</v>
      </c>
      <c r="E347" s="12">
        <v>36</v>
      </c>
      <c r="F347" s="240" t="s">
        <v>233</v>
      </c>
      <c r="G347" s="262">
        <v>12300</v>
      </c>
      <c r="H347" s="320">
        <f t="shared" si="146"/>
        <v>11200</v>
      </c>
      <c r="I347" s="183">
        <f t="shared" si="152"/>
        <v>311.11111111111109</v>
      </c>
      <c r="J347" s="60" t="s">
        <v>4759</v>
      </c>
      <c r="K347" s="41" t="s">
        <v>5011</v>
      </c>
      <c r="L347" s="38" t="s">
        <v>164</v>
      </c>
      <c r="M347" s="38" t="s">
        <v>11</v>
      </c>
      <c r="N347" s="85">
        <v>11200</v>
      </c>
      <c r="O347" s="685" t="b">
        <f t="shared" si="150"/>
        <v>1</v>
      </c>
      <c r="P347" s="680" t="b">
        <f t="shared" si="151"/>
        <v>1</v>
      </c>
      <c r="Q347">
        <f>VLOOKUP(B347,'25년09월 학교가'!$A$2:$C$1818,3,0)</f>
        <v>11200</v>
      </c>
      <c r="S347" s="680" t="b">
        <f t="shared" si="115"/>
        <v>1</v>
      </c>
    </row>
    <row r="348" spans="1:19" s="123" customFormat="1" ht="134.4">
      <c r="A348" s="12"/>
      <c r="B348" s="145">
        <v>396828</v>
      </c>
      <c r="C348" s="55" t="s">
        <v>4328</v>
      </c>
      <c r="D348" s="132" t="s">
        <v>4329</v>
      </c>
      <c r="E348" s="12">
        <v>30</v>
      </c>
      <c r="F348" s="240" t="s">
        <v>3719</v>
      </c>
      <c r="G348" s="183">
        <v>14700</v>
      </c>
      <c r="H348" s="320">
        <f t="shared" si="146"/>
        <v>11000</v>
      </c>
      <c r="I348" s="183">
        <f>H348/E348</f>
        <v>366.66666666666669</v>
      </c>
      <c r="J348" s="133" t="s">
        <v>4330</v>
      </c>
      <c r="K348" s="41" t="s">
        <v>5102</v>
      </c>
      <c r="L348" s="130" t="s">
        <v>569</v>
      </c>
      <c r="M348" s="38"/>
      <c r="N348" s="265">
        <v>11000</v>
      </c>
      <c r="O348" s="680" t="b">
        <f t="shared" ref="O348" si="153">H348=N348</f>
        <v>1</v>
      </c>
      <c r="P348" s="680" t="b">
        <f t="shared" ref="P348" si="154">H348&lt;G348</f>
        <v>1</v>
      </c>
      <c r="Q348">
        <f>VLOOKUP(B348,'25년09월 학교가'!$A$2:$C$1818,3,0)</f>
        <v>11000</v>
      </c>
      <c r="R348" s="349"/>
      <c r="S348" s="680" t="b">
        <f t="shared" si="115"/>
        <v>1</v>
      </c>
    </row>
    <row r="349" spans="1:19" s="123" customFormat="1" ht="115.2">
      <c r="A349" s="12"/>
      <c r="B349" s="132">
        <v>428599</v>
      </c>
      <c r="C349" s="55" t="s">
        <v>4576</v>
      </c>
      <c r="D349" s="132" t="s">
        <v>4610</v>
      </c>
      <c r="E349" s="12">
        <v>5</v>
      </c>
      <c r="F349" s="240" t="s">
        <v>233</v>
      </c>
      <c r="G349" s="183">
        <v>10600</v>
      </c>
      <c r="H349" s="320">
        <f t="shared" ref="H349:H379" si="155">N349</f>
        <v>7200</v>
      </c>
      <c r="I349" s="183">
        <f>H349/E349</f>
        <v>1440</v>
      </c>
      <c r="J349" s="32" t="s">
        <v>4611</v>
      </c>
      <c r="K349" s="41" t="s">
        <v>5103</v>
      </c>
      <c r="L349" s="130" t="s">
        <v>569</v>
      </c>
      <c r="M349" s="38" t="s">
        <v>4584</v>
      </c>
      <c r="N349" s="265">
        <v>7200</v>
      </c>
      <c r="O349" s="680" t="b">
        <f t="shared" ref="O349:O379" si="156">H349=N349</f>
        <v>1</v>
      </c>
      <c r="P349" s="680" t="b">
        <f t="shared" ref="P349:P379" si="157">H349&lt;G349</f>
        <v>1</v>
      </c>
      <c r="Q349">
        <f>VLOOKUP(B349,'25년09월 학교가'!$A$2:$C$1818,3,0)</f>
        <v>7200</v>
      </c>
      <c r="R349" s="349"/>
      <c r="S349" s="680" t="b">
        <f t="shared" si="115"/>
        <v>1</v>
      </c>
    </row>
    <row r="350" spans="1:19" s="123" customFormat="1" ht="42">
      <c r="A350" s="36"/>
      <c r="B350" s="37">
        <v>396671</v>
      </c>
      <c r="C350" s="124" t="s">
        <v>3897</v>
      </c>
      <c r="D350" s="37" t="s">
        <v>3898</v>
      </c>
      <c r="E350" s="35">
        <v>14</v>
      </c>
      <c r="F350" s="213" t="s">
        <v>233</v>
      </c>
      <c r="G350" s="148">
        <v>13800</v>
      </c>
      <c r="H350" s="320">
        <f t="shared" si="155"/>
        <v>9500</v>
      </c>
      <c r="I350" s="230">
        <f t="shared" ref="I350" si="158">H350/E350</f>
        <v>678.57142857142856</v>
      </c>
      <c r="J350" s="126" t="s">
        <v>3796</v>
      </c>
      <c r="K350" s="128" t="s">
        <v>5095</v>
      </c>
      <c r="L350" s="130" t="s">
        <v>574</v>
      </c>
      <c r="M350" s="17" t="s">
        <v>112</v>
      </c>
      <c r="N350" s="265">
        <v>9500</v>
      </c>
      <c r="O350" s="680" t="b">
        <f t="shared" si="156"/>
        <v>1</v>
      </c>
      <c r="P350" s="680" t="b">
        <f t="shared" si="157"/>
        <v>1</v>
      </c>
      <c r="Q350">
        <f>VLOOKUP(B350,'25년09월 학교가'!$A$2:$C$1818,3,0)</f>
        <v>9500</v>
      </c>
      <c r="R350" s="349"/>
      <c r="S350" s="680" t="b">
        <f t="shared" si="115"/>
        <v>1</v>
      </c>
    </row>
    <row r="351" spans="1:19" s="123" customFormat="1" ht="42">
      <c r="A351" s="36"/>
      <c r="B351" s="37">
        <v>396672</v>
      </c>
      <c r="C351" s="124" t="s">
        <v>3896</v>
      </c>
      <c r="D351" s="37" t="s">
        <v>3898</v>
      </c>
      <c r="E351" s="35">
        <v>14</v>
      </c>
      <c r="F351" s="213" t="s">
        <v>233</v>
      </c>
      <c r="G351" s="148">
        <v>13800</v>
      </c>
      <c r="H351" s="320">
        <f t="shared" si="155"/>
        <v>9500</v>
      </c>
      <c r="I351" s="230">
        <f t="shared" ref="I351:I354" si="159">H351/E351</f>
        <v>678.57142857142856</v>
      </c>
      <c r="J351" s="126" t="s">
        <v>3797</v>
      </c>
      <c r="K351" s="128" t="s">
        <v>5096</v>
      </c>
      <c r="L351" s="130" t="s">
        <v>574</v>
      </c>
      <c r="M351" s="17" t="s">
        <v>112</v>
      </c>
      <c r="N351" s="265">
        <v>9500</v>
      </c>
      <c r="O351" s="680" t="b">
        <f t="shared" si="156"/>
        <v>1</v>
      </c>
      <c r="P351" s="680" t="b">
        <f t="shared" si="157"/>
        <v>1</v>
      </c>
      <c r="Q351">
        <f>VLOOKUP(B351,'25년09월 학교가'!$A$2:$C$1818,3,0)</f>
        <v>9500</v>
      </c>
      <c r="R351" s="349"/>
      <c r="S351" s="680" t="b">
        <f t="shared" si="115"/>
        <v>1</v>
      </c>
    </row>
    <row r="352" spans="1:19" s="123" customFormat="1" ht="42">
      <c r="A352" s="36"/>
      <c r="B352" s="37">
        <v>396673</v>
      </c>
      <c r="C352" s="124" t="s">
        <v>3895</v>
      </c>
      <c r="D352" s="37" t="s">
        <v>3898</v>
      </c>
      <c r="E352" s="35">
        <v>14</v>
      </c>
      <c r="F352" s="213" t="s">
        <v>233</v>
      </c>
      <c r="G352" s="148">
        <v>13800</v>
      </c>
      <c r="H352" s="320">
        <f t="shared" si="155"/>
        <v>9500</v>
      </c>
      <c r="I352" s="230">
        <f t="shared" si="159"/>
        <v>678.57142857142856</v>
      </c>
      <c r="J352" s="126" t="s">
        <v>3798</v>
      </c>
      <c r="K352" s="128" t="s">
        <v>5097</v>
      </c>
      <c r="L352" s="130" t="s">
        <v>574</v>
      </c>
      <c r="M352" s="17" t="s">
        <v>112</v>
      </c>
      <c r="N352" s="265">
        <v>9500</v>
      </c>
      <c r="O352" s="680" t="b">
        <f t="shared" si="156"/>
        <v>1</v>
      </c>
      <c r="P352" s="680" t="b">
        <f t="shared" si="157"/>
        <v>1</v>
      </c>
      <c r="Q352">
        <f>VLOOKUP(B352,'25년09월 학교가'!$A$2:$C$1818,3,0)</f>
        <v>9500</v>
      </c>
      <c r="R352" s="349"/>
      <c r="S352" s="680" t="b">
        <f t="shared" si="115"/>
        <v>1</v>
      </c>
    </row>
    <row r="353" spans="1:19" s="123" customFormat="1" ht="42">
      <c r="A353" s="36"/>
      <c r="B353" s="37">
        <v>394436</v>
      </c>
      <c r="C353" s="124" t="s">
        <v>3894</v>
      </c>
      <c r="D353" s="37" t="s">
        <v>3899</v>
      </c>
      <c r="E353" s="35">
        <v>40</v>
      </c>
      <c r="F353" s="213" t="s">
        <v>233</v>
      </c>
      <c r="G353" s="148">
        <v>10000</v>
      </c>
      <c r="H353" s="320">
        <f t="shared" si="155"/>
        <v>5800</v>
      </c>
      <c r="I353" s="230">
        <f t="shared" si="159"/>
        <v>145</v>
      </c>
      <c r="J353" s="126" t="s">
        <v>3799</v>
      </c>
      <c r="K353" s="128" t="s">
        <v>5098</v>
      </c>
      <c r="L353" s="130" t="s">
        <v>574</v>
      </c>
      <c r="M353" s="17" t="s">
        <v>112</v>
      </c>
      <c r="N353" s="265">
        <v>5800</v>
      </c>
      <c r="O353" s="680" t="b">
        <f t="shared" si="156"/>
        <v>1</v>
      </c>
      <c r="P353" s="680" t="b">
        <f t="shared" si="157"/>
        <v>1</v>
      </c>
      <c r="Q353">
        <f>VLOOKUP(B353,'25년09월 학교가'!$A$2:$C$1818,3,0)</f>
        <v>5800</v>
      </c>
      <c r="R353" s="349"/>
      <c r="S353" s="680" t="b">
        <f t="shared" si="115"/>
        <v>1</v>
      </c>
    </row>
    <row r="354" spans="1:19" ht="57.6">
      <c r="A354" s="14"/>
      <c r="B354" s="132">
        <v>377690</v>
      </c>
      <c r="C354" s="29" t="s">
        <v>3983</v>
      </c>
      <c r="D354" s="13" t="s">
        <v>1036</v>
      </c>
      <c r="E354" s="12">
        <v>20</v>
      </c>
      <c r="F354" s="12" t="s">
        <v>233</v>
      </c>
      <c r="G354" s="30">
        <v>16000</v>
      </c>
      <c r="H354" s="320">
        <f t="shared" si="155"/>
        <v>12500</v>
      </c>
      <c r="I354" s="20">
        <f t="shared" si="159"/>
        <v>625</v>
      </c>
      <c r="J354" s="32" t="s">
        <v>4052</v>
      </c>
      <c r="K354" s="41" t="s">
        <v>5098</v>
      </c>
      <c r="L354" s="38" t="s">
        <v>1037</v>
      </c>
      <c r="M354" s="17" t="s">
        <v>112</v>
      </c>
      <c r="N354" s="265">
        <v>12500</v>
      </c>
      <c r="O354" s="680" t="b">
        <f t="shared" si="156"/>
        <v>1</v>
      </c>
      <c r="P354" s="680" t="b">
        <f t="shared" si="157"/>
        <v>1</v>
      </c>
      <c r="Q354">
        <f>VLOOKUP(B354,'25년09월 학교가'!$A$2:$C$1818,3,0)</f>
        <v>12500</v>
      </c>
      <c r="R354" s="349"/>
      <c r="S354" s="680" t="b">
        <f t="shared" si="115"/>
        <v>1</v>
      </c>
    </row>
    <row r="355" spans="1:19">
      <c r="A355" s="14"/>
      <c r="B355" s="132">
        <v>377688</v>
      </c>
      <c r="C355" s="29" t="s">
        <v>1052</v>
      </c>
      <c r="D355" s="13" t="s">
        <v>58</v>
      </c>
      <c r="E355" s="12"/>
      <c r="F355" s="12" t="s">
        <v>233</v>
      </c>
      <c r="G355" s="30">
        <v>12000</v>
      </c>
      <c r="H355" s="320">
        <f t="shared" si="155"/>
        <v>8600</v>
      </c>
      <c r="I355" s="20"/>
      <c r="J355" s="32" t="s">
        <v>1053</v>
      </c>
      <c r="K355" s="41" t="s">
        <v>5104</v>
      </c>
      <c r="L355" s="38" t="s">
        <v>888</v>
      </c>
      <c r="M355" s="17" t="s">
        <v>11</v>
      </c>
      <c r="N355" s="265">
        <v>8600</v>
      </c>
      <c r="O355" s="680" t="b">
        <f t="shared" si="156"/>
        <v>1</v>
      </c>
      <c r="P355" s="680" t="b">
        <f t="shared" si="157"/>
        <v>1</v>
      </c>
      <c r="Q355">
        <f>VLOOKUP(B355,'25년09월 학교가'!$A$2:$C$1818,3,0)</f>
        <v>8600</v>
      </c>
      <c r="R355" s="349"/>
      <c r="S355" s="680" t="b">
        <f t="shared" ref="S355:S426" si="160">Q355=H355</f>
        <v>1</v>
      </c>
    </row>
    <row r="356" spans="1:19" ht="42">
      <c r="A356" s="14"/>
      <c r="B356" s="132">
        <v>322650</v>
      </c>
      <c r="C356" s="29" t="s">
        <v>1585</v>
      </c>
      <c r="D356" s="13" t="s">
        <v>1586</v>
      </c>
      <c r="E356" s="14">
        <v>43</v>
      </c>
      <c r="F356" s="12" t="s">
        <v>233</v>
      </c>
      <c r="G356" s="34">
        <v>19190</v>
      </c>
      <c r="H356" s="320">
        <f t="shared" si="155"/>
        <v>16100</v>
      </c>
      <c r="I356" s="20">
        <f t="shared" ref="I356:I379" si="161">H356/E356</f>
        <v>374.41860465116281</v>
      </c>
      <c r="J356" s="32" t="s">
        <v>1587</v>
      </c>
      <c r="K356" s="41" t="s">
        <v>5105</v>
      </c>
      <c r="L356" s="41" t="s">
        <v>164</v>
      </c>
      <c r="M356" s="17" t="s">
        <v>11</v>
      </c>
      <c r="N356" s="265">
        <v>16100</v>
      </c>
      <c r="O356" s="680" t="b">
        <f t="shared" si="156"/>
        <v>1</v>
      </c>
      <c r="P356" s="680" t="b">
        <f t="shared" si="157"/>
        <v>1</v>
      </c>
      <c r="Q356">
        <f>VLOOKUP(B356,'25년09월 학교가'!$A$2:$C$1818,3,0)</f>
        <v>16100</v>
      </c>
      <c r="R356" s="349"/>
      <c r="S356" s="680" t="b">
        <f t="shared" si="160"/>
        <v>1</v>
      </c>
    </row>
    <row r="357" spans="1:19" ht="76.8">
      <c r="A357" s="14"/>
      <c r="B357" s="132">
        <v>295012</v>
      </c>
      <c r="C357" s="29" t="s">
        <v>3985</v>
      </c>
      <c r="D357" s="13" t="s">
        <v>1588</v>
      </c>
      <c r="E357" s="12">
        <v>18</v>
      </c>
      <c r="F357" s="12" t="s">
        <v>233</v>
      </c>
      <c r="G357" s="34">
        <v>12020</v>
      </c>
      <c r="H357" s="320">
        <f t="shared" si="155"/>
        <v>10200</v>
      </c>
      <c r="I357" s="20">
        <f t="shared" si="161"/>
        <v>566.66666666666663</v>
      </c>
      <c r="J357" s="32" t="s">
        <v>3984</v>
      </c>
      <c r="K357" s="41" t="s">
        <v>5083</v>
      </c>
      <c r="L357" s="38" t="s">
        <v>164</v>
      </c>
      <c r="M357" s="17" t="s">
        <v>112</v>
      </c>
      <c r="N357" s="265">
        <v>10200</v>
      </c>
      <c r="O357" s="680" t="b">
        <f t="shared" si="156"/>
        <v>1</v>
      </c>
      <c r="P357" s="680" t="b">
        <f t="shared" si="157"/>
        <v>1</v>
      </c>
      <c r="Q357">
        <f>VLOOKUP(B357,'25년09월 학교가'!$A$2:$C$1818,3,0)</f>
        <v>10200</v>
      </c>
      <c r="R357" s="349"/>
      <c r="S357" s="680" t="b">
        <f t="shared" si="160"/>
        <v>1</v>
      </c>
    </row>
    <row r="358" spans="1:19" ht="42">
      <c r="A358" s="14"/>
      <c r="B358" s="132">
        <v>381027</v>
      </c>
      <c r="C358" s="29" t="s">
        <v>1589</v>
      </c>
      <c r="D358" s="13" t="s">
        <v>1573</v>
      </c>
      <c r="E358" s="12">
        <v>27</v>
      </c>
      <c r="F358" s="12" t="s">
        <v>233</v>
      </c>
      <c r="G358" s="34">
        <f>H358+3000</f>
        <v>15500</v>
      </c>
      <c r="H358" s="320">
        <f t="shared" si="155"/>
        <v>12500</v>
      </c>
      <c r="I358" s="20">
        <f t="shared" si="161"/>
        <v>462.96296296296299</v>
      </c>
      <c r="J358" s="32" t="s">
        <v>1590</v>
      </c>
      <c r="K358" s="41" t="s">
        <v>5099</v>
      </c>
      <c r="L358" s="38" t="s">
        <v>164</v>
      </c>
      <c r="M358" s="17" t="s">
        <v>106</v>
      </c>
      <c r="N358" s="265">
        <v>12500</v>
      </c>
      <c r="O358" s="680" t="b">
        <f t="shared" si="156"/>
        <v>1</v>
      </c>
      <c r="P358" s="680" t="b">
        <f t="shared" si="157"/>
        <v>1</v>
      </c>
      <c r="Q358">
        <f>VLOOKUP(B358,'25년09월 학교가'!$A$2:$C$1818,3,0)</f>
        <v>12500</v>
      </c>
      <c r="R358" s="349"/>
      <c r="S358" s="680" t="b">
        <f t="shared" si="160"/>
        <v>1</v>
      </c>
    </row>
    <row r="359" spans="1:19" ht="38.4">
      <c r="A359" s="14"/>
      <c r="B359" s="132">
        <v>335153</v>
      </c>
      <c r="C359" s="29" t="s">
        <v>5147</v>
      </c>
      <c r="D359" s="13" t="s">
        <v>1591</v>
      </c>
      <c r="E359" s="12">
        <v>30</v>
      </c>
      <c r="F359" s="12" t="s">
        <v>233</v>
      </c>
      <c r="G359" s="34">
        <v>12500</v>
      </c>
      <c r="H359" s="320">
        <f t="shared" si="155"/>
        <v>9600</v>
      </c>
      <c r="I359" s="20">
        <f t="shared" si="161"/>
        <v>320</v>
      </c>
      <c r="J359" s="32" t="s">
        <v>3986</v>
      </c>
      <c r="K359" s="41" t="s">
        <v>5106</v>
      </c>
      <c r="L359" s="38" t="s">
        <v>164</v>
      </c>
      <c r="M359" s="17" t="s">
        <v>11</v>
      </c>
      <c r="N359" s="265">
        <v>9600</v>
      </c>
      <c r="O359" s="680" t="b">
        <f t="shared" si="156"/>
        <v>1</v>
      </c>
      <c r="P359" s="680" t="b">
        <f t="shared" si="157"/>
        <v>1</v>
      </c>
      <c r="Q359">
        <f>VLOOKUP(B359,'25년09월 학교가'!$A$2:$C$1818,3,0)</f>
        <v>9600</v>
      </c>
      <c r="R359" s="349"/>
      <c r="S359" s="680" t="b">
        <f t="shared" si="160"/>
        <v>1</v>
      </c>
    </row>
    <row r="360" spans="1:19" ht="42">
      <c r="A360" s="14"/>
      <c r="B360" s="132">
        <v>167479</v>
      </c>
      <c r="C360" s="29" t="s">
        <v>1592</v>
      </c>
      <c r="D360" s="13" t="s">
        <v>1593</v>
      </c>
      <c r="E360" s="12">
        <v>50</v>
      </c>
      <c r="F360" s="12" t="s">
        <v>233</v>
      </c>
      <c r="G360" s="34">
        <v>12590</v>
      </c>
      <c r="H360" s="320">
        <f t="shared" si="155"/>
        <v>10490</v>
      </c>
      <c r="I360" s="20">
        <f t="shared" si="161"/>
        <v>209.8</v>
      </c>
      <c r="J360" s="32" t="s">
        <v>1594</v>
      </c>
      <c r="K360" s="41" t="s">
        <v>311</v>
      </c>
      <c r="L360" s="38" t="s">
        <v>164</v>
      </c>
      <c r="M360" s="17" t="s">
        <v>106</v>
      </c>
      <c r="N360" s="265">
        <v>10490</v>
      </c>
      <c r="O360" s="680" t="b">
        <f t="shared" si="156"/>
        <v>1</v>
      </c>
      <c r="P360" s="680" t="b">
        <f t="shared" si="157"/>
        <v>1</v>
      </c>
      <c r="Q360">
        <f>VLOOKUP(B360,'25년09월 학교가'!$A$2:$C$1818,3,0)</f>
        <v>10490</v>
      </c>
      <c r="R360" s="349"/>
      <c r="S360" s="680" t="b">
        <f t="shared" si="160"/>
        <v>1</v>
      </c>
    </row>
    <row r="361" spans="1:19" ht="42">
      <c r="A361" s="14"/>
      <c r="B361" s="132">
        <v>257040</v>
      </c>
      <c r="C361" s="29" t="s">
        <v>1595</v>
      </c>
      <c r="D361" s="13" t="s">
        <v>1596</v>
      </c>
      <c r="E361" s="12">
        <v>20</v>
      </c>
      <c r="F361" s="12" t="s">
        <v>233</v>
      </c>
      <c r="G361" s="34">
        <v>17830</v>
      </c>
      <c r="H361" s="320">
        <f t="shared" si="155"/>
        <v>14700</v>
      </c>
      <c r="I361" s="20">
        <f t="shared" si="161"/>
        <v>735</v>
      </c>
      <c r="J361" s="32" t="s">
        <v>1597</v>
      </c>
      <c r="K361" s="41" t="s">
        <v>5100</v>
      </c>
      <c r="L361" s="38" t="s">
        <v>164</v>
      </c>
      <c r="M361" s="17" t="s">
        <v>112</v>
      </c>
      <c r="N361" s="265">
        <v>14700</v>
      </c>
      <c r="O361" s="680" t="b">
        <f t="shared" si="156"/>
        <v>1</v>
      </c>
      <c r="P361" s="680" t="b">
        <f t="shared" si="157"/>
        <v>1</v>
      </c>
      <c r="Q361">
        <f>VLOOKUP(B361,'25년09월 학교가'!$A$2:$C$1818,3,0)</f>
        <v>14700</v>
      </c>
      <c r="R361" s="349"/>
      <c r="S361" s="680" t="b">
        <f t="shared" si="160"/>
        <v>1</v>
      </c>
    </row>
    <row r="362" spans="1:19" ht="76.8">
      <c r="A362" s="161" t="s">
        <v>3873</v>
      </c>
      <c r="B362" s="132">
        <v>253339</v>
      </c>
      <c r="C362" s="162" t="s">
        <v>3987</v>
      </c>
      <c r="D362" s="13" t="s">
        <v>1600</v>
      </c>
      <c r="E362" s="12">
        <v>26</v>
      </c>
      <c r="F362" s="12" t="s">
        <v>233</v>
      </c>
      <c r="G362" s="34">
        <v>13040</v>
      </c>
      <c r="H362" s="320">
        <f t="shared" si="155"/>
        <v>10700</v>
      </c>
      <c r="I362" s="20">
        <f t="shared" si="161"/>
        <v>411.53846153846155</v>
      </c>
      <c r="J362" s="32" t="s">
        <v>1601</v>
      </c>
      <c r="K362" s="41" t="s">
        <v>5107</v>
      </c>
      <c r="L362" s="38" t="s">
        <v>164</v>
      </c>
      <c r="M362" s="17" t="s">
        <v>106</v>
      </c>
      <c r="N362" s="265">
        <v>10700</v>
      </c>
      <c r="O362" s="680" t="b">
        <f t="shared" si="156"/>
        <v>1</v>
      </c>
      <c r="P362" s="680" t="b">
        <f t="shared" si="157"/>
        <v>1</v>
      </c>
      <c r="Q362">
        <f>VLOOKUP(B362,'25년09월 학교가'!$A$2:$C$1818,3,0)</f>
        <v>10700</v>
      </c>
      <c r="R362" s="349"/>
      <c r="S362" s="680" t="b">
        <f t="shared" si="160"/>
        <v>1</v>
      </c>
    </row>
    <row r="363" spans="1:19" ht="42">
      <c r="A363" s="14"/>
      <c r="B363" s="132">
        <v>281216</v>
      </c>
      <c r="C363" s="29" t="s">
        <v>1602</v>
      </c>
      <c r="D363" s="13" t="s">
        <v>1603</v>
      </c>
      <c r="E363" s="12">
        <v>110</v>
      </c>
      <c r="F363" s="12" t="s">
        <v>233</v>
      </c>
      <c r="G363" s="34">
        <v>15800</v>
      </c>
      <c r="H363" s="320">
        <f t="shared" si="155"/>
        <v>13500</v>
      </c>
      <c r="I363" s="20">
        <f t="shared" si="161"/>
        <v>122.72727272727273</v>
      </c>
      <c r="J363" s="32" t="s">
        <v>1604</v>
      </c>
      <c r="K363" s="41" t="s">
        <v>5108</v>
      </c>
      <c r="L363" s="38" t="s">
        <v>164</v>
      </c>
      <c r="M363" s="17" t="s">
        <v>11</v>
      </c>
      <c r="N363" s="265">
        <v>13500</v>
      </c>
      <c r="O363" s="680" t="b">
        <f t="shared" si="156"/>
        <v>1</v>
      </c>
      <c r="P363" s="680" t="b">
        <f t="shared" si="157"/>
        <v>1</v>
      </c>
      <c r="Q363">
        <f>VLOOKUP(B363,'25년09월 학교가'!$A$2:$C$1818,3,0)</f>
        <v>13500</v>
      </c>
      <c r="R363" s="349"/>
      <c r="S363" s="680" t="b">
        <f t="shared" si="160"/>
        <v>1</v>
      </c>
    </row>
    <row r="364" spans="1:19" ht="57.6">
      <c r="A364" s="161" t="s">
        <v>3873</v>
      </c>
      <c r="B364" s="132">
        <v>247343</v>
      </c>
      <c r="C364" s="162" t="s">
        <v>3988</v>
      </c>
      <c r="D364" s="13" t="s">
        <v>1605</v>
      </c>
      <c r="E364" s="12">
        <v>30</v>
      </c>
      <c r="F364" s="12" t="s">
        <v>233</v>
      </c>
      <c r="G364" s="34">
        <v>12570</v>
      </c>
      <c r="H364" s="320">
        <f t="shared" si="155"/>
        <v>10000</v>
      </c>
      <c r="I364" s="20">
        <f t="shared" si="161"/>
        <v>333.33333333333331</v>
      </c>
      <c r="J364" s="32" t="s">
        <v>1606</v>
      </c>
      <c r="K364" s="41" t="s">
        <v>5107</v>
      </c>
      <c r="L364" s="38" t="s">
        <v>164</v>
      </c>
      <c r="M364" s="17" t="s">
        <v>106</v>
      </c>
      <c r="N364" s="265">
        <v>10000</v>
      </c>
      <c r="O364" s="680" t="b">
        <f t="shared" si="156"/>
        <v>1</v>
      </c>
      <c r="P364" s="680" t="b">
        <f t="shared" si="157"/>
        <v>1</v>
      </c>
      <c r="Q364">
        <f>VLOOKUP(B364,'25년09월 학교가'!$A$2:$C$1818,3,0)</f>
        <v>10000</v>
      </c>
      <c r="R364" s="349"/>
      <c r="S364" s="680" t="b">
        <f t="shared" si="160"/>
        <v>1</v>
      </c>
    </row>
    <row r="365" spans="1:19" ht="57.6">
      <c r="A365" s="14"/>
      <c r="B365" s="132">
        <v>166811</v>
      </c>
      <c r="C365" s="29" t="s">
        <v>1607</v>
      </c>
      <c r="D365" s="13" t="s">
        <v>1608</v>
      </c>
      <c r="E365" s="12">
        <v>16</v>
      </c>
      <c r="F365" s="12" t="s">
        <v>233</v>
      </c>
      <c r="G365" s="34">
        <v>12680</v>
      </c>
      <c r="H365" s="320">
        <f t="shared" si="155"/>
        <v>10500</v>
      </c>
      <c r="I365" s="20">
        <f t="shared" si="161"/>
        <v>656.25</v>
      </c>
      <c r="J365" s="32" t="s">
        <v>1609</v>
      </c>
      <c r="K365" s="41" t="s">
        <v>5109</v>
      </c>
      <c r="L365" s="38" t="s">
        <v>164</v>
      </c>
      <c r="M365" s="17" t="s">
        <v>11</v>
      </c>
      <c r="N365" s="265">
        <v>10500</v>
      </c>
      <c r="O365" s="680" t="b">
        <f t="shared" si="156"/>
        <v>1</v>
      </c>
      <c r="P365" s="680" t="b">
        <f t="shared" si="157"/>
        <v>1</v>
      </c>
      <c r="Q365">
        <f>VLOOKUP(B365,'25년09월 학교가'!$A$2:$C$1818,3,0)</f>
        <v>10500</v>
      </c>
      <c r="R365" s="349"/>
      <c r="S365" s="680" t="b">
        <f t="shared" si="160"/>
        <v>1</v>
      </c>
    </row>
    <row r="366" spans="1:19" ht="153.6">
      <c r="A366" s="14"/>
      <c r="B366" s="132">
        <v>173246</v>
      </c>
      <c r="C366" s="29" t="s">
        <v>1610</v>
      </c>
      <c r="D366" s="13" t="s">
        <v>1605</v>
      </c>
      <c r="E366" s="12">
        <v>30</v>
      </c>
      <c r="F366" s="12" t="s">
        <v>233</v>
      </c>
      <c r="G366" s="34">
        <v>13730</v>
      </c>
      <c r="H366" s="320">
        <f t="shared" si="155"/>
        <v>11500</v>
      </c>
      <c r="I366" s="20">
        <f t="shared" si="161"/>
        <v>383.33333333333331</v>
      </c>
      <c r="J366" s="32" t="s">
        <v>4930</v>
      </c>
      <c r="K366" s="41" t="s">
        <v>5107</v>
      </c>
      <c r="L366" s="38" t="s">
        <v>1611</v>
      </c>
      <c r="M366" s="17" t="s">
        <v>112</v>
      </c>
      <c r="N366" s="265">
        <v>11500</v>
      </c>
      <c r="O366" s="680" t="b">
        <f t="shared" si="156"/>
        <v>1</v>
      </c>
      <c r="P366" s="680" t="b">
        <f t="shared" si="157"/>
        <v>1</v>
      </c>
      <c r="Q366">
        <f>VLOOKUP(B366,'25년09월 학교가'!$A$2:$C$1818,3,0)</f>
        <v>11500</v>
      </c>
      <c r="R366" s="349"/>
      <c r="S366" s="680" t="b">
        <f t="shared" si="160"/>
        <v>1</v>
      </c>
    </row>
    <row r="367" spans="1:19" ht="42">
      <c r="A367" s="14"/>
      <c r="B367" s="132">
        <v>197960</v>
      </c>
      <c r="C367" s="29" t="s">
        <v>1615</v>
      </c>
      <c r="D367" s="13" t="s">
        <v>1616</v>
      </c>
      <c r="E367" s="12">
        <v>16</v>
      </c>
      <c r="F367" s="12" t="s">
        <v>233</v>
      </c>
      <c r="G367" s="34">
        <v>12020</v>
      </c>
      <c r="H367" s="320">
        <f t="shared" si="155"/>
        <v>10010</v>
      </c>
      <c r="I367" s="20">
        <f t="shared" si="161"/>
        <v>625.625</v>
      </c>
      <c r="J367" s="32" t="s">
        <v>1617</v>
      </c>
      <c r="K367" s="41" t="s">
        <v>5110</v>
      </c>
      <c r="L367" s="38" t="s">
        <v>150</v>
      </c>
      <c r="M367" s="17" t="s">
        <v>112</v>
      </c>
      <c r="N367" s="265">
        <v>10010</v>
      </c>
      <c r="O367" s="680" t="b">
        <f t="shared" si="156"/>
        <v>1</v>
      </c>
      <c r="P367" s="680" t="b">
        <f t="shared" si="157"/>
        <v>1</v>
      </c>
      <c r="Q367">
        <f>VLOOKUP(B367,'25년09월 학교가'!$A$2:$C$1818,3,0)</f>
        <v>10010</v>
      </c>
      <c r="R367" s="349"/>
      <c r="S367" s="680" t="b">
        <f t="shared" si="160"/>
        <v>1</v>
      </c>
    </row>
    <row r="368" spans="1:19" ht="42">
      <c r="A368" s="14"/>
      <c r="B368" s="132">
        <v>342758</v>
      </c>
      <c r="C368" s="29" t="s">
        <v>1618</v>
      </c>
      <c r="D368" s="13" t="s">
        <v>1619</v>
      </c>
      <c r="E368" s="12">
        <v>10</v>
      </c>
      <c r="F368" s="12" t="s">
        <v>233</v>
      </c>
      <c r="G368" s="34">
        <v>11400</v>
      </c>
      <c r="H368" s="320">
        <f t="shared" si="155"/>
        <v>9500</v>
      </c>
      <c r="I368" s="20">
        <f t="shared" si="161"/>
        <v>950</v>
      </c>
      <c r="J368" s="32" t="s">
        <v>1620</v>
      </c>
      <c r="K368" s="41" t="s">
        <v>5111</v>
      </c>
      <c r="L368" s="38" t="s">
        <v>164</v>
      </c>
      <c r="M368" s="17" t="s">
        <v>11</v>
      </c>
      <c r="N368" s="265">
        <v>9500</v>
      </c>
      <c r="O368" s="680" t="b">
        <f t="shared" si="156"/>
        <v>1</v>
      </c>
      <c r="P368" s="680" t="b">
        <f t="shared" si="157"/>
        <v>1</v>
      </c>
      <c r="Q368">
        <f>VLOOKUP(B368,'25년09월 학교가'!$A$2:$C$1818,3,0)</f>
        <v>9500</v>
      </c>
      <c r="R368" s="349"/>
      <c r="S368" s="680" t="b">
        <f t="shared" si="160"/>
        <v>1</v>
      </c>
    </row>
    <row r="369" spans="1:19" ht="76.8">
      <c r="A369" s="14"/>
      <c r="B369" s="132">
        <v>140295</v>
      </c>
      <c r="C369" s="29" t="s">
        <v>4072</v>
      </c>
      <c r="D369" s="13" t="s">
        <v>1627</v>
      </c>
      <c r="E369" s="12">
        <v>50</v>
      </c>
      <c r="F369" s="12" t="s">
        <v>233</v>
      </c>
      <c r="G369" s="34">
        <v>14790</v>
      </c>
      <c r="H369" s="320">
        <f t="shared" si="155"/>
        <v>13000</v>
      </c>
      <c r="I369" s="20">
        <f t="shared" si="161"/>
        <v>260</v>
      </c>
      <c r="J369" s="32" t="s">
        <v>4071</v>
      </c>
      <c r="K369" s="41" t="s">
        <v>5094</v>
      </c>
      <c r="L369" s="38" t="s">
        <v>164</v>
      </c>
      <c r="M369" s="17" t="s">
        <v>11</v>
      </c>
      <c r="N369" s="265">
        <v>13000</v>
      </c>
      <c r="O369" s="680" t="b">
        <f t="shared" si="156"/>
        <v>1</v>
      </c>
      <c r="P369" s="680" t="b">
        <f t="shared" si="157"/>
        <v>1</v>
      </c>
      <c r="Q369">
        <f>VLOOKUP(B369,'25년09월 학교가'!$A$2:$C$1818,3,0)</f>
        <v>13000</v>
      </c>
      <c r="R369" s="349"/>
      <c r="S369" s="680" t="b">
        <f t="shared" si="160"/>
        <v>1</v>
      </c>
    </row>
    <row r="370" spans="1:19" ht="42">
      <c r="A370" s="14"/>
      <c r="B370" s="132">
        <v>119306</v>
      </c>
      <c r="C370" s="29" t="s">
        <v>1628</v>
      </c>
      <c r="D370" s="13" t="s">
        <v>1627</v>
      </c>
      <c r="E370" s="12">
        <v>50</v>
      </c>
      <c r="F370" s="12" t="s">
        <v>233</v>
      </c>
      <c r="G370" s="34">
        <v>12730</v>
      </c>
      <c r="H370" s="320">
        <f t="shared" si="155"/>
        <v>10150</v>
      </c>
      <c r="I370" s="20">
        <f t="shared" si="161"/>
        <v>203</v>
      </c>
      <c r="J370" s="32" t="s">
        <v>1629</v>
      </c>
      <c r="K370" s="41" t="s">
        <v>5101</v>
      </c>
      <c r="L370" s="38" t="s">
        <v>293</v>
      </c>
      <c r="M370" s="17" t="s">
        <v>11</v>
      </c>
      <c r="N370" s="265">
        <v>10150</v>
      </c>
      <c r="O370" s="680" t="b">
        <f t="shared" si="156"/>
        <v>1</v>
      </c>
      <c r="P370" s="680" t="b">
        <f t="shared" si="157"/>
        <v>1</v>
      </c>
      <c r="Q370">
        <f>VLOOKUP(B370,'25년09월 학교가'!$A$2:$C$1818,3,0)</f>
        <v>10150</v>
      </c>
      <c r="R370" s="349"/>
      <c r="S370" s="680" t="b">
        <f t="shared" si="160"/>
        <v>1</v>
      </c>
    </row>
    <row r="371" spans="1:19" ht="57.6">
      <c r="A371" s="14"/>
      <c r="B371" s="132">
        <v>139682</v>
      </c>
      <c r="C371" s="29" t="s">
        <v>1630</v>
      </c>
      <c r="D371" s="13" t="s">
        <v>1631</v>
      </c>
      <c r="E371" s="12">
        <v>140</v>
      </c>
      <c r="F371" s="12" t="s">
        <v>233</v>
      </c>
      <c r="G371" s="34">
        <v>15540</v>
      </c>
      <c r="H371" s="320">
        <f t="shared" si="155"/>
        <v>13500</v>
      </c>
      <c r="I371" s="20">
        <f t="shared" si="161"/>
        <v>96.428571428571431</v>
      </c>
      <c r="J371" s="32" t="s">
        <v>1632</v>
      </c>
      <c r="K371" s="41" t="s">
        <v>5112</v>
      </c>
      <c r="L371" s="38" t="s">
        <v>164</v>
      </c>
      <c r="M371" s="17" t="s">
        <v>106</v>
      </c>
      <c r="N371" s="265">
        <v>13500</v>
      </c>
      <c r="O371" s="680" t="b">
        <f t="shared" si="156"/>
        <v>1</v>
      </c>
      <c r="P371" s="680" t="b">
        <f t="shared" si="157"/>
        <v>1</v>
      </c>
      <c r="Q371">
        <f>VLOOKUP(B371,'25년09월 학교가'!$A$2:$C$1818,3,0)</f>
        <v>13500</v>
      </c>
      <c r="R371" s="349"/>
      <c r="S371" s="680" t="b">
        <f t="shared" si="160"/>
        <v>1</v>
      </c>
    </row>
    <row r="372" spans="1:19" ht="42">
      <c r="A372" s="14"/>
      <c r="B372" s="132">
        <v>138852</v>
      </c>
      <c r="C372" s="29" t="s">
        <v>1633</v>
      </c>
      <c r="D372" s="13" t="s">
        <v>1634</v>
      </c>
      <c r="E372" s="12">
        <v>80</v>
      </c>
      <c r="F372" s="12" t="s">
        <v>233</v>
      </c>
      <c r="G372" s="34">
        <v>17000</v>
      </c>
      <c r="H372" s="320">
        <f t="shared" si="155"/>
        <v>16000</v>
      </c>
      <c r="I372" s="20">
        <f t="shared" si="161"/>
        <v>200</v>
      </c>
      <c r="J372" s="32" t="s">
        <v>1635</v>
      </c>
      <c r="K372" s="41" t="s">
        <v>5112</v>
      </c>
      <c r="L372" s="38" t="s">
        <v>164</v>
      </c>
      <c r="M372" s="17" t="s">
        <v>11</v>
      </c>
      <c r="N372" s="265">
        <v>16000</v>
      </c>
      <c r="O372" s="680" t="b">
        <f t="shared" si="156"/>
        <v>1</v>
      </c>
      <c r="P372" s="680" t="b">
        <f t="shared" si="157"/>
        <v>1</v>
      </c>
      <c r="Q372">
        <f>VLOOKUP(B372,'25년09월 학교가'!$A$2:$C$1818,3,0)</f>
        <v>16000</v>
      </c>
      <c r="R372" s="349"/>
      <c r="S372" s="680" t="b">
        <f t="shared" si="160"/>
        <v>1</v>
      </c>
    </row>
    <row r="373" spans="1:19" ht="42">
      <c r="A373" s="14"/>
      <c r="B373" s="132">
        <v>242971</v>
      </c>
      <c r="C373" s="29" t="s">
        <v>1639</v>
      </c>
      <c r="D373" s="13" t="s">
        <v>1640</v>
      </c>
      <c r="E373" s="12">
        <v>166</v>
      </c>
      <c r="F373" s="12" t="s">
        <v>233</v>
      </c>
      <c r="G373" s="34">
        <v>15510</v>
      </c>
      <c r="H373" s="320">
        <f t="shared" si="155"/>
        <v>13160</v>
      </c>
      <c r="I373" s="20">
        <f t="shared" si="161"/>
        <v>79.277108433734938</v>
      </c>
      <c r="J373" s="32" t="s">
        <v>1641</v>
      </c>
      <c r="K373" s="41" t="s">
        <v>5108</v>
      </c>
      <c r="L373" s="38" t="s">
        <v>164</v>
      </c>
      <c r="M373" s="17" t="s">
        <v>11</v>
      </c>
      <c r="N373" s="265">
        <v>13160</v>
      </c>
      <c r="O373" s="680" t="b">
        <f t="shared" si="156"/>
        <v>1</v>
      </c>
      <c r="P373" s="680" t="b">
        <f t="shared" si="157"/>
        <v>1</v>
      </c>
      <c r="Q373">
        <f>VLOOKUP(B373,'25년09월 학교가'!$A$2:$C$1818,3,0)</f>
        <v>13160</v>
      </c>
      <c r="R373" s="349"/>
      <c r="S373" s="680" t="b">
        <f t="shared" si="160"/>
        <v>1</v>
      </c>
    </row>
    <row r="374" spans="1:19" ht="38.4">
      <c r="A374" s="14"/>
      <c r="B374" s="132">
        <v>242972</v>
      </c>
      <c r="C374" s="29" t="s">
        <v>1642</v>
      </c>
      <c r="D374" s="13" t="s">
        <v>1643</v>
      </c>
      <c r="E374" s="12">
        <v>148</v>
      </c>
      <c r="F374" s="12" t="s">
        <v>233</v>
      </c>
      <c r="G374" s="34">
        <v>14000</v>
      </c>
      <c r="H374" s="320">
        <f t="shared" si="155"/>
        <v>11090</v>
      </c>
      <c r="I374" s="20">
        <f t="shared" si="161"/>
        <v>74.932432432432435</v>
      </c>
      <c r="J374" s="32" t="s">
        <v>1644</v>
      </c>
      <c r="K374" s="41" t="s">
        <v>5109</v>
      </c>
      <c r="L374" s="38" t="s">
        <v>164</v>
      </c>
      <c r="M374" s="17" t="s">
        <v>11</v>
      </c>
      <c r="N374" s="265">
        <v>11090</v>
      </c>
      <c r="O374" s="680" t="b">
        <f t="shared" si="156"/>
        <v>1</v>
      </c>
      <c r="P374" s="680" t="b">
        <f t="shared" si="157"/>
        <v>1</v>
      </c>
      <c r="Q374">
        <f>VLOOKUP(B374,'25년09월 학교가'!$A$2:$C$1818,3,0)</f>
        <v>11090</v>
      </c>
      <c r="R374" s="349"/>
      <c r="S374" s="680" t="b">
        <f t="shared" si="160"/>
        <v>1</v>
      </c>
    </row>
    <row r="375" spans="1:19" ht="42">
      <c r="A375" s="14"/>
      <c r="B375" s="132">
        <v>242973</v>
      </c>
      <c r="C375" s="29" t="s">
        <v>1645</v>
      </c>
      <c r="D375" s="13" t="s">
        <v>1646</v>
      </c>
      <c r="E375" s="12">
        <v>71</v>
      </c>
      <c r="F375" s="12" t="s">
        <v>233</v>
      </c>
      <c r="G375" s="34">
        <v>16920</v>
      </c>
      <c r="H375" s="320">
        <f t="shared" si="155"/>
        <v>14290</v>
      </c>
      <c r="I375" s="20">
        <f t="shared" si="161"/>
        <v>201.26760563380282</v>
      </c>
      <c r="J375" s="32" t="s">
        <v>1647</v>
      </c>
      <c r="K375" s="41" t="s">
        <v>5108</v>
      </c>
      <c r="L375" s="38" t="s">
        <v>117</v>
      </c>
      <c r="M375" s="17" t="s">
        <v>11</v>
      </c>
      <c r="N375" s="265">
        <v>14290</v>
      </c>
      <c r="O375" s="680" t="b">
        <f t="shared" si="156"/>
        <v>1</v>
      </c>
      <c r="P375" s="680" t="b">
        <f t="shared" si="157"/>
        <v>1</v>
      </c>
      <c r="Q375">
        <f>VLOOKUP(B375,'25년09월 학교가'!$A$2:$C$1818,3,0)</f>
        <v>14290</v>
      </c>
      <c r="R375" s="349"/>
      <c r="S375" s="680" t="b">
        <f t="shared" si="160"/>
        <v>1</v>
      </c>
    </row>
    <row r="376" spans="1:19" ht="42">
      <c r="A376" s="14"/>
      <c r="B376" s="132">
        <v>137736</v>
      </c>
      <c r="C376" s="29" t="s">
        <v>1650</v>
      </c>
      <c r="D376" s="13" t="s">
        <v>1651</v>
      </c>
      <c r="E376" s="12">
        <v>100</v>
      </c>
      <c r="F376" s="12" t="s">
        <v>233</v>
      </c>
      <c r="G376" s="34">
        <v>7800</v>
      </c>
      <c r="H376" s="320">
        <f t="shared" si="155"/>
        <v>7600</v>
      </c>
      <c r="I376" s="20">
        <f t="shared" si="161"/>
        <v>76</v>
      </c>
      <c r="J376" s="32" t="s">
        <v>1652</v>
      </c>
      <c r="K376" s="41" t="s">
        <v>218</v>
      </c>
      <c r="L376" s="38" t="s">
        <v>164</v>
      </c>
      <c r="M376" s="17" t="s">
        <v>112</v>
      </c>
      <c r="N376" s="265">
        <v>7600</v>
      </c>
      <c r="O376" s="680" t="b">
        <f t="shared" si="156"/>
        <v>1</v>
      </c>
      <c r="P376" s="680" t="b">
        <f t="shared" si="157"/>
        <v>1</v>
      </c>
      <c r="Q376">
        <f>VLOOKUP(B376,'25년09월 학교가'!$A$2:$C$1818,3,0)</f>
        <v>7600</v>
      </c>
      <c r="R376" s="349"/>
      <c r="S376" s="680" t="b">
        <f t="shared" si="160"/>
        <v>1</v>
      </c>
    </row>
    <row r="377" spans="1:19" ht="57.6">
      <c r="A377" s="14"/>
      <c r="B377" s="132">
        <v>166635</v>
      </c>
      <c r="C377" s="29" t="s">
        <v>1653</v>
      </c>
      <c r="D377" s="13" t="s">
        <v>1654</v>
      </c>
      <c r="E377" s="12">
        <v>111</v>
      </c>
      <c r="F377" s="12" t="s">
        <v>233</v>
      </c>
      <c r="G377" s="34">
        <v>9000</v>
      </c>
      <c r="H377" s="320">
        <f t="shared" si="155"/>
        <v>8700</v>
      </c>
      <c r="I377" s="20">
        <f t="shared" si="161"/>
        <v>78.378378378378372</v>
      </c>
      <c r="J377" s="32" t="s">
        <v>1655</v>
      </c>
      <c r="K377" s="41" t="s">
        <v>5092</v>
      </c>
      <c r="L377" s="38" t="s">
        <v>164</v>
      </c>
      <c r="M377" s="17" t="s">
        <v>11</v>
      </c>
      <c r="N377" s="265">
        <v>8700</v>
      </c>
      <c r="O377" s="680" t="b">
        <f t="shared" si="156"/>
        <v>1</v>
      </c>
      <c r="P377" s="680" t="b">
        <f t="shared" si="157"/>
        <v>1</v>
      </c>
      <c r="Q377">
        <f>VLOOKUP(B377,'25년09월 학교가'!$A$2:$C$1818,3,0)</f>
        <v>8700</v>
      </c>
      <c r="R377" s="349"/>
      <c r="S377" s="680" t="b">
        <f t="shared" si="160"/>
        <v>1</v>
      </c>
    </row>
    <row r="378" spans="1:19" ht="57.6">
      <c r="A378" s="14"/>
      <c r="B378" s="132">
        <v>268829</v>
      </c>
      <c r="C378" s="29" t="s">
        <v>1665</v>
      </c>
      <c r="D378" s="13" t="s">
        <v>1666</v>
      </c>
      <c r="E378" s="12">
        <v>38</v>
      </c>
      <c r="F378" s="12" t="s">
        <v>233</v>
      </c>
      <c r="G378" s="34">
        <v>16000</v>
      </c>
      <c r="H378" s="320">
        <f t="shared" si="155"/>
        <v>14510</v>
      </c>
      <c r="I378" s="20">
        <f t="shared" si="161"/>
        <v>381.84210526315792</v>
      </c>
      <c r="J378" s="32" t="s">
        <v>1667</v>
      </c>
      <c r="K378" s="41" t="s">
        <v>5113</v>
      </c>
      <c r="L378" s="38" t="s">
        <v>164</v>
      </c>
      <c r="M378" s="17" t="s">
        <v>112</v>
      </c>
      <c r="N378" s="265">
        <v>14510</v>
      </c>
      <c r="O378" s="680" t="b">
        <f t="shared" si="156"/>
        <v>1</v>
      </c>
      <c r="P378" s="680" t="b">
        <f t="shared" si="157"/>
        <v>1</v>
      </c>
      <c r="Q378">
        <f>VLOOKUP(B378,'25년09월 학교가'!$A$2:$C$1818,3,0)</f>
        <v>14510</v>
      </c>
      <c r="R378" s="349"/>
      <c r="S378" s="680" t="b">
        <f t="shared" si="160"/>
        <v>1</v>
      </c>
    </row>
    <row r="379" spans="1:19" ht="76.8">
      <c r="A379" s="14"/>
      <c r="B379" s="132">
        <v>271715</v>
      </c>
      <c r="C379" s="29" t="s">
        <v>1668</v>
      </c>
      <c r="D379" s="13" t="s">
        <v>1666</v>
      </c>
      <c r="E379" s="12">
        <v>38</v>
      </c>
      <c r="F379" s="12" t="s">
        <v>233</v>
      </c>
      <c r="G379" s="61">
        <v>17000</v>
      </c>
      <c r="H379" s="320">
        <f t="shared" si="155"/>
        <v>15130</v>
      </c>
      <c r="I379" s="20">
        <f t="shared" si="161"/>
        <v>398.15789473684208</v>
      </c>
      <c r="J379" s="32" t="s">
        <v>232</v>
      </c>
      <c r="K379" s="41" t="s">
        <v>5114</v>
      </c>
      <c r="L379" s="38" t="s">
        <v>117</v>
      </c>
      <c r="M379" s="17" t="s">
        <v>11</v>
      </c>
      <c r="N379" s="265">
        <v>15130</v>
      </c>
      <c r="O379" s="680" t="b">
        <f t="shared" si="156"/>
        <v>1</v>
      </c>
      <c r="P379" s="680" t="b">
        <f t="shared" si="157"/>
        <v>1</v>
      </c>
      <c r="Q379">
        <f>VLOOKUP(B379,'25년09월 학교가'!$A$2:$C$1818,3,0)</f>
        <v>15130</v>
      </c>
      <c r="R379" s="349"/>
      <c r="S379" s="680" t="b">
        <f t="shared" si="160"/>
        <v>1</v>
      </c>
    </row>
    <row r="380" spans="1:19">
      <c r="A380" s="46"/>
      <c r="B380" s="62"/>
      <c r="C380" s="47"/>
      <c r="D380" s="48"/>
      <c r="E380" s="49"/>
      <c r="F380" s="49"/>
      <c r="G380" s="50"/>
      <c r="H380" s="51"/>
      <c r="I380" s="51"/>
      <c r="J380" s="4"/>
      <c r="K380" s="2"/>
      <c r="L380" s="3"/>
      <c r="M380" s="1"/>
      <c r="N380" s="265"/>
      <c r="O380" s="680"/>
      <c r="R380" s="349"/>
    </row>
    <row r="381" spans="1:19">
      <c r="A381" s="46"/>
      <c r="B381" s="62"/>
      <c r="C381" s="47"/>
      <c r="D381" s="48"/>
      <c r="E381" s="49"/>
      <c r="F381" s="49"/>
      <c r="G381" s="50"/>
      <c r="H381" s="51"/>
      <c r="I381" s="51"/>
      <c r="J381" s="4"/>
      <c r="K381" s="2"/>
      <c r="L381" s="3"/>
      <c r="M381" s="1"/>
      <c r="N381" s="265"/>
      <c r="O381" s="680"/>
      <c r="R381" s="349"/>
    </row>
    <row r="382" spans="1:19" ht="39.6">
      <c r="A382" s="278"/>
      <c r="B382" s="987" t="s">
        <v>6415</v>
      </c>
      <c r="C382" s="987"/>
      <c r="D382" s="987"/>
      <c r="E382" s="987"/>
      <c r="F382" s="987"/>
      <c r="G382" s="987"/>
      <c r="H382" s="987"/>
      <c r="I382" s="987"/>
      <c r="J382" s="987"/>
      <c r="K382" s="987"/>
      <c r="L382" s="987"/>
      <c r="M382" s="987"/>
      <c r="N382" s="265"/>
      <c r="O382" s="680"/>
      <c r="R382" s="349"/>
    </row>
    <row r="383" spans="1:19" ht="42">
      <c r="A383" s="14"/>
      <c r="B383" s="132">
        <v>138271</v>
      </c>
      <c r="C383" s="29" t="s">
        <v>1669</v>
      </c>
      <c r="D383" s="13" t="s">
        <v>1670</v>
      </c>
      <c r="E383" s="14"/>
      <c r="F383" s="12" t="s">
        <v>233</v>
      </c>
      <c r="G383" s="34">
        <v>6000</v>
      </c>
      <c r="H383" s="319">
        <f>N383</f>
        <v>4750</v>
      </c>
      <c r="I383" s="386"/>
      <c r="J383" s="32" t="s">
        <v>1671</v>
      </c>
      <c r="K383" s="14" t="s">
        <v>38</v>
      </c>
      <c r="L383" s="14" t="s">
        <v>56</v>
      </c>
      <c r="M383" s="160" t="s">
        <v>11</v>
      </c>
      <c r="N383" s="265">
        <v>4750</v>
      </c>
      <c r="O383" s="680" t="b">
        <f t="shared" ref="O383:O411" si="162">H383=N383</f>
        <v>1</v>
      </c>
      <c r="P383" s="680" t="b">
        <f t="shared" ref="P383:P411" si="163">H383&lt;G383</f>
        <v>1</v>
      </c>
      <c r="Q383">
        <f>VLOOKUP(B383,'25년09월 학교가'!$A$2:$C$1818,3,0)</f>
        <v>4750</v>
      </c>
      <c r="R383" s="349"/>
      <c r="S383" s="680" t="b">
        <f t="shared" si="160"/>
        <v>1</v>
      </c>
    </row>
    <row r="384" spans="1:19" ht="42">
      <c r="A384" s="14"/>
      <c r="B384" s="132">
        <v>138272</v>
      </c>
      <c r="C384" s="29" t="s">
        <v>1669</v>
      </c>
      <c r="D384" s="13" t="s">
        <v>1672</v>
      </c>
      <c r="E384" s="12"/>
      <c r="F384" s="12" t="s">
        <v>233</v>
      </c>
      <c r="G384" s="34">
        <v>5690</v>
      </c>
      <c r="H384" s="319">
        <f t="shared" ref="H384:H411" si="164">N384</f>
        <v>4550</v>
      </c>
      <c r="I384" s="20"/>
      <c r="J384" s="32" t="s">
        <v>1671</v>
      </c>
      <c r="K384" s="14" t="s">
        <v>38</v>
      </c>
      <c r="L384" s="12" t="s">
        <v>56</v>
      </c>
      <c r="M384" s="160" t="s">
        <v>11</v>
      </c>
      <c r="N384" s="265">
        <v>4550</v>
      </c>
      <c r="O384" s="680" t="b">
        <f t="shared" si="162"/>
        <v>1</v>
      </c>
      <c r="P384" s="680" t="b">
        <f t="shared" si="163"/>
        <v>1</v>
      </c>
      <c r="Q384">
        <f>VLOOKUP(B384,'25년09월 학교가'!$A$2:$C$1818,3,0)</f>
        <v>4550</v>
      </c>
      <c r="R384" s="349"/>
      <c r="S384" s="680" t="b">
        <f t="shared" si="160"/>
        <v>1</v>
      </c>
    </row>
    <row r="385" spans="1:19" ht="42">
      <c r="A385" s="14"/>
      <c r="B385" s="132">
        <v>138365</v>
      </c>
      <c r="C385" s="29" t="s">
        <v>1673</v>
      </c>
      <c r="D385" s="13" t="s">
        <v>1670</v>
      </c>
      <c r="E385" s="12"/>
      <c r="F385" s="12" t="s">
        <v>233</v>
      </c>
      <c r="G385" s="34">
        <v>6350</v>
      </c>
      <c r="H385" s="319">
        <f t="shared" si="164"/>
        <v>5100</v>
      </c>
      <c r="I385" s="20"/>
      <c r="J385" s="32" t="s">
        <v>4073</v>
      </c>
      <c r="K385" s="14" t="s">
        <v>38</v>
      </c>
      <c r="L385" s="12" t="s">
        <v>56</v>
      </c>
      <c r="M385" s="160" t="s">
        <v>11</v>
      </c>
      <c r="N385" s="265">
        <v>5100</v>
      </c>
      <c r="O385" s="680" t="b">
        <f t="shared" si="162"/>
        <v>1</v>
      </c>
      <c r="P385" s="680" t="b">
        <f t="shared" si="163"/>
        <v>1</v>
      </c>
      <c r="Q385">
        <f>VLOOKUP(B385,'25년09월 학교가'!$A$2:$C$1818,3,0)</f>
        <v>5100</v>
      </c>
      <c r="R385" s="349"/>
      <c r="S385" s="680" t="b">
        <f t="shared" si="160"/>
        <v>1</v>
      </c>
    </row>
    <row r="386" spans="1:19" ht="57.6">
      <c r="A386" s="161" t="s">
        <v>3873</v>
      </c>
      <c r="B386" s="132">
        <v>255492</v>
      </c>
      <c r="C386" s="162" t="s">
        <v>3990</v>
      </c>
      <c r="D386" s="13" t="s">
        <v>58</v>
      </c>
      <c r="E386" s="12"/>
      <c r="F386" s="12" t="s">
        <v>233</v>
      </c>
      <c r="G386" s="34">
        <v>4060</v>
      </c>
      <c r="H386" s="319">
        <f t="shared" si="164"/>
        <v>3300</v>
      </c>
      <c r="I386" s="20"/>
      <c r="J386" s="32" t="s">
        <v>5565</v>
      </c>
      <c r="K386" s="161" t="s">
        <v>28</v>
      </c>
      <c r="L386" s="12" t="s">
        <v>5152</v>
      </c>
      <c r="M386" s="160" t="s">
        <v>11</v>
      </c>
      <c r="N386" s="265">
        <v>3300</v>
      </c>
      <c r="O386" s="680" t="b">
        <f t="shared" si="162"/>
        <v>1</v>
      </c>
      <c r="P386" s="680" t="b">
        <f t="shared" si="163"/>
        <v>1</v>
      </c>
      <c r="Q386">
        <f>VLOOKUP(B386,'25년09월 학교가'!$A$2:$C$1818,3,0)</f>
        <v>3300</v>
      </c>
      <c r="R386" s="349"/>
      <c r="S386" s="680" t="b">
        <f t="shared" si="160"/>
        <v>1</v>
      </c>
    </row>
    <row r="387" spans="1:19" ht="38.4">
      <c r="A387" s="14"/>
      <c r="B387" s="132">
        <v>134102</v>
      </c>
      <c r="C387" s="29" t="s">
        <v>3412</v>
      </c>
      <c r="D387" s="13" t="s">
        <v>358</v>
      </c>
      <c r="E387" s="12"/>
      <c r="F387" s="12" t="s">
        <v>233</v>
      </c>
      <c r="G387" s="34">
        <f>H387+3000</f>
        <v>7900</v>
      </c>
      <c r="H387" s="345">
        <f>N387</f>
        <v>4900</v>
      </c>
      <c r="I387" s="20"/>
      <c r="J387" s="32" t="s">
        <v>3413</v>
      </c>
      <c r="K387" s="14" t="s">
        <v>2837</v>
      </c>
      <c r="L387" s="12" t="s">
        <v>5156</v>
      </c>
      <c r="M387" s="160" t="s">
        <v>11</v>
      </c>
      <c r="N387" s="265">
        <v>4900</v>
      </c>
      <c r="O387" s="680" t="b">
        <f t="shared" ref="O387:O390" si="165">H387=N387</f>
        <v>1</v>
      </c>
      <c r="P387" s="680" t="b">
        <f t="shared" ref="P387:P390" si="166">H387&lt;G387</f>
        <v>1</v>
      </c>
      <c r="Q387">
        <f>VLOOKUP(B387,'25년09월 학교가'!$A$2:$C$1818,3,0)</f>
        <v>4900</v>
      </c>
      <c r="R387" s="349"/>
      <c r="S387" s="680" t="b">
        <f t="shared" ref="S387:S390" si="167">Q387=H387</f>
        <v>1</v>
      </c>
    </row>
    <row r="388" spans="1:19" ht="57.6">
      <c r="A388" s="14"/>
      <c r="B388" s="132">
        <v>134480</v>
      </c>
      <c r="C388" s="29" t="s">
        <v>3414</v>
      </c>
      <c r="D388" s="13" t="s">
        <v>358</v>
      </c>
      <c r="E388" s="12"/>
      <c r="F388" s="12" t="s">
        <v>233</v>
      </c>
      <c r="G388" s="34">
        <v>7500</v>
      </c>
      <c r="H388" s="319">
        <f t="shared" ref="H388" si="168">N388</f>
        <v>5300</v>
      </c>
      <c r="I388" s="20"/>
      <c r="J388" s="32" t="s">
        <v>3415</v>
      </c>
      <c r="K388" s="14" t="s">
        <v>28</v>
      </c>
      <c r="L388" s="12" t="s">
        <v>5156</v>
      </c>
      <c r="M388" s="160" t="s">
        <v>11</v>
      </c>
      <c r="N388" s="265">
        <v>5300</v>
      </c>
      <c r="O388" s="680" t="b">
        <f t="shared" si="165"/>
        <v>1</v>
      </c>
      <c r="P388" s="680" t="b">
        <f t="shared" si="166"/>
        <v>1</v>
      </c>
      <c r="Q388">
        <f>VLOOKUP(B388,'25년09월 학교가'!$A$2:$C$1818,3,0)</f>
        <v>5300</v>
      </c>
      <c r="R388" s="349"/>
      <c r="S388" s="680" t="b">
        <f t="shared" si="167"/>
        <v>1</v>
      </c>
    </row>
    <row r="389" spans="1:19" ht="38.4">
      <c r="A389" s="14"/>
      <c r="B389" s="132">
        <v>133930</v>
      </c>
      <c r="C389" s="29" t="s">
        <v>3416</v>
      </c>
      <c r="D389" s="13" t="s">
        <v>358</v>
      </c>
      <c r="E389" s="12"/>
      <c r="F389" s="12" t="s">
        <v>233</v>
      </c>
      <c r="G389" s="34">
        <v>7500</v>
      </c>
      <c r="H389" s="345">
        <f>N389</f>
        <v>5000</v>
      </c>
      <c r="I389" s="20"/>
      <c r="J389" s="32" t="s">
        <v>3417</v>
      </c>
      <c r="K389" s="41" t="s">
        <v>5149</v>
      </c>
      <c r="L389" s="12" t="s">
        <v>5156</v>
      </c>
      <c r="M389" s="160" t="s">
        <v>11</v>
      </c>
      <c r="N389" s="265">
        <v>5000</v>
      </c>
      <c r="O389" s="680" t="b">
        <f t="shared" si="165"/>
        <v>1</v>
      </c>
      <c r="P389" s="680" t="b">
        <f t="shared" si="166"/>
        <v>1</v>
      </c>
      <c r="Q389">
        <f>VLOOKUP(B389,'25년09월 학교가'!$A$2:$C$1818,3,0)</f>
        <v>5000</v>
      </c>
      <c r="R389" s="349"/>
      <c r="S389" s="680" t="b">
        <f t="shared" si="167"/>
        <v>1</v>
      </c>
    </row>
    <row r="390" spans="1:19" ht="57.6">
      <c r="A390" s="14"/>
      <c r="B390" s="132">
        <v>255493</v>
      </c>
      <c r="C390" s="29" t="s">
        <v>3418</v>
      </c>
      <c r="D390" s="13" t="s">
        <v>3419</v>
      </c>
      <c r="E390" s="12"/>
      <c r="F390" s="12" t="s">
        <v>233</v>
      </c>
      <c r="G390" s="34">
        <v>9200</v>
      </c>
      <c r="H390" s="319">
        <f t="shared" ref="H390" si="169">N390</f>
        <v>6290</v>
      </c>
      <c r="I390" s="20"/>
      <c r="J390" s="32" t="s">
        <v>4074</v>
      </c>
      <c r="K390" s="14" t="s">
        <v>2837</v>
      </c>
      <c r="L390" s="12" t="s">
        <v>5164</v>
      </c>
      <c r="M390" s="160" t="s">
        <v>11</v>
      </c>
      <c r="N390" s="265">
        <v>6290</v>
      </c>
      <c r="O390" s="680" t="b">
        <f t="shared" si="165"/>
        <v>1</v>
      </c>
      <c r="P390" s="680" t="b">
        <f t="shared" si="166"/>
        <v>1</v>
      </c>
      <c r="Q390">
        <f>VLOOKUP(B390,'25년09월 학교가'!$A$2:$C$1818,3,0)</f>
        <v>6290</v>
      </c>
      <c r="R390" s="349"/>
      <c r="S390" s="680" t="b">
        <f t="shared" si="167"/>
        <v>1</v>
      </c>
    </row>
    <row r="391" spans="1:19" ht="35.4" customHeight="1">
      <c r="A391" s="12"/>
      <c r="B391" s="132">
        <v>396647</v>
      </c>
      <c r="C391" s="191" t="s">
        <v>4436</v>
      </c>
      <c r="D391" s="132" t="s">
        <v>4437</v>
      </c>
      <c r="E391" s="12"/>
      <c r="F391" s="12" t="s">
        <v>3719</v>
      </c>
      <c r="G391" s="34">
        <f>H391+3000</f>
        <v>9900</v>
      </c>
      <c r="H391" s="319">
        <f t="shared" si="164"/>
        <v>6900</v>
      </c>
      <c r="I391" s="183"/>
      <c r="J391" s="133" t="s">
        <v>4438</v>
      </c>
      <c r="K391" s="14" t="s">
        <v>5148</v>
      </c>
      <c r="L391" s="14" t="s">
        <v>5153</v>
      </c>
      <c r="M391" s="12" t="s">
        <v>4352</v>
      </c>
      <c r="N391" s="265">
        <v>6900</v>
      </c>
      <c r="O391" s="680" t="b">
        <f t="shared" si="162"/>
        <v>1</v>
      </c>
      <c r="P391" s="680" t="b">
        <f t="shared" si="163"/>
        <v>1</v>
      </c>
      <c r="Q391">
        <f>VLOOKUP(B391,'25년09월 학교가'!$A$2:$C$1818,3,0)</f>
        <v>6900</v>
      </c>
      <c r="R391" s="349"/>
      <c r="S391" s="680" t="b">
        <f t="shared" si="160"/>
        <v>1</v>
      </c>
    </row>
    <row r="392" spans="1:19">
      <c r="A392" s="14"/>
      <c r="B392" s="132">
        <v>377849</v>
      </c>
      <c r="C392" s="29" t="s">
        <v>3380</v>
      </c>
      <c r="D392" s="13" t="s">
        <v>58</v>
      </c>
      <c r="E392" s="12"/>
      <c r="F392" s="34" t="s">
        <v>10</v>
      </c>
      <c r="G392" s="34">
        <f t="shared" ref="G392:G393" si="170">H392+3000</f>
        <v>6570</v>
      </c>
      <c r="H392" s="319">
        <f t="shared" si="164"/>
        <v>3570</v>
      </c>
      <c r="I392" s="20"/>
      <c r="J392" s="32" t="s">
        <v>3382</v>
      </c>
      <c r="K392" s="14"/>
      <c r="L392" s="12" t="s">
        <v>5154</v>
      </c>
      <c r="M392" s="160" t="s">
        <v>11</v>
      </c>
      <c r="N392" s="265">
        <v>3570</v>
      </c>
      <c r="O392" s="680" t="b">
        <f t="shared" si="162"/>
        <v>1</v>
      </c>
      <c r="P392" s="680" t="b">
        <f t="shared" si="163"/>
        <v>1</v>
      </c>
      <c r="Q392">
        <f>VLOOKUP(B392,'25년09월 학교가'!$A$2:$C$1818,3,0)</f>
        <v>3570</v>
      </c>
      <c r="R392" s="349"/>
      <c r="S392" s="680" t="b">
        <f t="shared" si="160"/>
        <v>1</v>
      </c>
    </row>
    <row r="393" spans="1:19">
      <c r="A393" s="14"/>
      <c r="B393" s="132">
        <v>377852</v>
      </c>
      <c r="C393" s="29" t="s">
        <v>3381</v>
      </c>
      <c r="D393" s="13" t="s">
        <v>58</v>
      </c>
      <c r="E393" s="12"/>
      <c r="F393" s="34" t="s">
        <v>10</v>
      </c>
      <c r="G393" s="34">
        <f t="shared" si="170"/>
        <v>6940</v>
      </c>
      <c r="H393" s="319">
        <f t="shared" si="164"/>
        <v>3940</v>
      </c>
      <c r="I393" s="20"/>
      <c r="J393" s="32" t="s">
        <v>3382</v>
      </c>
      <c r="K393" s="14"/>
      <c r="L393" s="12" t="s">
        <v>57</v>
      </c>
      <c r="M393" s="160" t="s">
        <v>11</v>
      </c>
      <c r="N393" s="265">
        <v>3940</v>
      </c>
      <c r="O393" s="680" t="b">
        <f t="shared" si="162"/>
        <v>1</v>
      </c>
      <c r="P393" s="680" t="b">
        <f t="shared" si="163"/>
        <v>1</v>
      </c>
      <c r="Q393">
        <f>VLOOKUP(B393,'25년09월 학교가'!$A$2:$C$1818,3,0)</f>
        <v>3940</v>
      </c>
      <c r="R393" s="349"/>
      <c r="S393" s="680" t="b">
        <f t="shared" si="160"/>
        <v>1</v>
      </c>
    </row>
    <row r="394" spans="1:19">
      <c r="A394" s="14"/>
      <c r="B394" s="132">
        <v>130804</v>
      </c>
      <c r="C394" s="29" t="s">
        <v>3383</v>
      </c>
      <c r="D394" s="13" t="s">
        <v>358</v>
      </c>
      <c r="E394" s="12"/>
      <c r="F394" s="12" t="s">
        <v>233</v>
      </c>
      <c r="G394" s="34">
        <v>10380</v>
      </c>
      <c r="H394" s="319">
        <f t="shared" si="164"/>
        <v>8000</v>
      </c>
      <c r="I394" s="20"/>
      <c r="J394" s="32" t="s">
        <v>3384</v>
      </c>
      <c r="K394" s="14"/>
      <c r="L394" s="12" t="s">
        <v>5155</v>
      </c>
      <c r="M394" s="160" t="s">
        <v>11</v>
      </c>
      <c r="N394" s="265">
        <v>8000</v>
      </c>
      <c r="O394" s="680" t="b">
        <f t="shared" si="162"/>
        <v>1</v>
      </c>
      <c r="P394" s="680" t="b">
        <f t="shared" si="163"/>
        <v>1</v>
      </c>
      <c r="Q394">
        <f>VLOOKUP(B394,'25년09월 학교가'!$A$2:$C$1818,3,0)</f>
        <v>8000</v>
      </c>
      <c r="R394" s="349"/>
      <c r="S394" s="680" t="b">
        <f t="shared" si="160"/>
        <v>1</v>
      </c>
    </row>
    <row r="395" spans="1:19">
      <c r="A395" s="14"/>
      <c r="B395" s="132">
        <v>130805</v>
      </c>
      <c r="C395" s="29" t="s">
        <v>3385</v>
      </c>
      <c r="D395" s="13" t="s">
        <v>358</v>
      </c>
      <c r="E395" s="12"/>
      <c r="F395" s="12" t="s">
        <v>233</v>
      </c>
      <c r="G395" s="34">
        <v>4400</v>
      </c>
      <c r="H395" s="319">
        <f t="shared" si="164"/>
        <v>3000</v>
      </c>
      <c r="I395" s="20"/>
      <c r="J395" s="32" t="s">
        <v>3386</v>
      </c>
      <c r="K395" s="14"/>
      <c r="L395" s="12" t="s">
        <v>5155</v>
      </c>
      <c r="M395" s="160" t="s">
        <v>11</v>
      </c>
      <c r="N395" s="265">
        <v>3000</v>
      </c>
      <c r="O395" s="680" t="b">
        <f t="shared" si="162"/>
        <v>1</v>
      </c>
      <c r="P395" s="680" t="b">
        <f t="shared" si="163"/>
        <v>1</v>
      </c>
      <c r="Q395">
        <f>VLOOKUP(B395,'25년09월 학교가'!$A$2:$C$1818,3,0)</f>
        <v>3000</v>
      </c>
      <c r="R395" s="349"/>
      <c r="S395" s="680" t="b">
        <f t="shared" si="160"/>
        <v>1</v>
      </c>
    </row>
    <row r="396" spans="1:19" ht="38.4">
      <c r="A396" s="14"/>
      <c r="B396" s="132">
        <v>130817</v>
      </c>
      <c r="C396" s="29" t="s">
        <v>3387</v>
      </c>
      <c r="D396" s="13" t="s">
        <v>358</v>
      </c>
      <c r="E396" s="12"/>
      <c r="F396" s="12" t="s">
        <v>233</v>
      </c>
      <c r="G396" s="34">
        <v>5800</v>
      </c>
      <c r="H396" s="319">
        <f t="shared" si="164"/>
        <v>2800</v>
      </c>
      <c r="I396" s="20"/>
      <c r="J396" s="32" t="s">
        <v>3388</v>
      </c>
      <c r="K396" s="14"/>
      <c r="L396" s="12" t="s">
        <v>5155</v>
      </c>
      <c r="M396" s="160" t="s">
        <v>11</v>
      </c>
      <c r="N396" s="265">
        <v>2800</v>
      </c>
      <c r="O396" s="680" t="b">
        <f t="shared" si="162"/>
        <v>1</v>
      </c>
      <c r="P396" s="680" t="b">
        <f t="shared" si="163"/>
        <v>1</v>
      </c>
      <c r="Q396">
        <f>VLOOKUP(B396,'25년09월 학교가'!$A$2:$C$1818,3,0)</f>
        <v>2800</v>
      </c>
      <c r="R396" s="349"/>
      <c r="S396" s="680" t="b">
        <f t="shared" si="160"/>
        <v>1</v>
      </c>
    </row>
    <row r="397" spans="1:19">
      <c r="A397" s="14"/>
      <c r="B397" s="132">
        <v>117496</v>
      </c>
      <c r="C397" s="29" t="s">
        <v>3389</v>
      </c>
      <c r="D397" s="13" t="s">
        <v>358</v>
      </c>
      <c r="E397" s="12"/>
      <c r="F397" s="12" t="s">
        <v>233</v>
      </c>
      <c r="G397" s="34">
        <v>10610</v>
      </c>
      <c r="H397" s="319">
        <f t="shared" si="164"/>
        <v>8200</v>
      </c>
      <c r="I397" s="20"/>
      <c r="J397" s="32" t="s">
        <v>3390</v>
      </c>
      <c r="K397" s="14"/>
      <c r="L397" s="12" t="s">
        <v>5156</v>
      </c>
      <c r="M397" s="160" t="s">
        <v>11</v>
      </c>
      <c r="N397" s="265">
        <v>8200</v>
      </c>
      <c r="O397" s="680" t="b">
        <f t="shared" si="162"/>
        <v>1</v>
      </c>
      <c r="P397" s="680" t="b">
        <f t="shared" si="163"/>
        <v>1</v>
      </c>
      <c r="Q397">
        <f>VLOOKUP(B397,'25년09월 학교가'!$A$2:$C$1818,3,0)</f>
        <v>8200</v>
      </c>
      <c r="R397" s="349"/>
      <c r="S397" s="680" t="b">
        <f t="shared" si="160"/>
        <v>1</v>
      </c>
    </row>
    <row r="398" spans="1:19">
      <c r="A398" s="14"/>
      <c r="B398" s="132">
        <v>117497</v>
      </c>
      <c r="C398" s="29" t="s">
        <v>3391</v>
      </c>
      <c r="D398" s="13" t="s">
        <v>3392</v>
      </c>
      <c r="E398" s="12"/>
      <c r="F398" s="12" t="s">
        <v>233</v>
      </c>
      <c r="G398" s="34">
        <v>5000</v>
      </c>
      <c r="H398" s="319">
        <f t="shared" si="164"/>
        <v>3200</v>
      </c>
      <c r="I398" s="20"/>
      <c r="J398" s="32" t="s">
        <v>3393</v>
      </c>
      <c r="K398" s="14"/>
      <c r="L398" s="12" t="s">
        <v>5156</v>
      </c>
      <c r="M398" s="160" t="s">
        <v>11</v>
      </c>
      <c r="N398" s="265">
        <v>3200</v>
      </c>
      <c r="O398" s="680" t="b">
        <f t="shared" si="162"/>
        <v>1</v>
      </c>
      <c r="P398" s="680" t="b">
        <f t="shared" si="163"/>
        <v>1</v>
      </c>
      <c r="Q398">
        <f>VLOOKUP(B398,'25년09월 학교가'!$A$2:$C$1818,3,0)</f>
        <v>3200</v>
      </c>
      <c r="R398" s="349"/>
      <c r="S398" s="680" t="b">
        <f t="shared" si="160"/>
        <v>1</v>
      </c>
    </row>
    <row r="399" spans="1:19">
      <c r="A399" s="14"/>
      <c r="B399" s="132">
        <v>117495</v>
      </c>
      <c r="C399" s="29" t="s">
        <v>3394</v>
      </c>
      <c r="D399" s="13" t="s">
        <v>358</v>
      </c>
      <c r="E399" s="12"/>
      <c r="F399" s="12" t="s">
        <v>233</v>
      </c>
      <c r="G399" s="34">
        <v>4060</v>
      </c>
      <c r="H399" s="319">
        <f t="shared" si="164"/>
        <v>3200</v>
      </c>
      <c r="I399" s="20"/>
      <c r="J399" s="32" t="s">
        <v>3395</v>
      </c>
      <c r="K399" s="14"/>
      <c r="L399" s="12" t="s">
        <v>5157</v>
      </c>
      <c r="M399" s="160" t="s">
        <v>11</v>
      </c>
      <c r="N399" s="265">
        <v>3200</v>
      </c>
      <c r="O399" s="680" t="b">
        <f t="shared" si="162"/>
        <v>1</v>
      </c>
      <c r="P399" s="680" t="b">
        <f t="shared" si="163"/>
        <v>1</v>
      </c>
      <c r="Q399">
        <f>VLOOKUP(B399,'25년09월 학교가'!$A$2:$C$1818,3,0)</f>
        <v>3200</v>
      </c>
      <c r="R399" s="349"/>
      <c r="S399" s="680" t="b">
        <f t="shared" si="160"/>
        <v>1</v>
      </c>
    </row>
    <row r="400" spans="1:19">
      <c r="A400" s="14"/>
      <c r="B400" s="132">
        <v>117494</v>
      </c>
      <c r="C400" s="29" t="s">
        <v>3396</v>
      </c>
      <c r="D400" s="13" t="s">
        <v>358</v>
      </c>
      <c r="E400" s="12"/>
      <c r="F400" s="12" t="s">
        <v>233</v>
      </c>
      <c r="G400" s="34">
        <v>10610</v>
      </c>
      <c r="H400" s="319">
        <f t="shared" si="164"/>
        <v>7900</v>
      </c>
      <c r="I400" s="20"/>
      <c r="J400" s="32" t="s">
        <v>3397</v>
      </c>
      <c r="K400" s="14"/>
      <c r="L400" s="12" t="s">
        <v>5157</v>
      </c>
      <c r="M400" s="160" t="s">
        <v>11</v>
      </c>
      <c r="N400" s="265">
        <v>7900</v>
      </c>
      <c r="O400" s="680" t="b">
        <f t="shared" si="162"/>
        <v>1</v>
      </c>
      <c r="P400" s="680" t="b">
        <f t="shared" si="163"/>
        <v>1</v>
      </c>
      <c r="Q400">
        <f>VLOOKUP(B400,'25년09월 학교가'!$A$2:$C$1818,3,0)</f>
        <v>7900</v>
      </c>
      <c r="R400" s="349"/>
      <c r="S400" s="680" t="b">
        <f t="shared" si="160"/>
        <v>1</v>
      </c>
    </row>
    <row r="401" spans="1:19" ht="38.4">
      <c r="A401" s="14"/>
      <c r="B401" s="132">
        <v>133931</v>
      </c>
      <c r="C401" s="29" t="s">
        <v>3398</v>
      </c>
      <c r="D401" s="13" t="s">
        <v>358</v>
      </c>
      <c r="E401" s="12"/>
      <c r="F401" s="12" t="s">
        <v>233</v>
      </c>
      <c r="G401" s="34">
        <v>6990</v>
      </c>
      <c r="H401" s="319">
        <f t="shared" si="164"/>
        <v>5800</v>
      </c>
      <c r="I401" s="20"/>
      <c r="J401" s="32" t="s">
        <v>3399</v>
      </c>
      <c r="K401" s="161" t="s">
        <v>2837</v>
      </c>
      <c r="L401" s="12" t="s">
        <v>5156</v>
      </c>
      <c r="M401" s="160" t="s">
        <v>11</v>
      </c>
      <c r="N401" s="265">
        <v>5800</v>
      </c>
      <c r="O401" s="680" t="b">
        <f t="shared" si="162"/>
        <v>1</v>
      </c>
      <c r="P401" s="680" t="b">
        <f t="shared" si="163"/>
        <v>1</v>
      </c>
      <c r="Q401">
        <f>VLOOKUP(B401,'25년09월 학교가'!$A$2:$C$1818,3,0)</f>
        <v>5800</v>
      </c>
      <c r="R401" s="349"/>
      <c r="S401" s="680" t="b">
        <f t="shared" si="160"/>
        <v>1</v>
      </c>
    </row>
    <row r="402" spans="1:19">
      <c r="A402" s="14"/>
      <c r="B402" s="132">
        <v>117002</v>
      </c>
      <c r="C402" s="29" t="s">
        <v>3400</v>
      </c>
      <c r="D402" s="13" t="s">
        <v>309</v>
      </c>
      <c r="E402" s="12"/>
      <c r="F402" s="12" t="s">
        <v>233</v>
      </c>
      <c r="G402" s="98">
        <v>5800</v>
      </c>
      <c r="H402" s="319">
        <f t="shared" si="164"/>
        <v>2800</v>
      </c>
      <c r="I402" s="20"/>
      <c r="J402" s="32" t="s">
        <v>3401</v>
      </c>
      <c r="K402" s="14"/>
      <c r="L402" s="12" t="s">
        <v>5158</v>
      </c>
      <c r="M402" s="160"/>
      <c r="N402" s="265">
        <v>2800</v>
      </c>
      <c r="O402" s="680" t="b">
        <f t="shared" si="162"/>
        <v>1</v>
      </c>
      <c r="P402" s="680" t="b">
        <f t="shared" si="163"/>
        <v>1</v>
      </c>
      <c r="Q402">
        <f>VLOOKUP(B402,'25년09월 학교가'!$A$2:$C$1818,3,0)</f>
        <v>2800</v>
      </c>
      <c r="R402" s="349"/>
      <c r="S402" s="680" t="b">
        <f t="shared" si="160"/>
        <v>1</v>
      </c>
    </row>
    <row r="403" spans="1:19">
      <c r="A403" s="14"/>
      <c r="B403" s="132">
        <v>164723</v>
      </c>
      <c r="C403" s="29" t="s">
        <v>3402</v>
      </c>
      <c r="D403" s="13" t="s">
        <v>309</v>
      </c>
      <c r="E403" s="12"/>
      <c r="F403" s="12" t="s">
        <v>233</v>
      </c>
      <c r="G403" s="34">
        <v>5800</v>
      </c>
      <c r="H403" s="319">
        <f t="shared" si="164"/>
        <v>2800</v>
      </c>
      <c r="I403" s="20"/>
      <c r="J403" s="32" t="s">
        <v>3401</v>
      </c>
      <c r="K403" s="14"/>
      <c r="L403" s="12" t="s">
        <v>5158</v>
      </c>
      <c r="M403" s="160"/>
      <c r="N403" s="265">
        <v>2800</v>
      </c>
      <c r="O403" s="680" t="b">
        <f t="shared" si="162"/>
        <v>1</v>
      </c>
      <c r="P403" s="680" t="b">
        <f t="shared" si="163"/>
        <v>1</v>
      </c>
      <c r="Q403">
        <f>VLOOKUP(B403,'25년09월 학교가'!$A$2:$C$1818,3,0)</f>
        <v>2800</v>
      </c>
      <c r="R403" s="349"/>
      <c r="S403" s="680" t="b">
        <f t="shared" si="160"/>
        <v>1</v>
      </c>
    </row>
    <row r="404" spans="1:19">
      <c r="A404" s="14"/>
      <c r="B404" s="132">
        <v>117001</v>
      </c>
      <c r="C404" s="29" t="s">
        <v>3403</v>
      </c>
      <c r="D404" s="13" t="s">
        <v>309</v>
      </c>
      <c r="E404" s="14"/>
      <c r="F404" s="12" t="s">
        <v>233</v>
      </c>
      <c r="G404" s="34">
        <v>5800</v>
      </c>
      <c r="H404" s="319">
        <f t="shared" si="164"/>
        <v>2800</v>
      </c>
      <c r="I404" s="20"/>
      <c r="J404" s="32" t="s">
        <v>3401</v>
      </c>
      <c r="K404" s="14"/>
      <c r="L404" s="14" t="s">
        <v>5159</v>
      </c>
      <c r="M404" s="160"/>
      <c r="N404" s="265">
        <v>2800</v>
      </c>
      <c r="O404" s="680" t="b">
        <f t="shared" si="162"/>
        <v>1</v>
      </c>
      <c r="P404" s="680" t="b">
        <f t="shared" si="163"/>
        <v>1</v>
      </c>
      <c r="Q404">
        <f>VLOOKUP(B404,'25년09월 학교가'!$A$2:$C$1818,3,0)</f>
        <v>2800</v>
      </c>
      <c r="R404" s="349"/>
      <c r="S404" s="680" t="b">
        <f t="shared" si="160"/>
        <v>1</v>
      </c>
    </row>
    <row r="405" spans="1:19">
      <c r="A405" s="14"/>
      <c r="B405" s="132">
        <v>116993</v>
      </c>
      <c r="C405" s="29" t="s">
        <v>3826</v>
      </c>
      <c r="D405" s="13" t="s">
        <v>309</v>
      </c>
      <c r="E405" s="12"/>
      <c r="F405" s="12" t="s">
        <v>233</v>
      </c>
      <c r="G405" s="34">
        <v>8200</v>
      </c>
      <c r="H405" s="319">
        <f t="shared" si="164"/>
        <v>5300</v>
      </c>
      <c r="I405" s="20"/>
      <c r="J405" s="32" t="s">
        <v>3404</v>
      </c>
      <c r="K405" s="14"/>
      <c r="L405" s="12" t="s">
        <v>5159</v>
      </c>
      <c r="M405" s="160"/>
      <c r="N405" s="265">
        <v>5300</v>
      </c>
      <c r="O405" s="680" t="b">
        <f t="shared" si="162"/>
        <v>1</v>
      </c>
      <c r="P405" s="680" t="b">
        <f t="shared" si="163"/>
        <v>1</v>
      </c>
      <c r="Q405">
        <f>VLOOKUP(B405,'25년09월 학교가'!$A$2:$C$1818,3,0)</f>
        <v>5300</v>
      </c>
      <c r="R405" s="349"/>
      <c r="S405" s="680" t="b">
        <f t="shared" si="160"/>
        <v>1</v>
      </c>
    </row>
    <row r="406" spans="1:19">
      <c r="A406" s="14"/>
      <c r="B406" s="132">
        <v>164722</v>
      </c>
      <c r="C406" s="29" t="s">
        <v>3992</v>
      </c>
      <c r="D406" s="13" t="s">
        <v>309</v>
      </c>
      <c r="E406" s="12" t="s">
        <v>3991</v>
      </c>
      <c r="F406" s="12" t="s">
        <v>233</v>
      </c>
      <c r="G406" s="34">
        <v>8100</v>
      </c>
      <c r="H406" s="319">
        <f t="shared" si="164"/>
        <v>5500</v>
      </c>
      <c r="I406" s="20"/>
      <c r="J406" s="32" t="s">
        <v>3404</v>
      </c>
      <c r="K406" s="14"/>
      <c r="L406" s="12" t="s">
        <v>5160</v>
      </c>
      <c r="M406" s="160"/>
      <c r="N406" s="265">
        <v>5500</v>
      </c>
      <c r="O406" s="680" t="b">
        <f t="shared" si="162"/>
        <v>1</v>
      </c>
      <c r="P406" s="680" t="b">
        <f t="shared" si="163"/>
        <v>1</v>
      </c>
      <c r="Q406">
        <f>VLOOKUP(B406,'25년09월 학교가'!$A$2:$C$1818,3,0)</f>
        <v>5500</v>
      </c>
      <c r="R406" s="349"/>
      <c r="S406" s="680" t="b">
        <f t="shared" si="160"/>
        <v>1</v>
      </c>
    </row>
    <row r="407" spans="1:19">
      <c r="A407" s="14"/>
      <c r="B407" s="132">
        <v>119171</v>
      </c>
      <c r="C407" s="29" t="s">
        <v>3405</v>
      </c>
      <c r="D407" s="13" t="s">
        <v>309</v>
      </c>
      <c r="E407" s="12"/>
      <c r="F407" s="12" t="s">
        <v>233</v>
      </c>
      <c r="G407" s="34">
        <v>11600</v>
      </c>
      <c r="H407" s="319">
        <f t="shared" si="164"/>
        <v>9600</v>
      </c>
      <c r="I407" s="20"/>
      <c r="J407" s="32" t="s">
        <v>3406</v>
      </c>
      <c r="K407" s="14"/>
      <c r="L407" s="12" t="s">
        <v>5161</v>
      </c>
      <c r="M407" s="160"/>
      <c r="N407" s="265">
        <v>9600</v>
      </c>
      <c r="O407" s="680" t="b">
        <f t="shared" si="162"/>
        <v>1</v>
      </c>
      <c r="P407" s="680" t="b">
        <f t="shared" si="163"/>
        <v>1</v>
      </c>
      <c r="Q407">
        <f>VLOOKUP(B407,'25년09월 학교가'!$A$2:$C$1818,3,0)</f>
        <v>9600</v>
      </c>
      <c r="R407" s="349"/>
      <c r="S407" s="680" t="b">
        <f t="shared" si="160"/>
        <v>1</v>
      </c>
    </row>
    <row r="408" spans="1:19" ht="38.4">
      <c r="A408" s="14"/>
      <c r="B408" s="132">
        <v>117009</v>
      </c>
      <c r="C408" s="29" t="s">
        <v>3407</v>
      </c>
      <c r="D408" s="13" t="s">
        <v>309</v>
      </c>
      <c r="E408" s="12"/>
      <c r="F408" s="12" t="s">
        <v>233</v>
      </c>
      <c r="G408" s="34">
        <v>6600</v>
      </c>
      <c r="H408" s="319">
        <f t="shared" si="164"/>
        <v>3600</v>
      </c>
      <c r="I408" s="20"/>
      <c r="J408" s="32" t="s">
        <v>3408</v>
      </c>
      <c r="K408" s="14"/>
      <c r="L408" s="12" t="s">
        <v>5162</v>
      </c>
      <c r="M408" s="160"/>
      <c r="N408" s="265">
        <v>3600</v>
      </c>
      <c r="O408" s="680" t="b">
        <f t="shared" si="162"/>
        <v>1</v>
      </c>
      <c r="P408" s="680" t="b">
        <f t="shared" si="163"/>
        <v>1</v>
      </c>
      <c r="Q408">
        <f>VLOOKUP(B408,'25년09월 학교가'!$A$2:$C$1818,3,0)</f>
        <v>3600</v>
      </c>
      <c r="R408" s="349"/>
      <c r="S408" s="680" t="b">
        <f t="shared" si="160"/>
        <v>1</v>
      </c>
    </row>
    <row r="409" spans="1:19" ht="38.4">
      <c r="A409" s="14"/>
      <c r="B409" s="132">
        <v>117012</v>
      </c>
      <c r="C409" s="29" t="s">
        <v>3409</v>
      </c>
      <c r="D409" s="13" t="s">
        <v>309</v>
      </c>
      <c r="E409" s="12"/>
      <c r="F409" s="12" t="s">
        <v>233</v>
      </c>
      <c r="G409" s="34">
        <v>7000</v>
      </c>
      <c r="H409" s="319">
        <f t="shared" si="164"/>
        <v>4000</v>
      </c>
      <c r="I409" s="20"/>
      <c r="J409" s="32" t="s">
        <v>3410</v>
      </c>
      <c r="K409" s="14"/>
      <c r="L409" s="12" t="s">
        <v>5162</v>
      </c>
      <c r="M409" s="160"/>
      <c r="N409" s="265">
        <v>4000</v>
      </c>
      <c r="O409" s="680" t="b">
        <f t="shared" si="162"/>
        <v>1</v>
      </c>
      <c r="P409" s="680" t="b">
        <f t="shared" si="163"/>
        <v>1</v>
      </c>
      <c r="Q409">
        <f>VLOOKUP(B409,'25년09월 학교가'!$A$2:$C$1818,3,0)</f>
        <v>4000</v>
      </c>
      <c r="R409" s="349"/>
      <c r="S409" s="680" t="b">
        <f t="shared" si="160"/>
        <v>1</v>
      </c>
    </row>
    <row r="410" spans="1:19">
      <c r="A410" s="14"/>
      <c r="B410" s="132">
        <v>116994</v>
      </c>
      <c r="C410" s="29" t="s">
        <v>3400</v>
      </c>
      <c r="D410" s="13" t="s">
        <v>309</v>
      </c>
      <c r="E410" s="12"/>
      <c r="F410" s="12" t="s">
        <v>233</v>
      </c>
      <c r="G410" s="34">
        <v>8300</v>
      </c>
      <c r="H410" s="319">
        <f t="shared" si="164"/>
        <v>5300</v>
      </c>
      <c r="I410" s="20"/>
      <c r="J410" s="32" t="s">
        <v>3404</v>
      </c>
      <c r="K410" s="14"/>
      <c r="L410" s="12" t="s">
        <v>5163</v>
      </c>
      <c r="M410" s="160"/>
      <c r="N410" s="265">
        <v>5300</v>
      </c>
      <c r="O410" s="680" t="b">
        <f t="shared" si="162"/>
        <v>1</v>
      </c>
      <c r="P410" s="680" t="b">
        <f t="shared" si="163"/>
        <v>1</v>
      </c>
      <c r="Q410">
        <f>VLOOKUP(B410,'25년09월 학교가'!$A$2:$C$1818,3,0)</f>
        <v>5300</v>
      </c>
      <c r="R410" s="349"/>
      <c r="S410" s="680" t="b">
        <f t="shared" si="160"/>
        <v>1</v>
      </c>
    </row>
    <row r="411" spans="1:19">
      <c r="A411" s="14"/>
      <c r="B411" s="132">
        <v>116995</v>
      </c>
      <c r="C411" s="29" t="s">
        <v>3411</v>
      </c>
      <c r="D411" s="13" t="s">
        <v>309</v>
      </c>
      <c r="E411" s="12"/>
      <c r="F411" s="12" t="s">
        <v>233</v>
      </c>
      <c r="G411" s="34">
        <v>8300</v>
      </c>
      <c r="H411" s="319">
        <f t="shared" si="164"/>
        <v>5300</v>
      </c>
      <c r="I411" s="20"/>
      <c r="J411" s="32" t="s">
        <v>3404</v>
      </c>
      <c r="K411" s="14"/>
      <c r="L411" s="12" t="s">
        <v>5162</v>
      </c>
      <c r="M411" s="160"/>
      <c r="N411" s="265">
        <v>5300</v>
      </c>
      <c r="O411" s="680" t="b">
        <f t="shared" si="162"/>
        <v>1</v>
      </c>
      <c r="P411" s="680" t="b">
        <f t="shared" si="163"/>
        <v>1</v>
      </c>
      <c r="Q411">
        <f>VLOOKUP(B411,'25년09월 학교가'!$A$2:$C$1818,3,0)</f>
        <v>5300</v>
      </c>
      <c r="R411" s="349"/>
      <c r="S411" s="680" t="b">
        <f t="shared" si="160"/>
        <v>1</v>
      </c>
    </row>
    <row r="412" spans="1:19" ht="38.4">
      <c r="A412" s="360"/>
      <c r="B412" s="379">
        <v>355673</v>
      </c>
      <c r="C412" s="380" t="s">
        <v>1914</v>
      </c>
      <c r="D412" s="13" t="s">
        <v>1915</v>
      </c>
      <c r="E412" s="12">
        <v>83</v>
      </c>
      <c r="F412" s="12" t="s">
        <v>233</v>
      </c>
      <c r="G412" s="34">
        <v>23600</v>
      </c>
      <c r="H412" s="319">
        <v>18050</v>
      </c>
      <c r="I412" s="20">
        <v>217.46987951807228</v>
      </c>
      <c r="J412" s="32" t="s">
        <v>1916</v>
      </c>
      <c r="K412" s="41" t="s">
        <v>14</v>
      </c>
      <c r="L412" s="12" t="s">
        <v>17</v>
      </c>
      <c r="M412" s="160" t="s">
        <v>1913</v>
      </c>
      <c r="N412" s="265">
        <v>18050</v>
      </c>
      <c r="O412" s="680" t="b">
        <v>1</v>
      </c>
      <c r="P412" s="680" t="b">
        <v>1</v>
      </c>
      <c r="Q412">
        <f>VLOOKUP(B412,'25년09월 학교가'!$A$2:$C$1818,3,0)</f>
        <v>18050</v>
      </c>
      <c r="R412" s="349"/>
      <c r="S412" s="680" t="b">
        <v>1</v>
      </c>
    </row>
    <row r="413" spans="1:19" ht="38.4">
      <c r="A413" s="360"/>
      <c r="B413" s="379">
        <v>326114</v>
      </c>
      <c r="C413" s="380" t="s">
        <v>1920</v>
      </c>
      <c r="D413" s="13" t="s">
        <v>309</v>
      </c>
      <c r="E413" s="12"/>
      <c r="F413" s="12" t="s">
        <v>233</v>
      </c>
      <c r="G413" s="34">
        <v>16000</v>
      </c>
      <c r="H413" s="319">
        <v>11950</v>
      </c>
      <c r="I413" s="20"/>
      <c r="J413" s="32" t="s">
        <v>1921</v>
      </c>
      <c r="K413" s="41" t="s">
        <v>18</v>
      </c>
      <c r="L413" s="12" t="s">
        <v>17</v>
      </c>
      <c r="M413" s="160" t="s">
        <v>112</v>
      </c>
      <c r="N413" s="265">
        <v>11950</v>
      </c>
      <c r="O413" s="680" t="b">
        <v>1</v>
      </c>
      <c r="P413" s="680" t="b">
        <v>1</v>
      </c>
      <c r="Q413">
        <f>VLOOKUP(B413,'25년09월 학교가'!$A$2:$C$1818,3,0)</f>
        <v>11950</v>
      </c>
      <c r="R413" s="349"/>
      <c r="S413" s="680" t="b">
        <v>1</v>
      </c>
    </row>
    <row r="414" spans="1:19" ht="57.6">
      <c r="A414" s="360"/>
      <c r="B414" s="379">
        <v>326112</v>
      </c>
      <c r="C414" s="380" t="s">
        <v>1102</v>
      </c>
      <c r="D414" s="13" t="s">
        <v>830</v>
      </c>
      <c r="E414" s="12"/>
      <c r="F414" s="12" t="s">
        <v>233</v>
      </c>
      <c r="G414" s="30">
        <v>20000</v>
      </c>
      <c r="H414" s="319">
        <v>14480</v>
      </c>
      <c r="I414" s="20"/>
      <c r="J414" s="32" t="s">
        <v>1103</v>
      </c>
      <c r="K414" s="41" t="s">
        <v>837</v>
      </c>
      <c r="L414" s="12" t="s">
        <v>1104</v>
      </c>
      <c r="M414" s="160" t="s">
        <v>112</v>
      </c>
      <c r="N414" s="265">
        <v>14480</v>
      </c>
      <c r="O414" s="680" t="b">
        <v>1</v>
      </c>
      <c r="P414" s="680" t="b">
        <v>1</v>
      </c>
      <c r="Q414">
        <f>VLOOKUP(B414,'25년09월 학교가'!$A$2:$C$1818,3,0)</f>
        <v>14480</v>
      </c>
      <c r="R414" s="349"/>
      <c r="S414" s="680" t="b">
        <v>1</v>
      </c>
    </row>
    <row r="415" spans="1:19" ht="96">
      <c r="A415" s="161" t="s">
        <v>3872</v>
      </c>
      <c r="B415" s="132">
        <v>124171</v>
      </c>
      <c r="C415" s="162" t="s">
        <v>3996</v>
      </c>
      <c r="D415" s="13" t="s">
        <v>1706</v>
      </c>
      <c r="E415" s="12">
        <v>12</v>
      </c>
      <c r="F415" s="12" t="s">
        <v>233</v>
      </c>
      <c r="G415" s="34">
        <v>3600</v>
      </c>
      <c r="H415" s="319">
        <f>N415</f>
        <v>3000</v>
      </c>
      <c r="I415" s="20">
        <f>H415/E415</f>
        <v>250</v>
      </c>
      <c r="J415" s="32" t="s">
        <v>5785</v>
      </c>
      <c r="K415" s="14" t="s">
        <v>48</v>
      </c>
      <c r="L415" s="12" t="s">
        <v>113</v>
      </c>
      <c r="M415" s="160" t="s">
        <v>11</v>
      </c>
      <c r="N415" s="265">
        <v>3000</v>
      </c>
      <c r="O415" s="680" t="b">
        <f>H415=N415</f>
        <v>1</v>
      </c>
      <c r="P415" s="680" t="b">
        <f>H415&lt;G415</f>
        <v>1</v>
      </c>
      <c r="Q415">
        <f>VLOOKUP(B415,'25년09월 학교가'!$A$2:$C$1818,3,0)</f>
        <v>3000</v>
      </c>
      <c r="R415" s="349"/>
      <c r="S415" s="680" t="b">
        <f t="shared" ref="S415:S419" si="171">Q415=H415</f>
        <v>1</v>
      </c>
    </row>
    <row r="416" spans="1:19" ht="76.8">
      <c r="A416" s="14"/>
      <c r="B416" s="132">
        <v>126253</v>
      </c>
      <c r="C416" s="29" t="s">
        <v>1707</v>
      </c>
      <c r="D416" s="13" t="s">
        <v>1708</v>
      </c>
      <c r="E416" s="12">
        <v>12</v>
      </c>
      <c r="F416" s="12" t="s">
        <v>233</v>
      </c>
      <c r="G416" s="34">
        <v>5340</v>
      </c>
      <c r="H416" s="319">
        <f t="shared" ref="H416:H419" si="172">N416</f>
        <v>4400</v>
      </c>
      <c r="I416" s="20">
        <f>H416/E416</f>
        <v>366.66666666666669</v>
      </c>
      <c r="J416" s="32" t="s">
        <v>5786</v>
      </c>
      <c r="K416" s="14" t="s">
        <v>48</v>
      </c>
      <c r="L416" s="12" t="s">
        <v>113</v>
      </c>
      <c r="M416" s="160" t="s">
        <v>11</v>
      </c>
      <c r="N416" s="265">
        <v>4400</v>
      </c>
      <c r="O416" s="680" t="b">
        <f>H416=N416</f>
        <v>1</v>
      </c>
      <c r="P416" s="680" t="b">
        <f>H416&lt;G416</f>
        <v>1</v>
      </c>
      <c r="Q416">
        <f>VLOOKUP(B416,'25년09월 학교가'!$A$2:$C$1818,3,0)</f>
        <v>4400</v>
      </c>
      <c r="R416" s="349"/>
      <c r="S416" s="680" t="b">
        <f t="shared" si="171"/>
        <v>1</v>
      </c>
    </row>
    <row r="417" spans="1:19" ht="76.8">
      <c r="A417" s="14"/>
      <c r="B417" s="132">
        <v>124182</v>
      </c>
      <c r="C417" s="29" t="s">
        <v>1709</v>
      </c>
      <c r="D417" s="13" t="s">
        <v>1710</v>
      </c>
      <c r="E417" s="12">
        <v>12</v>
      </c>
      <c r="F417" s="12" t="s">
        <v>233</v>
      </c>
      <c r="G417" s="34">
        <v>7140</v>
      </c>
      <c r="H417" s="319">
        <f t="shared" si="172"/>
        <v>5800</v>
      </c>
      <c r="I417" s="20">
        <f>H417/E417</f>
        <v>483.33333333333331</v>
      </c>
      <c r="J417" s="32" t="s">
        <v>5787</v>
      </c>
      <c r="K417" s="14" t="s">
        <v>48</v>
      </c>
      <c r="L417" s="12" t="s">
        <v>113</v>
      </c>
      <c r="M417" s="160" t="s">
        <v>11</v>
      </c>
      <c r="N417" s="265">
        <v>5800</v>
      </c>
      <c r="O417" s="680" t="b">
        <f>H417=N417</f>
        <v>1</v>
      </c>
      <c r="P417" s="680" t="b">
        <f>H417&lt;G417</f>
        <v>1</v>
      </c>
      <c r="Q417">
        <f>VLOOKUP(B417,'25년09월 학교가'!$A$2:$C$1818,3,0)</f>
        <v>5800</v>
      </c>
      <c r="R417" s="349"/>
      <c r="S417" s="680" t="b">
        <f t="shared" si="171"/>
        <v>1</v>
      </c>
    </row>
    <row r="418" spans="1:19" ht="42">
      <c r="A418" s="14"/>
      <c r="B418" s="132">
        <v>242031</v>
      </c>
      <c r="C418" s="29" t="s">
        <v>1711</v>
      </c>
      <c r="D418" s="13" t="s">
        <v>1706</v>
      </c>
      <c r="E418" s="12">
        <v>12</v>
      </c>
      <c r="F418" s="12" t="s">
        <v>233</v>
      </c>
      <c r="G418" s="34">
        <v>4320</v>
      </c>
      <c r="H418" s="319">
        <f t="shared" si="172"/>
        <v>3500</v>
      </c>
      <c r="I418" s="20">
        <f>H418/E418</f>
        <v>291.66666666666669</v>
      </c>
      <c r="J418" s="32" t="s">
        <v>1712</v>
      </c>
      <c r="K418" s="14" t="s">
        <v>48</v>
      </c>
      <c r="L418" s="12" t="s">
        <v>113</v>
      </c>
      <c r="M418" s="160" t="s">
        <v>11</v>
      </c>
      <c r="N418" s="265">
        <v>3500</v>
      </c>
      <c r="O418" s="680" t="b">
        <f>H418=N418</f>
        <v>1</v>
      </c>
      <c r="P418" s="680" t="b">
        <f>H418&lt;G418</f>
        <v>1</v>
      </c>
      <c r="Q418">
        <f>VLOOKUP(B418,'25년09월 학교가'!$A$2:$C$1818,3,0)</f>
        <v>3500</v>
      </c>
      <c r="R418" s="349"/>
      <c r="S418" s="680" t="b">
        <f t="shared" si="171"/>
        <v>1</v>
      </c>
    </row>
    <row r="419" spans="1:19" ht="57.6">
      <c r="A419" s="14"/>
      <c r="B419" s="132">
        <v>376311</v>
      </c>
      <c r="C419" s="29" t="s">
        <v>1023</v>
      </c>
      <c r="D419" s="13" t="s">
        <v>1024</v>
      </c>
      <c r="E419" s="12">
        <v>60</v>
      </c>
      <c r="F419" s="12" t="s">
        <v>233</v>
      </c>
      <c r="G419" s="34">
        <v>15000</v>
      </c>
      <c r="H419" s="319">
        <f t="shared" si="172"/>
        <v>9020</v>
      </c>
      <c r="I419" s="20">
        <f>H419/E419</f>
        <v>150.33333333333334</v>
      </c>
      <c r="J419" s="32" t="s">
        <v>1025</v>
      </c>
      <c r="K419" s="14" t="s">
        <v>5168</v>
      </c>
      <c r="L419" s="12" t="s">
        <v>5152</v>
      </c>
      <c r="M419" s="160"/>
      <c r="N419" s="265">
        <v>9020</v>
      </c>
      <c r="O419" s="680" t="b">
        <f>H419=N419</f>
        <v>1</v>
      </c>
      <c r="P419" s="680" t="b">
        <f>H419&lt;G419</f>
        <v>1</v>
      </c>
      <c r="Q419">
        <f>VLOOKUP(B419,'25년09월 학교가'!$A$2:$C$1818,3,0)</f>
        <v>9020</v>
      </c>
      <c r="R419" s="349"/>
      <c r="S419" s="680" t="b">
        <f t="shared" si="171"/>
        <v>1</v>
      </c>
    </row>
    <row r="420" spans="1:19">
      <c r="A420" s="830"/>
      <c r="B420" s="831"/>
      <c r="C420" s="832"/>
      <c r="D420" s="48"/>
      <c r="E420" s="85"/>
      <c r="F420" s="85"/>
      <c r="G420" s="327"/>
      <c r="H420" s="328"/>
      <c r="I420" s="87"/>
      <c r="J420" s="88"/>
      <c r="K420" s="168"/>
      <c r="L420" s="85"/>
      <c r="M420" s="159"/>
      <c r="N420" s="265"/>
      <c r="O420" s="680"/>
      <c r="R420" s="349"/>
    </row>
    <row r="421" spans="1:19">
      <c r="A421" s="46"/>
      <c r="B421" s="62"/>
      <c r="C421" s="47"/>
      <c r="D421" s="48"/>
      <c r="E421" s="49"/>
      <c r="F421" s="49"/>
      <c r="G421" s="50"/>
      <c r="H421" s="51"/>
      <c r="I421" s="51"/>
      <c r="J421" s="4"/>
      <c r="K421" s="2"/>
      <c r="L421" s="3"/>
      <c r="M421" s="1"/>
      <c r="N421" s="265"/>
      <c r="O421" s="680"/>
      <c r="R421" s="349"/>
    </row>
    <row r="422" spans="1:19" ht="39.6" customHeight="1">
      <c r="A422" s="270"/>
      <c r="B422" s="988" t="s">
        <v>6374</v>
      </c>
      <c r="C422" s="988"/>
      <c r="D422" s="988"/>
      <c r="E422" s="988"/>
      <c r="F422" s="988"/>
      <c r="G422" s="988"/>
      <c r="H422" s="988"/>
      <c r="I422" s="988"/>
      <c r="J422" s="988"/>
      <c r="K422" s="988"/>
      <c r="L422" s="988"/>
      <c r="M422" s="988"/>
      <c r="N422" s="265"/>
      <c r="O422" s="680"/>
      <c r="R422" s="349"/>
    </row>
    <row r="423" spans="1:19">
      <c r="A423" s="360"/>
      <c r="B423" s="379">
        <v>292474</v>
      </c>
      <c r="C423" s="380" t="s">
        <v>1689</v>
      </c>
      <c r="D423" s="13" t="s">
        <v>1690</v>
      </c>
      <c r="E423" s="12">
        <v>24</v>
      </c>
      <c r="F423" s="12" t="s">
        <v>233</v>
      </c>
      <c r="G423" s="34">
        <v>20760</v>
      </c>
      <c r="H423" s="319">
        <f>N423</f>
        <v>14920</v>
      </c>
      <c r="I423" s="20">
        <f t="shared" ref="I423:I440" si="173">H423/E423</f>
        <v>621.66666666666663</v>
      </c>
      <c r="J423" s="32" t="s">
        <v>1691</v>
      </c>
      <c r="K423" s="360" t="s">
        <v>47</v>
      </c>
      <c r="L423" s="12" t="s">
        <v>56</v>
      </c>
      <c r="M423" s="160" t="s">
        <v>11</v>
      </c>
      <c r="N423" s="265">
        <v>14920</v>
      </c>
      <c r="O423" s="680" t="b">
        <f t="shared" ref="O423:O440" si="174">H423=N423</f>
        <v>1</v>
      </c>
      <c r="P423" s="680" t="b">
        <f t="shared" ref="P423:P440" si="175">H423&lt;G423</f>
        <v>1</v>
      </c>
      <c r="Q423">
        <f>VLOOKUP(B423,'25년09월 학교가'!$A$2:$C$1818,3,0)</f>
        <v>14920</v>
      </c>
      <c r="R423" s="349"/>
      <c r="S423" s="680" t="b">
        <f t="shared" si="160"/>
        <v>1</v>
      </c>
    </row>
    <row r="424" spans="1:19" s="194" customFormat="1" ht="57.6">
      <c r="A424" s="12"/>
      <c r="B424" s="132">
        <v>437646</v>
      </c>
      <c r="C424" s="191" t="s">
        <v>5571</v>
      </c>
      <c r="D424" s="13" t="s">
        <v>5570</v>
      </c>
      <c r="E424" s="12">
        <v>27</v>
      </c>
      <c r="F424" s="12" t="s">
        <v>233</v>
      </c>
      <c r="G424" s="183">
        <f t="shared" ref="G424:G425" si="176">H424+5000</f>
        <v>18000</v>
      </c>
      <c r="H424" s="320">
        <f>N424</f>
        <v>13000</v>
      </c>
      <c r="I424" s="183">
        <f>H424/E424</f>
        <v>481.48148148148147</v>
      </c>
      <c r="J424" s="133" t="s">
        <v>5347</v>
      </c>
      <c r="K424" s="360" t="s">
        <v>5348</v>
      </c>
      <c r="L424" s="360"/>
      <c r="M424" s="12"/>
      <c r="N424" s="246">
        <v>13000</v>
      </c>
      <c r="O424" s="685" t="b">
        <f t="shared" ref="O424:O425" si="177">H424=N424</f>
        <v>1</v>
      </c>
      <c r="P424" s="680" t="b">
        <f t="shared" ref="P424:P425" si="178">H424&lt;G424</f>
        <v>1</v>
      </c>
      <c r="Q424">
        <f>VLOOKUP(B424,'25년09월 학교가'!$A$2:$C$1818,3,0)</f>
        <v>13000</v>
      </c>
      <c r="R424" s="175"/>
      <c r="S424" s="680" t="b">
        <f t="shared" si="160"/>
        <v>1</v>
      </c>
    </row>
    <row r="425" spans="1:19" s="194" customFormat="1" ht="76.8">
      <c r="A425" s="222"/>
      <c r="B425" s="132">
        <v>457638</v>
      </c>
      <c r="C425" s="58" t="s">
        <v>6037</v>
      </c>
      <c r="D425" s="307" t="s">
        <v>5963</v>
      </c>
      <c r="E425" s="12">
        <v>45</v>
      </c>
      <c r="F425" s="240" t="s">
        <v>233</v>
      </c>
      <c r="G425" s="365">
        <f t="shared" si="176"/>
        <v>25800</v>
      </c>
      <c r="H425" s="534">
        <f t="shared" ref="H425" si="179">N425</f>
        <v>20800</v>
      </c>
      <c r="I425" s="366">
        <f t="shared" ref="I425" si="180">H425/E425</f>
        <v>462.22222222222223</v>
      </c>
      <c r="J425" s="133" t="s">
        <v>6038</v>
      </c>
      <c r="K425" s="14" t="s">
        <v>5651</v>
      </c>
      <c r="L425" s="14" t="s">
        <v>5651</v>
      </c>
      <c r="M425" s="12" t="s">
        <v>112</v>
      </c>
      <c r="N425" s="266">
        <v>20800</v>
      </c>
      <c r="O425" s="680" t="b">
        <f t="shared" si="177"/>
        <v>1</v>
      </c>
      <c r="P425" s="680" t="b">
        <f t="shared" si="178"/>
        <v>1</v>
      </c>
      <c r="Q425">
        <f>VLOOKUP(B425,'25년09월 학교가'!$A$2:$C$1818,3,0)</f>
        <v>20800</v>
      </c>
      <c r="R425" s="350"/>
      <c r="S425" s="698" t="b">
        <f t="shared" si="160"/>
        <v>1</v>
      </c>
    </row>
    <row r="426" spans="1:19" ht="42">
      <c r="A426" s="360"/>
      <c r="B426" s="379">
        <v>145870</v>
      </c>
      <c r="C426" s="380" t="s">
        <v>1692</v>
      </c>
      <c r="D426" s="13" t="s">
        <v>1693</v>
      </c>
      <c r="E426" s="12">
        <v>56</v>
      </c>
      <c r="F426" s="12" t="s">
        <v>233</v>
      </c>
      <c r="G426" s="34">
        <v>14240</v>
      </c>
      <c r="H426" s="319">
        <f t="shared" ref="H426:H440" si="181">N426</f>
        <v>12700</v>
      </c>
      <c r="I426" s="20">
        <f t="shared" si="173"/>
        <v>226.78571428571428</v>
      </c>
      <c r="J426" s="32" t="s">
        <v>1694</v>
      </c>
      <c r="K426" s="360" t="s">
        <v>5668</v>
      </c>
      <c r="L426" s="12" t="s">
        <v>56</v>
      </c>
      <c r="M426" s="160" t="s">
        <v>11</v>
      </c>
      <c r="N426" s="265">
        <v>12700</v>
      </c>
      <c r="O426" s="680" t="b">
        <f t="shared" si="174"/>
        <v>1</v>
      </c>
      <c r="P426" s="680" t="b">
        <f t="shared" si="175"/>
        <v>1</v>
      </c>
      <c r="Q426">
        <f>VLOOKUP(B426,'25년09월 학교가'!$A$2:$C$1818,3,0)</f>
        <v>12700</v>
      </c>
      <c r="R426" s="349"/>
      <c r="S426" s="680" t="b">
        <f t="shared" si="160"/>
        <v>1</v>
      </c>
    </row>
    <row r="427" spans="1:19" ht="38.4">
      <c r="A427" s="360"/>
      <c r="B427" s="379">
        <v>198581</v>
      </c>
      <c r="C427" s="380" t="s">
        <v>1698</v>
      </c>
      <c r="D427" s="13" t="s">
        <v>1699</v>
      </c>
      <c r="E427" s="12">
        <v>66</v>
      </c>
      <c r="F427" s="12" t="s">
        <v>233</v>
      </c>
      <c r="G427" s="34">
        <v>16500</v>
      </c>
      <c r="H427" s="319">
        <f t="shared" si="181"/>
        <v>9900</v>
      </c>
      <c r="I427" s="20">
        <f t="shared" si="173"/>
        <v>150</v>
      </c>
      <c r="J427" s="32" t="s">
        <v>1700</v>
      </c>
      <c r="K427" s="360" t="s">
        <v>5668</v>
      </c>
      <c r="L427" s="12" t="s">
        <v>56</v>
      </c>
      <c r="M427" s="160" t="s">
        <v>11</v>
      </c>
      <c r="N427" s="265">
        <v>9900</v>
      </c>
      <c r="O427" s="680" t="b">
        <f t="shared" si="174"/>
        <v>1</v>
      </c>
      <c r="P427" s="680" t="b">
        <f t="shared" si="175"/>
        <v>1</v>
      </c>
      <c r="Q427">
        <f>VLOOKUP(B427,'25년09월 학교가'!$A$2:$C$1818,3,0)</f>
        <v>9900</v>
      </c>
      <c r="R427" s="349"/>
      <c r="S427" s="680" t="b">
        <f t="shared" ref="S427:S475" si="182">Q427=H427</f>
        <v>1</v>
      </c>
    </row>
    <row r="428" spans="1:19" ht="38.4">
      <c r="A428" s="12"/>
      <c r="B428" s="132">
        <v>396519</v>
      </c>
      <c r="C428" s="191" t="s">
        <v>4433</v>
      </c>
      <c r="D428" s="132" t="s">
        <v>4434</v>
      </c>
      <c r="E428" s="12">
        <v>25</v>
      </c>
      <c r="F428" s="12" t="s">
        <v>3719</v>
      </c>
      <c r="G428" s="183">
        <f t="shared" ref="G428" si="183">H428+5000</f>
        <v>11200</v>
      </c>
      <c r="H428" s="319">
        <f t="shared" si="181"/>
        <v>6200</v>
      </c>
      <c r="I428" s="321">
        <f>H428/E428</f>
        <v>248</v>
      </c>
      <c r="J428" s="133" t="s">
        <v>4435</v>
      </c>
      <c r="K428" s="360" t="s">
        <v>5150</v>
      </c>
      <c r="L428" s="360" t="s">
        <v>5153</v>
      </c>
      <c r="M428" s="12" t="s">
        <v>4352</v>
      </c>
      <c r="N428" s="265">
        <v>6200</v>
      </c>
      <c r="O428" s="680" t="b">
        <f t="shared" si="174"/>
        <v>1</v>
      </c>
      <c r="P428" s="680" t="b">
        <f t="shared" si="175"/>
        <v>1</v>
      </c>
      <c r="Q428">
        <f>VLOOKUP(B428,'25년09월 학교가'!$A$2:$C$1818,3,0)</f>
        <v>6200</v>
      </c>
      <c r="R428" s="349"/>
      <c r="S428" s="680" t="b">
        <f t="shared" si="182"/>
        <v>1</v>
      </c>
    </row>
    <row r="429" spans="1:19" ht="96">
      <c r="A429" s="12"/>
      <c r="B429" s="132">
        <v>387527</v>
      </c>
      <c r="C429" s="191" t="s">
        <v>5972</v>
      </c>
      <c r="D429" s="132" t="s">
        <v>6081</v>
      </c>
      <c r="E429" s="12">
        <v>40</v>
      </c>
      <c r="F429" s="12" t="s">
        <v>6044</v>
      </c>
      <c r="G429" s="183">
        <f>H429+3000</f>
        <v>9200</v>
      </c>
      <c r="H429" s="319">
        <f>N429</f>
        <v>6200</v>
      </c>
      <c r="I429" s="321">
        <f>H429/E429</f>
        <v>155</v>
      </c>
      <c r="J429" s="133" t="s">
        <v>6082</v>
      </c>
      <c r="K429" s="360" t="s">
        <v>6083</v>
      </c>
      <c r="L429" s="360" t="s">
        <v>5153</v>
      </c>
      <c r="M429" s="12" t="s">
        <v>6084</v>
      </c>
      <c r="N429" s="265">
        <v>6200</v>
      </c>
      <c r="O429" s="680" t="b">
        <f t="shared" si="174"/>
        <v>1</v>
      </c>
      <c r="P429" s="680" t="b">
        <f t="shared" si="175"/>
        <v>1</v>
      </c>
      <c r="Q429">
        <f>VLOOKUP(B429,'25년09월 학교가'!$A$2:$C$1818,3,0)</f>
        <v>6200</v>
      </c>
      <c r="R429" s="349"/>
      <c r="S429" s="680" t="b">
        <f t="shared" si="182"/>
        <v>1</v>
      </c>
    </row>
    <row r="430" spans="1:19" ht="42">
      <c r="A430" s="360"/>
      <c r="B430" s="379">
        <v>321756</v>
      </c>
      <c r="C430" s="380" t="s">
        <v>1701</v>
      </c>
      <c r="D430" s="13" t="s">
        <v>1702</v>
      </c>
      <c r="E430" s="12">
        <v>30</v>
      </c>
      <c r="F430" s="12" t="s">
        <v>233</v>
      </c>
      <c r="G430" s="34">
        <v>13240</v>
      </c>
      <c r="H430" s="319">
        <f t="shared" si="181"/>
        <v>9500</v>
      </c>
      <c r="I430" s="20">
        <f t="shared" si="173"/>
        <v>316.66666666666669</v>
      </c>
      <c r="J430" s="32" t="s">
        <v>1703</v>
      </c>
      <c r="K430" s="360" t="s">
        <v>5165</v>
      </c>
      <c r="L430" s="12" t="s">
        <v>56</v>
      </c>
      <c r="M430" s="160" t="s">
        <v>11</v>
      </c>
      <c r="N430" s="265">
        <v>9500</v>
      </c>
      <c r="O430" s="680" t="b">
        <f t="shared" si="174"/>
        <v>1</v>
      </c>
      <c r="P430" s="680" t="b">
        <f t="shared" si="175"/>
        <v>1</v>
      </c>
      <c r="Q430">
        <f>VLOOKUP(B430,'25년09월 학교가'!$A$2:$C$1818,3,0)</f>
        <v>9500</v>
      </c>
      <c r="R430" s="349"/>
      <c r="S430" s="680" t="b">
        <f t="shared" si="182"/>
        <v>1</v>
      </c>
    </row>
    <row r="431" spans="1:19" ht="134.4">
      <c r="A431" s="360" t="s">
        <v>5336</v>
      </c>
      <c r="B431" s="379">
        <v>436200</v>
      </c>
      <c r="C431" s="380" t="s">
        <v>5335</v>
      </c>
      <c r="D431" s="13" t="s">
        <v>1704</v>
      </c>
      <c r="E431" s="12">
        <v>25</v>
      </c>
      <c r="F431" s="12" t="s">
        <v>233</v>
      </c>
      <c r="G431" s="34">
        <v>26000</v>
      </c>
      <c r="H431" s="319">
        <f t="shared" si="181"/>
        <v>14500</v>
      </c>
      <c r="I431" s="20">
        <f t="shared" si="173"/>
        <v>580</v>
      </c>
      <c r="J431" s="32" t="s">
        <v>5337</v>
      </c>
      <c r="K431" s="360"/>
      <c r="L431" s="12" t="s">
        <v>56</v>
      </c>
      <c r="M431" s="160"/>
      <c r="N431" s="265">
        <v>14500</v>
      </c>
      <c r="O431" s="680" t="b">
        <f t="shared" si="174"/>
        <v>1</v>
      </c>
      <c r="P431" s="680" t="b">
        <f t="shared" si="175"/>
        <v>1</v>
      </c>
      <c r="Q431">
        <f>VLOOKUP(B431,'25년09월 학교가'!$A$2:$C$1818,3,0)</f>
        <v>14500</v>
      </c>
      <c r="R431" s="349"/>
      <c r="S431" s="680" t="b">
        <f t="shared" si="182"/>
        <v>1</v>
      </c>
    </row>
    <row r="432" spans="1:19" ht="76.8">
      <c r="A432" s="161"/>
      <c r="B432" s="231">
        <v>137594</v>
      </c>
      <c r="C432" s="70" t="s">
        <v>4553</v>
      </c>
      <c r="D432" s="22" t="s">
        <v>1705</v>
      </c>
      <c r="E432" s="38">
        <v>60</v>
      </c>
      <c r="F432" s="38" t="s">
        <v>4554</v>
      </c>
      <c r="G432" s="71">
        <v>9750</v>
      </c>
      <c r="H432" s="319">
        <f t="shared" si="181"/>
        <v>6580</v>
      </c>
      <c r="I432" s="42">
        <f t="shared" si="173"/>
        <v>109.66666666666667</v>
      </c>
      <c r="J432" s="60" t="s">
        <v>4555</v>
      </c>
      <c r="K432" s="41"/>
      <c r="L432" s="38" t="s">
        <v>5166</v>
      </c>
      <c r="M432" s="178"/>
      <c r="N432" s="265">
        <v>6580</v>
      </c>
      <c r="O432" s="680" t="b">
        <f t="shared" si="174"/>
        <v>1</v>
      </c>
      <c r="P432" s="680" t="b">
        <f t="shared" si="175"/>
        <v>1</v>
      </c>
      <c r="Q432">
        <f>VLOOKUP(B432,'25년09월 학교가'!$A$2:$C$1818,3,0)</f>
        <v>6580</v>
      </c>
      <c r="R432" s="349"/>
      <c r="S432" s="680" t="b">
        <f t="shared" si="182"/>
        <v>1</v>
      </c>
    </row>
    <row r="433" spans="1:19" ht="57.6">
      <c r="A433" s="360"/>
      <c r="B433" s="379">
        <v>353877</v>
      </c>
      <c r="C433" s="380" t="s">
        <v>963</v>
      </c>
      <c r="D433" s="13" t="s">
        <v>964</v>
      </c>
      <c r="E433" s="12">
        <v>50</v>
      </c>
      <c r="F433" s="12" t="s">
        <v>233</v>
      </c>
      <c r="G433" s="30">
        <v>15000</v>
      </c>
      <c r="H433" s="319">
        <f t="shared" si="181"/>
        <v>11470</v>
      </c>
      <c r="I433" s="20">
        <f t="shared" si="173"/>
        <v>229.4</v>
      </c>
      <c r="J433" s="32" t="s">
        <v>965</v>
      </c>
      <c r="K433" s="360" t="s">
        <v>5669</v>
      </c>
      <c r="L433" s="12" t="s">
        <v>497</v>
      </c>
      <c r="M433" s="160"/>
      <c r="N433" s="265">
        <v>11470</v>
      </c>
      <c r="O433" s="680" t="b">
        <f t="shared" si="174"/>
        <v>1</v>
      </c>
      <c r="P433" s="680" t="b">
        <f t="shared" si="175"/>
        <v>1</v>
      </c>
      <c r="Q433">
        <f>VLOOKUP(B433,'25년09월 학교가'!$A$2:$C$1818,3,0)</f>
        <v>11470</v>
      </c>
      <c r="R433" s="349"/>
      <c r="S433" s="680" t="b">
        <f t="shared" si="182"/>
        <v>1</v>
      </c>
    </row>
    <row r="434" spans="1:19" ht="57.6">
      <c r="A434" s="360"/>
      <c r="B434" s="379">
        <v>333078</v>
      </c>
      <c r="C434" s="380" t="s">
        <v>1099</v>
      </c>
      <c r="D434" s="13" t="s">
        <v>1100</v>
      </c>
      <c r="E434" s="12">
        <v>34</v>
      </c>
      <c r="F434" s="12" t="s">
        <v>233</v>
      </c>
      <c r="G434" s="30">
        <v>17000</v>
      </c>
      <c r="H434" s="319">
        <f t="shared" si="181"/>
        <v>13440</v>
      </c>
      <c r="I434" s="20">
        <f t="shared" si="173"/>
        <v>395.29411764705884</v>
      </c>
      <c r="J434" s="32" t="s">
        <v>1101</v>
      </c>
      <c r="K434" s="360" t="s">
        <v>5669</v>
      </c>
      <c r="L434" s="12" t="s">
        <v>5153</v>
      </c>
      <c r="M434" s="160" t="s">
        <v>11</v>
      </c>
      <c r="N434" s="265">
        <v>13440</v>
      </c>
      <c r="O434" s="680" t="b">
        <f t="shared" si="174"/>
        <v>1</v>
      </c>
      <c r="P434" s="680" t="b">
        <f t="shared" si="175"/>
        <v>1</v>
      </c>
      <c r="Q434">
        <f>VLOOKUP(B434,'25년09월 학교가'!$A$2:$C$1818,3,0)</f>
        <v>13440</v>
      </c>
      <c r="R434" s="349"/>
      <c r="S434" s="680" t="b">
        <f t="shared" si="182"/>
        <v>1</v>
      </c>
    </row>
    <row r="435" spans="1:19" ht="57.6">
      <c r="A435" s="360"/>
      <c r="B435" s="379">
        <v>232480</v>
      </c>
      <c r="C435" s="380" t="s">
        <v>3993</v>
      </c>
      <c r="D435" s="13" t="s">
        <v>1681</v>
      </c>
      <c r="E435" s="12">
        <v>50</v>
      </c>
      <c r="F435" s="12" t="s">
        <v>233</v>
      </c>
      <c r="G435" s="34">
        <v>14000</v>
      </c>
      <c r="H435" s="319">
        <f t="shared" si="181"/>
        <v>10560</v>
      </c>
      <c r="I435" s="20">
        <f t="shared" si="173"/>
        <v>211.2</v>
      </c>
      <c r="J435" s="32" t="s">
        <v>1682</v>
      </c>
      <c r="K435" s="360" t="s">
        <v>5669</v>
      </c>
      <c r="L435" s="12" t="s">
        <v>57</v>
      </c>
      <c r="M435" s="160" t="s">
        <v>5167</v>
      </c>
      <c r="N435" s="265">
        <v>10560</v>
      </c>
      <c r="O435" s="680" t="b">
        <f t="shared" si="174"/>
        <v>1</v>
      </c>
      <c r="P435" s="680" t="b">
        <f t="shared" si="175"/>
        <v>1</v>
      </c>
      <c r="Q435">
        <f>VLOOKUP(B435,'25년09월 학교가'!$A$2:$C$1818,3,0)</f>
        <v>10560</v>
      </c>
      <c r="R435" s="349"/>
      <c r="S435" s="680" t="b">
        <f t="shared" si="182"/>
        <v>1</v>
      </c>
    </row>
    <row r="436" spans="1:19" ht="57.6">
      <c r="A436" s="360"/>
      <c r="B436" s="379">
        <v>232481</v>
      </c>
      <c r="C436" s="380" t="s">
        <v>3994</v>
      </c>
      <c r="D436" s="13" t="s">
        <v>1681</v>
      </c>
      <c r="E436" s="12">
        <v>50</v>
      </c>
      <c r="F436" s="12" t="s">
        <v>233</v>
      </c>
      <c r="G436" s="34">
        <v>12000</v>
      </c>
      <c r="H436" s="319">
        <f t="shared" si="181"/>
        <v>10790</v>
      </c>
      <c r="I436" s="20">
        <f t="shared" si="173"/>
        <v>215.8</v>
      </c>
      <c r="J436" s="32" t="s">
        <v>1683</v>
      </c>
      <c r="K436" s="360" t="s">
        <v>5669</v>
      </c>
      <c r="L436" s="12" t="s">
        <v>57</v>
      </c>
      <c r="M436" s="160" t="s">
        <v>5167</v>
      </c>
      <c r="N436" s="265">
        <v>10790</v>
      </c>
      <c r="O436" s="680" t="b">
        <f t="shared" si="174"/>
        <v>1</v>
      </c>
      <c r="P436" s="680" t="b">
        <f t="shared" si="175"/>
        <v>1</v>
      </c>
      <c r="Q436">
        <f>VLOOKUP(B436,'25년09월 학교가'!$A$2:$C$1818,3,0)</f>
        <v>10790</v>
      </c>
      <c r="R436" s="349"/>
      <c r="S436" s="680" t="b">
        <f t="shared" si="182"/>
        <v>1</v>
      </c>
    </row>
    <row r="437" spans="1:19" ht="57.6">
      <c r="A437" s="360"/>
      <c r="B437" s="379">
        <v>245618</v>
      </c>
      <c r="C437" s="380" t="s">
        <v>3995</v>
      </c>
      <c r="D437" s="13" t="s">
        <v>1681</v>
      </c>
      <c r="E437" s="12">
        <v>50</v>
      </c>
      <c r="F437" s="12" t="s">
        <v>233</v>
      </c>
      <c r="G437" s="34">
        <v>17000</v>
      </c>
      <c r="H437" s="319">
        <f t="shared" si="181"/>
        <v>12910</v>
      </c>
      <c r="I437" s="20">
        <f t="shared" si="173"/>
        <v>258.2</v>
      </c>
      <c r="J437" s="32" t="s">
        <v>1684</v>
      </c>
      <c r="K437" s="360" t="s">
        <v>5669</v>
      </c>
      <c r="L437" s="12" t="s">
        <v>56</v>
      </c>
      <c r="M437" s="160" t="s">
        <v>11</v>
      </c>
      <c r="N437" s="265">
        <v>12910</v>
      </c>
      <c r="O437" s="680" t="b">
        <f t="shared" si="174"/>
        <v>1</v>
      </c>
      <c r="P437" s="680" t="b">
        <f t="shared" si="175"/>
        <v>1</v>
      </c>
      <c r="Q437">
        <f>VLOOKUP(B437,'25년09월 학교가'!$A$2:$C$1818,3,0)</f>
        <v>12910</v>
      </c>
      <c r="R437" s="349"/>
      <c r="S437" s="680" t="b">
        <f t="shared" si="182"/>
        <v>1</v>
      </c>
    </row>
    <row r="438" spans="1:19" ht="57.6">
      <c r="A438" s="360"/>
      <c r="B438" s="379">
        <v>242743</v>
      </c>
      <c r="C438" s="380" t="s">
        <v>1685</v>
      </c>
      <c r="D438" s="13" t="s">
        <v>1247</v>
      </c>
      <c r="E438" s="12">
        <v>20</v>
      </c>
      <c r="F438" s="12" t="s">
        <v>233</v>
      </c>
      <c r="G438" s="34">
        <v>18280</v>
      </c>
      <c r="H438" s="319">
        <f t="shared" si="181"/>
        <v>14100</v>
      </c>
      <c r="I438" s="20">
        <f t="shared" si="173"/>
        <v>705</v>
      </c>
      <c r="J438" s="32" t="s">
        <v>1686</v>
      </c>
      <c r="K438" s="360" t="s">
        <v>5670</v>
      </c>
      <c r="L438" s="12" t="s">
        <v>56</v>
      </c>
      <c r="M438" s="160" t="s">
        <v>11</v>
      </c>
      <c r="N438" s="265">
        <v>14100</v>
      </c>
      <c r="O438" s="680" t="b">
        <f t="shared" si="174"/>
        <v>1</v>
      </c>
      <c r="P438" s="680" t="b">
        <f t="shared" si="175"/>
        <v>1</v>
      </c>
      <c r="Q438">
        <f>VLOOKUP(B438,'25년09월 학교가'!$A$2:$C$1818,3,0)</f>
        <v>14100</v>
      </c>
      <c r="R438" s="349"/>
      <c r="S438" s="680" t="b">
        <f t="shared" si="182"/>
        <v>1</v>
      </c>
    </row>
    <row r="439" spans="1:19" ht="42">
      <c r="A439" s="360"/>
      <c r="B439" s="379">
        <v>281635</v>
      </c>
      <c r="C439" s="380" t="s">
        <v>1687</v>
      </c>
      <c r="D439" s="13" t="s">
        <v>1247</v>
      </c>
      <c r="E439" s="12">
        <v>20</v>
      </c>
      <c r="F439" s="12" t="s">
        <v>233</v>
      </c>
      <c r="G439" s="34">
        <v>18280</v>
      </c>
      <c r="H439" s="319">
        <f t="shared" si="181"/>
        <v>13350</v>
      </c>
      <c r="I439" s="20">
        <f t="shared" si="173"/>
        <v>667.5</v>
      </c>
      <c r="J439" s="32" t="s">
        <v>1688</v>
      </c>
      <c r="K439" s="360" t="s">
        <v>5671</v>
      </c>
      <c r="L439" s="12" t="s">
        <v>56</v>
      </c>
      <c r="M439" s="160" t="s">
        <v>11</v>
      </c>
      <c r="N439" s="265">
        <v>13350</v>
      </c>
      <c r="O439" s="680" t="b">
        <f t="shared" si="174"/>
        <v>1</v>
      </c>
      <c r="P439" s="680" t="b">
        <f t="shared" si="175"/>
        <v>1</v>
      </c>
      <c r="Q439">
        <f>VLOOKUP(B439,'25년09월 학교가'!$A$2:$C$1818,3,0)</f>
        <v>13350</v>
      </c>
      <c r="R439" s="349"/>
      <c r="S439" s="680" t="b">
        <f t="shared" si="182"/>
        <v>1</v>
      </c>
    </row>
    <row r="440" spans="1:19" s="131" customFormat="1" ht="36" customHeight="1">
      <c r="A440" s="36"/>
      <c r="B440" s="13">
        <v>391347</v>
      </c>
      <c r="C440" s="55" t="s">
        <v>3833</v>
      </c>
      <c r="D440" s="132" t="s">
        <v>3834</v>
      </c>
      <c r="E440" s="12">
        <v>10</v>
      </c>
      <c r="F440" s="183" t="s">
        <v>233</v>
      </c>
      <c r="G440" s="148">
        <v>16000</v>
      </c>
      <c r="H440" s="319">
        <f t="shared" si="181"/>
        <v>11090</v>
      </c>
      <c r="I440" s="326">
        <f t="shared" si="173"/>
        <v>1109</v>
      </c>
      <c r="J440" s="133" t="s">
        <v>3835</v>
      </c>
      <c r="K440" s="41" t="s">
        <v>5151</v>
      </c>
      <c r="L440" s="12" t="s">
        <v>29</v>
      </c>
      <c r="M440" s="160" t="s">
        <v>11</v>
      </c>
      <c r="N440" s="265">
        <v>11090</v>
      </c>
      <c r="O440" s="680" t="b">
        <f t="shared" si="174"/>
        <v>1</v>
      </c>
      <c r="P440" s="680" t="b">
        <f t="shared" si="175"/>
        <v>1</v>
      </c>
      <c r="Q440">
        <f>VLOOKUP(B440,'25년09월 학교가'!$A$2:$C$1818,3,0)</f>
        <v>11090</v>
      </c>
      <c r="R440" s="349"/>
      <c r="S440" s="680" t="b">
        <f t="shared" si="182"/>
        <v>1</v>
      </c>
    </row>
    <row r="441" spans="1:19">
      <c r="A441" s="46"/>
      <c r="B441" s="62"/>
      <c r="C441" s="47"/>
      <c r="D441" s="48"/>
      <c r="E441" s="49"/>
      <c r="F441" s="49"/>
      <c r="G441" s="50"/>
      <c r="H441" s="51"/>
      <c r="I441" s="51"/>
      <c r="J441" s="4"/>
      <c r="K441" s="2"/>
      <c r="L441" s="3"/>
      <c r="M441" s="1"/>
      <c r="N441" s="265"/>
      <c r="O441" s="680"/>
      <c r="R441" s="349"/>
    </row>
    <row r="442" spans="1:19" ht="39.6">
      <c r="A442" s="279"/>
      <c r="B442" s="989" t="s">
        <v>5561</v>
      </c>
      <c r="C442" s="989"/>
      <c r="D442" s="989"/>
      <c r="E442" s="989"/>
      <c r="F442" s="989"/>
      <c r="G442" s="989"/>
      <c r="H442" s="989"/>
      <c r="I442" s="989"/>
      <c r="J442" s="989"/>
      <c r="K442" s="989"/>
      <c r="L442" s="989"/>
      <c r="M442" s="989"/>
      <c r="N442" s="265"/>
      <c r="O442" s="680"/>
      <c r="R442" s="349"/>
    </row>
    <row r="443" spans="1:19" ht="38.4">
      <c r="A443" s="387" t="s">
        <v>6612</v>
      </c>
      <c r="B443" s="132">
        <v>372137</v>
      </c>
      <c r="C443" s="45" t="s">
        <v>4895</v>
      </c>
      <c r="D443" s="13" t="s">
        <v>73</v>
      </c>
      <c r="E443" s="12">
        <v>12</v>
      </c>
      <c r="F443" s="12" t="s">
        <v>233</v>
      </c>
      <c r="G443" s="30">
        <v>19000</v>
      </c>
      <c r="H443" s="319">
        <f>N443</f>
        <v>11800</v>
      </c>
      <c r="I443" s="20">
        <f t="shared" ref="I443:I449" si="184">H443/E443</f>
        <v>983.33333333333337</v>
      </c>
      <c r="J443" s="32" t="s">
        <v>975</v>
      </c>
      <c r="K443" s="14" t="s">
        <v>5169</v>
      </c>
      <c r="L443" s="12" t="s">
        <v>57</v>
      </c>
      <c r="M443" s="160" t="s">
        <v>11</v>
      </c>
      <c r="N443" s="265">
        <v>11800</v>
      </c>
      <c r="O443" s="680" t="b">
        <f t="shared" ref="O443:O479" si="185">H443=N443</f>
        <v>1</v>
      </c>
      <c r="P443" s="680" t="b">
        <f t="shared" ref="P443:P479" si="186">H443&lt;G443</f>
        <v>1</v>
      </c>
      <c r="Q443">
        <f>VLOOKUP(B443,'25년09월 학교가'!$A$2:$C$1818,3,0)</f>
        <v>11800</v>
      </c>
      <c r="R443" s="349"/>
      <c r="S443" s="680" t="b">
        <f t="shared" si="182"/>
        <v>1</v>
      </c>
    </row>
    <row r="444" spans="1:19" s="141" customFormat="1" ht="77.400000000000006" customHeight="1">
      <c r="A444" s="387" t="s">
        <v>6612</v>
      </c>
      <c r="B444" s="554">
        <v>462029</v>
      </c>
      <c r="C444" s="555" t="s">
        <v>6383</v>
      </c>
      <c r="D444" s="554" t="s">
        <v>73</v>
      </c>
      <c r="E444" s="217">
        <v>12</v>
      </c>
      <c r="F444" s="217" t="s">
        <v>233</v>
      </c>
      <c r="G444" s="218">
        <f t="shared" ref="G444:G445" si="187">H444+5000</f>
        <v>16520</v>
      </c>
      <c r="H444" s="682">
        <f>N444</f>
        <v>11520</v>
      </c>
      <c r="I444" s="219">
        <f>H444/E444</f>
        <v>960</v>
      </c>
      <c r="J444" s="216" t="s">
        <v>6228</v>
      </c>
      <c r="K444" s="217" t="s">
        <v>6171</v>
      </c>
      <c r="L444" s="217" t="s">
        <v>12</v>
      </c>
      <c r="M444" s="217" t="s">
        <v>11</v>
      </c>
      <c r="N444" s="331">
        <v>11520</v>
      </c>
      <c r="O444" s="115" t="b">
        <f t="shared" si="185"/>
        <v>1</v>
      </c>
      <c r="P444" s="62" t="b">
        <f t="shared" si="186"/>
        <v>1</v>
      </c>
      <c r="Q444">
        <f>VLOOKUP(B444,'25년09월 학교가'!$A$2:$C$1818,3,0)</f>
        <v>11520</v>
      </c>
      <c r="S444" s="698" t="b">
        <f t="shared" si="182"/>
        <v>1</v>
      </c>
    </row>
    <row r="445" spans="1:19" s="175" customFormat="1" ht="91.2" customHeight="1">
      <c r="A445" s="193"/>
      <c r="B445" s="125">
        <v>439030</v>
      </c>
      <c r="C445" s="58" t="s">
        <v>5601</v>
      </c>
      <c r="D445" s="125" t="s">
        <v>5602</v>
      </c>
      <c r="E445" s="35">
        <v>10</v>
      </c>
      <c r="F445" s="35" t="s">
        <v>233</v>
      </c>
      <c r="G445" s="365">
        <f t="shared" si="187"/>
        <v>16800</v>
      </c>
      <c r="H445" s="534">
        <f t="shared" ref="H445" si="188">N445</f>
        <v>11800</v>
      </c>
      <c r="I445" s="366">
        <f t="shared" ref="I445" si="189">H445/E445</f>
        <v>1180</v>
      </c>
      <c r="J445" s="127" t="s">
        <v>5603</v>
      </c>
      <c r="K445" s="128" t="s">
        <v>5604</v>
      </c>
      <c r="L445" s="128" t="s">
        <v>773</v>
      </c>
      <c r="M445" s="130" t="s">
        <v>112</v>
      </c>
      <c r="N445" s="266">
        <v>11800</v>
      </c>
      <c r="O445" s="680" t="b">
        <f t="shared" si="185"/>
        <v>1</v>
      </c>
      <c r="P445" s="680" t="b">
        <f t="shared" si="186"/>
        <v>1</v>
      </c>
      <c r="Q445">
        <f>VLOOKUP(B445,'25년09월 학교가'!$A$2:$C$1818,3,0)</f>
        <v>11800</v>
      </c>
      <c r="R445" s="350"/>
      <c r="S445" s="698" t="b">
        <f t="shared" si="182"/>
        <v>1</v>
      </c>
    </row>
    <row r="446" spans="1:19" ht="38.4">
      <c r="A446" s="14"/>
      <c r="B446" s="132">
        <v>391089</v>
      </c>
      <c r="C446" s="29" t="s">
        <v>587</v>
      </c>
      <c r="D446" s="13" t="s">
        <v>580</v>
      </c>
      <c r="E446" s="12">
        <v>10</v>
      </c>
      <c r="F446" s="12" t="s">
        <v>233</v>
      </c>
      <c r="G446" s="30">
        <v>18600</v>
      </c>
      <c r="H446" s="319">
        <f t="shared" ref="H446:H479" si="190">N446</f>
        <v>17000</v>
      </c>
      <c r="I446" s="20">
        <f t="shared" si="184"/>
        <v>1700</v>
      </c>
      <c r="J446" s="32" t="s">
        <v>588</v>
      </c>
      <c r="K446" s="14" t="s">
        <v>5170</v>
      </c>
      <c r="L446" s="12" t="s">
        <v>5171</v>
      </c>
      <c r="M446" s="160" t="s">
        <v>11</v>
      </c>
      <c r="N446" s="265">
        <v>17000</v>
      </c>
      <c r="O446" s="680" t="b">
        <f t="shared" si="185"/>
        <v>1</v>
      </c>
      <c r="P446" s="680" t="b">
        <f t="shared" si="186"/>
        <v>1</v>
      </c>
      <c r="Q446">
        <f>VLOOKUP(B446,'25년09월 학교가'!$A$2:$C$1818,3,0)</f>
        <v>17000</v>
      </c>
      <c r="R446" s="349"/>
      <c r="S446" s="680" t="b">
        <f t="shared" si="182"/>
        <v>1</v>
      </c>
    </row>
    <row r="447" spans="1:19" ht="38.4">
      <c r="A447" s="14"/>
      <c r="B447" s="132">
        <v>391087</v>
      </c>
      <c r="C447" s="29" t="s">
        <v>589</v>
      </c>
      <c r="D447" s="13" t="s">
        <v>580</v>
      </c>
      <c r="E447" s="12">
        <v>10</v>
      </c>
      <c r="F447" s="12" t="s">
        <v>233</v>
      </c>
      <c r="G447" s="30">
        <v>18600</v>
      </c>
      <c r="H447" s="319">
        <f t="shared" si="190"/>
        <v>18000</v>
      </c>
      <c r="I447" s="20">
        <f t="shared" si="184"/>
        <v>1800</v>
      </c>
      <c r="J447" s="32" t="s">
        <v>590</v>
      </c>
      <c r="K447" s="14" t="s">
        <v>39</v>
      </c>
      <c r="L447" s="12" t="s">
        <v>5171</v>
      </c>
      <c r="M447" s="160" t="s">
        <v>11</v>
      </c>
      <c r="N447" s="265">
        <v>18000</v>
      </c>
      <c r="O447" s="680" t="b">
        <f t="shared" si="185"/>
        <v>1</v>
      </c>
      <c r="P447" s="680" t="b">
        <f t="shared" si="186"/>
        <v>1</v>
      </c>
      <c r="Q447">
        <f>VLOOKUP(B447,'25년09월 학교가'!$A$2:$C$1818,3,0)</f>
        <v>18000</v>
      </c>
      <c r="R447" s="349"/>
      <c r="S447" s="680" t="b">
        <f t="shared" si="182"/>
        <v>1</v>
      </c>
    </row>
    <row r="448" spans="1:19" ht="38.4">
      <c r="A448" s="14"/>
      <c r="B448" s="132">
        <v>382929</v>
      </c>
      <c r="C448" s="29" t="s">
        <v>1713</v>
      </c>
      <c r="D448" s="13" t="s">
        <v>1714</v>
      </c>
      <c r="E448" s="12">
        <v>12</v>
      </c>
      <c r="F448" s="12" t="s">
        <v>10</v>
      </c>
      <c r="G448" s="30">
        <v>9000</v>
      </c>
      <c r="H448" s="319">
        <f t="shared" si="190"/>
        <v>7290</v>
      </c>
      <c r="I448" s="20">
        <f t="shared" si="184"/>
        <v>607.5</v>
      </c>
      <c r="J448" s="32" t="s">
        <v>1715</v>
      </c>
      <c r="K448" s="14" t="s">
        <v>5174</v>
      </c>
      <c r="L448" s="12" t="s">
        <v>565</v>
      </c>
      <c r="M448" s="160" t="s">
        <v>564</v>
      </c>
      <c r="N448" s="265">
        <v>7290</v>
      </c>
      <c r="O448" s="680" t="b">
        <f t="shared" si="185"/>
        <v>1</v>
      </c>
      <c r="P448" s="680" t="b">
        <f t="shared" si="186"/>
        <v>1</v>
      </c>
      <c r="Q448">
        <f>VLOOKUP(B448,'25년09월 학교가'!$A$2:$C$1818,3,0)</f>
        <v>7290</v>
      </c>
      <c r="R448" s="349"/>
      <c r="S448" s="680" t="b">
        <f t="shared" si="182"/>
        <v>1</v>
      </c>
    </row>
    <row r="449" spans="1:19" ht="76.8">
      <c r="A449" s="14"/>
      <c r="B449" s="132">
        <v>371859</v>
      </c>
      <c r="C449" s="29" t="s">
        <v>338</v>
      </c>
      <c r="D449" s="13" t="s">
        <v>344</v>
      </c>
      <c r="E449" s="12">
        <v>30</v>
      </c>
      <c r="F449" s="12" t="s">
        <v>233</v>
      </c>
      <c r="G449" s="34">
        <v>30240</v>
      </c>
      <c r="H449" s="319">
        <f t="shared" si="190"/>
        <v>21500</v>
      </c>
      <c r="I449" s="20">
        <f t="shared" si="184"/>
        <v>716.66666666666663</v>
      </c>
      <c r="J449" s="32" t="s">
        <v>6355</v>
      </c>
      <c r="K449" s="14" t="s">
        <v>6356</v>
      </c>
      <c r="L449" s="12" t="s">
        <v>57</v>
      </c>
      <c r="M449" s="160" t="s">
        <v>11</v>
      </c>
      <c r="N449" s="265">
        <v>21500</v>
      </c>
      <c r="O449" s="680" t="b">
        <f t="shared" si="185"/>
        <v>1</v>
      </c>
      <c r="P449" s="680" t="b">
        <f t="shared" si="186"/>
        <v>1</v>
      </c>
      <c r="Q449">
        <f>VLOOKUP(B449,'25년09월 학교가'!$A$2:$C$1818,3,0)</f>
        <v>21500</v>
      </c>
      <c r="R449" s="349"/>
      <c r="S449" s="680" t="b">
        <f t="shared" si="182"/>
        <v>1</v>
      </c>
    </row>
    <row r="450" spans="1:19" ht="96">
      <c r="A450" s="14"/>
      <c r="B450" s="132">
        <v>382995</v>
      </c>
      <c r="C450" s="29" t="s">
        <v>1000</v>
      </c>
      <c r="D450" s="13" t="s">
        <v>997</v>
      </c>
      <c r="E450" s="12">
        <v>5</v>
      </c>
      <c r="F450" s="12" t="s">
        <v>10</v>
      </c>
      <c r="G450" s="30">
        <v>9000</v>
      </c>
      <c r="H450" s="319">
        <f t="shared" si="190"/>
        <v>8760</v>
      </c>
      <c r="I450" s="20">
        <f t="shared" ref="I450:I459" si="191">H450/E450</f>
        <v>1752</v>
      </c>
      <c r="J450" s="32" t="s">
        <v>1001</v>
      </c>
      <c r="K450" s="14" t="s">
        <v>5179</v>
      </c>
      <c r="L450" s="12" t="s">
        <v>5171</v>
      </c>
      <c r="M450" s="160" t="s">
        <v>11</v>
      </c>
      <c r="N450" s="265">
        <v>8760</v>
      </c>
      <c r="O450" s="680" t="b">
        <f t="shared" si="185"/>
        <v>1</v>
      </c>
      <c r="P450" s="680" t="b">
        <f t="shared" si="186"/>
        <v>1</v>
      </c>
      <c r="Q450">
        <f>VLOOKUP(B450,'25년09월 학교가'!$A$2:$C$1818,3,0)</f>
        <v>8760</v>
      </c>
      <c r="R450" s="349"/>
      <c r="S450" s="680" t="b">
        <f t="shared" si="182"/>
        <v>1</v>
      </c>
    </row>
    <row r="451" spans="1:19" ht="76.8">
      <c r="A451" s="14"/>
      <c r="B451" s="132">
        <v>382996</v>
      </c>
      <c r="C451" s="29" t="s">
        <v>1002</v>
      </c>
      <c r="D451" s="13" t="s">
        <v>997</v>
      </c>
      <c r="E451" s="12">
        <v>5</v>
      </c>
      <c r="F451" s="12" t="s">
        <v>10</v>
      </c>
      <c r="G451" s="30">
        <v>9000</v>
      </c>
      <c r="H451" s="319">
        <f t="shared" si="190"/>
        <v>8760</v>
      </c>
      <c r="I451" s="20">
        <f t="shared" si="191"/>
        <v>1752</v>
      </c>
      <c r="J451" s="32" t="s">
        <v>1003</v>
      </c>
      <c r="K451" s="14" t="s">
        <v>5180</v>
      </c>
      <c r="L451" s="12" t="s">
        <v>5171</v>
      </c>
      <c r="M451" s="160" t="s">
        <v>11</v>
      </c>
      <c r="N451" s="265">
        <v>8760</v>
      </c>
      <c r="O451" s="680" t="b">
        <f t="shared" si="185"/>
        <v>1</v>
      </c>
      <c r="P451" s="680" t="b">
        <f t="shared" si="186"/>
        <v>1</v>
      </c>
      <c r="Q451">
        <f>VLOOKUP(B451,'25년09월 학교가'!$A$2:$C$1818,3,0)</f>
        <v>8760</v>
      </c>
      <c r="R451" s="349"/>
      <c r="S451" s="680" t="b">
        <f t="shared" si="182"/>
        <v>1</v>
      </c>
    </row>
    <row r="452" spans="1:19" ht="134.4">
      <c r="A452" s="14"/>
      <c r="B452" s="132">
        <v>371995</v>
      </c>
      <c r="C452" s="29" t="s">
        <v>138</v>
      </c>
      <c r="D452" s="13" t="s">
        <v>86</v>
      </c>
      <c r="E452" s="12">
        <v>130</v>
      </c>
      <c r="F452" s="12" t="s">
        <v>233</v>
      </c>
      <c r="G452" s="34">
        <v>26000</v>
      </c>
      <c r="H452" s="319">
        <f t="shared" si="190"/>
        <v>21630</v>
      </c>
      <c r="I452" s="20">
        <f t="shared" si="191"/>
        <v>166.38461538461539</v>
      </c>
      <c r="J452" s="32" t="s">
        <v>6338</v>
      </c>
      <c r="K452" s="14" t="s">
        <v>5189</v>
      </c>
      <c r="L452" s="12"/>
      <c r="M452" s="160"/>
      <c r="N452" s="265">
        <v>21630</v>
      </c>
      <c r="O452" s="680" t="b">
        <f t="shared" si="185"/>
        <v>1</v>
      </c>
      <c r="P452" s="680" t="b">
        <f t="shared" si="186"/>
        <v>1</v>
      </c>
      <c r="Q452">
        <f>VLOOKUP(B452,'25년09월 학교가'!$A$2:$C$1818,3,0)</f>
        <v>21630</v>
      </c>
      <c r="R452" s="349"/>
      <c r="S452" s="680" t="b">
        <f t="shared" si="182"/>
        <v>1</v>
      </c>
    </row>
    <row r="453" spans="1:19" ht="57.6">
      <c r="A453" s="14"/>
      <c r="B453" s="132">
        <v>164914</v>
      </c>
      <c r="C453" s="29" t="s">
        <v>1720</v>
      </c>
      <c r="D453" s="13" t="s">
        <v>1721</v>
      </c>
      <c r="E453" s="12">
        <v>40</v>
      </c>
      <c r="F453" s="12" t="s">
        <v>233</v>
      </c>
      <c r="G453" s="34">
        <v>22000</v>
      </c>
      <c r="H453" s="319">
        <f t="shared" si="190"/>
        <v>18210</v>
      </c>
      <c r="I453" s="20">
        <f t="shared" si="191"/>
        <v>455.25</v>
      </c>
      <c r="J453" s="32" t="s">
        <v>1722</v>
      </c>
      <c r="K453" s="14" t="s">
        <v>47</v>
      </c>
      <c r="L453" s="12" t="s">
        <v>56</v>
      </c>
      <c r="M453" s="160"/>
      <c r="N453" s="265">
        <v>18210</v>
      </c>
      <c r="O453" s="680" t="b">
        <f t="shared" si="185"/>
        <v>1</v>
      </c>
      <c r="P453" s="680" t="b">
        <f t="shared" si="186"/>
        <v>1</v>
      </c>
      <c r="Q453">
        <f>VLOOKUP(B453,'25년09월 학교가'!$A$2:$C$1818,3,0)</f>
        <v>18210</v>
      </c>
      <c r="R453" s="349"/>
      <c r="S453" s="680" t="b">
        <f t="shared" si="182"/>
        <v>1</v>
      </c>
    </row>
    <row r="454" spans="1:19" ht="57.6">
      <c r="A454" s="14"/>
      <c r="B454" s="132">
        <v>322919</v>
      </c>
      <c r="C454" s="29" t="s">
        <v>1723</v>
      </c>
      <c r="D454" s="13" t="s">
        <v>1721</v>
      </c>
      <c r="E454" s="12">
        <v>40</v>
      </c>
      <c r="F454" s="12" t="s">
        <v>233</v>
      </c>
      <c r="G454" s="34">
        <v>23470</v>
      </c>
      <c r="H454" s="319">
        <f t="shared" si="190"/>
        <v>16500</v>
      </c>
      <c r="I454" s="20">
        <f t="shared" si="191"/>
        <v>412.5</v>
      </c>
      <c r="J454" s="32" t="s">
        <v>1724</v>
      </c>
      <c r="K454" s="14" t="s">
        <v>48</v>
      </c>
      <c r="L454" s="12" t="s">
        <v>56</v>
      </c>
      <c r="M454" s="160" t="s">
        <v>11</v>
      </c>
      <c r="N454" s="265">
        <v>16500</v>
      </c>
      <c r="O454" s="680" t="b">
        <f t="shared" si="185"/>
        <v>1</v>
      </c>
      <c r="P454" s="680" t="b">
        <f t="shared" si="186"/>
        <v>1</v>
      </c>
      <c r="Q454">
        <f>VLOOKUP(B454,'25년09월 학교가'!$A$2:$C$1818,3,0)</f>
        <v>16500</v>
      </c>
      <c r="R454" s="349"/>
      <c r="S454" s="680" t="b">
        <f t="shared" si="182"/>
        <v>1</v>
      </c>
    </row>
    <row r="455" spans="1:19" ht="38.4">
      <c r="A455" s="14" t="s">
        <v>6375</v>
      </c>
      <c r="B455" s="132">
        <v>369410</v>
      </c>
      <c r="C455" s="29" t="s">
        <v>79</v>
      </c>
      <c r="D455" s="13" t="s">
        <v>95</v>
      </c>
      <c r="E455" s="12">
        <v>40</v>
      </c>
      <c r="F455" s="12" t="s">
        <v>233</v>
      </c>
      <c r="G455" s="34">
        <v>13500</v>
      </c>
      <c r="H455" s="319">
        <f t="shared" si="190"/>
        <v>12700</v>
      </c>
      <c r="I455" s="20">
        <f t="shared" si="191"/>
        <v>317.5</v>
      </c>
      <c r="J455" s="32" t="s">
        <v>94</v>
      </c>
      <c r="K455" s="14" t="s">
        <v>5190</v>
      </c>
      <c r="L455" s="12"/>
      <c r="M455" s="160"/>
      <c r="N455" s="265">
        <v>12700</v>
      </c>
      <c r="O455" s="680" t="b">
        <f t="shared" si="185"/>
        <v>1</v>
      </c>
      <c r="P455" s="680" t="b">
        <f t="shared" si="186"/>
        <v>1</v>
      </c>
      <c r="Q455">
        <f>VLOOKUP(B455,'25년09월 학교가'!$A$2:$C$1818,3,0)</f>
        <v>12700</v>
      </c>
      <c r="R455" s="349"/>
      <c r="S455" s="680" t="b">
        <f t="shared" si="182"/>
        <v>1</v>
      </c>
    </row>
    <row r="456" spans="1:19" ht="38.4">
      <c r="A456" s="14" t="s">
        <v>6375</v>
      </c>
      <c r="B456" s="132">
        <v>369412</v>
      </c>
      <c r="C456" s="29" t="s">
        <v>78</v>
      </c>
      <c r="D456" s="13" t="s">
        <v>97</v>
      </c>
      <c r="E456" s="12">
        <v>10</v>
      </c>
      <c r="F456" s="12" t="s">
        <v>233</v>
      </c>
      <c r="G456" s="34">
        <v>7700</v>
      </c>
      <c r="H456" s="319">
        <f t="shared" si="190"/>
        <v>5700</v>
      </c>
      <c r="I456" s="20">
        <f t="shared" si="191"/>
        <v>570</v>
      </c>
      <c r="J456" s="32" t="s">
        <v>96</v>
      </c>
      <c r="K456" s="14" t="s">
        <v>5190</v>
      </c>
      <c r="L456" s="12"/>
      <c r="M456" s="160"/>
      <c r="N456" s="265">
        <v>5700</v>
      </c>
      <c r="O456" s="680" t="b">
        <f t="shared" si="185"/>
        <v>1</v>
      </c>
      <c r="P456" s="680" t="b">
        <f t="shared" si="186"/>
        <v>1</v>
      </c>
      <c r="Q456">
        <f>VLOOKUP(B456,'25년09월 학교가'!$A$2:$C$1818,3,0)</f>
        <v>5700</v>
      </c>
      <c r="R456" s="349"/>
      <c r="S456" s="680" t="b">
        <f t="shared" si="182"/>
        <v>1</v>
      </c>
    </row>
    <row r="457" spans="1:19" ht="38.4">
      <c r="A457" s="14" t="s">
        <v>6376</v>
      </c>
      <c r="B457" s="132">
        <v>353571</v>
      </c>
      <c r="C457" s="29" t="s">
        <v>238</v>
      </c>
      <c r="D457" s="13" t="s">
        <v>239</v>
      </c>
      <c r="E457" s="12">
        <v>34</v>
      </c>
      <c r="F457" s="12" t="s">
        <v>233</v>
      </c>
      <c r="G457" s="34">
        <v>23290</v>
      </c>
      <c r="H457" s="319">
        <f t="shared" si="190"/>
        <v>16170</v>
      </c>
      <c r="I457" s="20">
        <f t="shared" si="191"/>
        <v>475.58823529411762</v>
      </c>
      <c r="J457" s="32" t="s">
        <v>240</v>
      </c>
      <c r="K457" s="14" t="s">
        <v>5191</v>
      </c>
      <c r="L457" s="12" t="s">
        <v>57</v>
      </c>
      <c r="M457" s="160"/>
      <c r="N457" s="265">
        <v>16170</v>
      </c>
      <c r="O457" s="680" t="b">
        <f t="shared" si="185"/>
        <v>1</v>
      </c>
      <c r="P457" s="680" t="b">
        <f t="shared" si="186"/>
        <v>1</v>
      </c>
      <c r="Q457">
        <f>VLOOKUP(B457,'25년09월 학교가'!$A$2:$C$1818,3,0)</f>
        <v>16170</v>
      </c>
      <c r="R457" s="349"/>
      <c r="S457" s="680" t="b">
        <f t="shared" si="182"/>
        <v>1</v>
      </c>
    </row>
    <row r="458" spans="1:19">
      <c r="A458" s="14"/>
      <c r="B458" s="57">
        <v>299076</v>
      </c>
      <c r="C458" s="65" t="s">
        <v>1728</v>
      </c>
      <c r="D458" s="400" t="s">
        <v>1729</v>
      </c>
      <c r="E458" s="66">
        <v>40</v>
      </c>
      <c r="F458" s="66" t="s">
        <v>233</v>
      </c>
      <c r="G458" s="67">
        <v>38000</v>
      </c>
      <c r="H458" s="319">
        <f t="shared" si="190"/>
        <v>24000</v>
      </c>
      <c r="I458" s="20">
        <f t="shared" si="191"/>
        <v>600</v>
      </c>
      <c r="J458" s="69" t="s">
        <v>1730</v>
      </c>
      <c r="K458" s="64" t="s">
        <v>5192</v>
      </c>
      <c r="L458" s="66" t="s">
        <v>5193</v>
      </c>
      <c r="M458" s="177"/>
      <c r="N458" s="265">
        <v>24000</v>
      </c>
      <c r="O458" s="680" t="b">
        <f t="shared" si="185"/>
        <v>1</v>
      </c>
      <c r="P458" s="680" t="b">
        <f t="shared" si="186"/>
        <v>1</v>
      </c>
      <c r="Q458">
        <f>VLOOKUP(B458,'25년09월 학교가'!$A$2:$C$1818,3,0)</f>
        <v>24000</v>
      </c>
      <c r="R458" s="349"/>
      <c r="S458" s="680" t="b">
        <f t="shared" si="182"/>
        <v>1</v>
      </c>
    </row>
    <row r="459" spans="1:19" ht="38.4">
      <c r="A459" s="14"/>
      <c r="B459" s="132">
        <v>375581</v>
      </c>
      <c r="C459" s="29" t="s">
        <v>1035</v>
      </c>
      <c r="D459" s="13" t="s">
        <v>366</v>
      </c>
      <c r="E459" s="12">
        <v>20</v>
      </c>
      <c r="F459" s="12" t="s">
        <v>233</v>
      </c>
      <c r="G459" s="30">
        <v>20000</v>
      </c>
      <c r="H459" s="319">
        <f t="shared" si="190"/>
        <v>16170</v>
      </c>
      <c r="I459" s="20">
        <f t="shared" si="191"/>
        <v>808.5</v>
      </c>
      <c r="J459" s="32" t="s">
        <v>249</v>
      </c>
      <c r="K459" s="14" t="s">
        <v>5194</v>
      </c>
      <c r="L459" s="12" t="s">
        <v>5193</v>
      </c>
      <c r="M459" s="160" t="s">
        <v>11</v>
      </c>
      <c r="N459" s="265">
        <v>16170</v>
      </c>
      <c r="O459" s="680" t="b">
        <f t="shared" si="185"/>
        <v>1</v>
      </c>
      <c r="P459" s="680" t="b">
        <f t="shared" si="186"/>
        <v>1</v>
      </c>
      <c r="Q459">
        <f>VLOOKUP(B459,'25년09월 학교가'!$A$2:$C$1818,3,0)</f>
        <v>16170</v>
      </c>
      <c r="R459" s="349"/>
      <c r="S459" s="680" t="b">
        <f t="shared" si="182"/>
        <v>1</v>
      </c>
    </row>
    <row r="460" spans="1:19" s="121" customFormat="1">
      <c r="A460" s="14"/>
      <c r="B460" s="22">
        <v>404325</v>
      </c>
      <c r="C460" s="104" t="s">
        <v>4795</v>
      </c>
      <c r="D460" s="13" t="s">
        <v>835</v>
      </c>
      <c r="E460" s="12">
        <v>50</v>
      </c>
      <c r="F460" s="12" t="s">
        <v>233</v>
      </c>
      <c r="G460" s="59">
        <v>16000</v>
      </c>
      <c r="H460" s="319">
        <f>N460</f>
        <v>13000</v>
      </c>
      <c r="I460" s="20">
        <f t="shared" ref="I460:I461" si="192">H460/E460</f>
        <v>260</v>
      </c>
      <c r="J460" s="32" t="s">
        <v>836</v>
      </c>
      <c r="K460" s="14" t="s">
        <v>4507</v>
      </c>
      <c r="L460" s="12" t="s">
        <v>5195</v>
      </c>
      <c r="M460" s="160"/>
      <c r="N460" s="265">
        <v>13000</v>
      </c>
      <c r="O460" s="680" t="b">
        <f t="shared" si="185"/>
        <v>1</v>
      </c>
      <c r="P460" s="680" t="b">
        <f t="shared" si="186"/>
        <v>1</v>
      </c>
      <c r="Q460">
        <f>VLOOKUP(B460,'25년09월 학교가'!$A$2:$C$1818,3,0)</f>
        <v>13000</v>
      </c>
      <c r="R460" s="349"/>
      <c r="S460" s="680" t="b">
        <f t="shared" si="182"/>
        <v>1</v>
      </c>
    </row>
    <row r="461" spans="1:19" s="131" customFormat="1" ht="57.6">
      <c r="A461" s="36"/>
      <c r="B461" s="13">
        <v>372101</v>
      </c>
      <c r="C461" s="55" t="s">
        <v>3803</v>
      </c>
      <c r="D461" s="132" t="s">
        <v>3789</v>
      </c>
      <c r="E461" s="12">
        <v>40</v>
      </c>
      <c r="F461" s="183" t="s">
        <v>233</v>
      </c>
      <c r="G461" s="148">
        <v>21000</v>
      </c>
      <c r="H461" s="319">
        <f t="shared" si="190"/>
        <v>15980</v>
      </c>
      <c r="I461" s="20">
        <f t="shared" si="192"/>
        <v>399.5</v>
      </c>
      <c r="J461" s="133" t="s">
        <v>5338</v>
      </c>
      <c r="K461" s="41" t="s">
        <v>5196</v>
      </c>
      <c r="L461" s="12" t="s">
        <v>5153</v>
      </c>
      <c r="M461" s="160" t="s">
        <v>11</v>
      </c>
      <c r="N461" s="265">
        <v>15980</v>
      </c>
      <c r="O461" s="680" t="b">
        <f t="shared" si="185"/>
        <v>1</v>
      </c>
      <c r="P461" s="680" t="b">
        <f t="shared" si="186"/>
        <v>1</v>
      </c>
      <c r="Q461">
        <f>VLOOKUP(B461,'25년09월 학교가'!$A$2:$C$1818,3,0)</f>
        <v>15980</v>
      </c>
      <c r="R461" s="349"/>
      <c r="S461" s="680" t="b">
        <f t="shared" si="182"/>
        <v>1</v>
      </c>
    </row>
    <row r="462" spans="1:19" s="175" customFormat="1" ht="57.6">
      <c r="A462" s="14" t="s">
        <v>8431</v>
      </c>
      <c r="B462" s="132">
        <v>384210</v>
      </c>
      <c r="C462" s="191" t="s">
        <v>5437</v>
      </c>
      <c r="D462" s="132" t="s">
        <v>5438</v>
      </c>
      <c r="E462" s="12">
        <v>10</v>
      </c>
      <c r="F462" s="12" t="s">
        <v>233</v>
      </c>
      <c r="G462" s="183">
        <f t="shared" ref="G462" si="193">H462+5000</f>
        <v>14500</v>
      </c>
      <c r="H462" s="358">
        <f>N462</f>
        <v>9500</v>
      </c>
      <c r="I462" s="183">
        <f>H462/E462</f>
        <v>950</v>
      </c>
      <c r="J462" s="133" t="s">
        <v>5564</v>
      </c>
      <c r="K462" s="14" t="s">
        <v>5439</v>
      </c>
      <c r="L462" s="14" t="s">
        <v>1209</v>
      </c>
      <c r="M462" s="12"/>
      <c r="N462" s="85">
        <v>9500</v>
      </c>
      <c r="O462" s="680" t="b">
        <f t="shared" ref="O462" si="194">H462=N462</f>
        <v>1</v>
      </c>
      <c r="P462" s="680" t="b">
        <f t="shared" ref="P462" si="195">H462&lt;G462</f>
        <v>1</v>
      </c>
      <c r="Q462">
        <f>VLOOKUP(B462,'25년09월 학교가'!$A$2:$C$1818,3,0)</f>
        <v>9500</v>
      </c>
      <c r="S462" s="680" t="b">
        <f t="shared" si="182"/>
        <v>1</v>
      </c>
    </row>
    <row r="463" spans="1:19">
      <c r="A463" s="41"/>
      <c r="B463" s="231">
        <v>294622</v>
      </c>
      <c r="C463" s="70" t="s">
        <v>1731</v>
      </c>
      <c r="D463" s="22" t="s">
        <v>1732</v>
      </c>
      <c r="E463" s="38"/>
      <c r="F463" s="38" t="s">
        <v>233</v>
      </c>
      <c r="G463" s="39" t="s">
        <v>105</v>
      </c>
      <c r="H463" s="319">
        <f t="shared" si="190"/>
        <v>9000</v>
      </c>
      <c r="I463" s="42"/>
      <c r="J463" s="60" t="s">
        <v>250</v>
      </c>
      <c r="K463" s="41" t="s">
        <v>38</v>
      </c>
      <c r="L463" s="38" t="s">
        <v>5152</v>
      </c>
      <c r="M463" s="17"/>
      <c r="N463" s="265">
        <v>9000</v>
      </c>
      <c r="O463" s="680" t="b">
        <f t="shared" si="185"/>
        <v>1</v>
      </c>
      <c r="P463" s="680" t="b">
        <f t="shared" si="186"/>
        <v>1</v>
      </c>
      <c r="Q463">
        <f>VLOOKUP(B463,'25년09월 학교가'!$A$2:$C$1818,3,0)</f>
        <v>9000</v>
      </c>
      <c r="R463" s="349"/>
      <c r="S463" s="680" t="b">
        <f t="shared" si="182"/>
        <v>1</v>
      </c>
    </row>
    <row r="464" spans="1:19">
      <c r="A464" s="41"/>
      <c r="B464" s="231">
        <v>294614</v>
      </c>
      <c r="C464" s="70" t="s">
        <v>1733</v>
      </c>
      <c r="D464" s="22" t="s">
        <v>1734</v>
      </c>
      <c r="E464" s="38"/>
      <c r="F464" s="38" t="s">
        <v>233</v>
      </c>
      <c r="G464" s="71" t="s">
        <v>105</v>
      </c>
      <c r="H464" s="319">
        <f t="shared" si="190"/>
        <v>9200</v>
      </c>
      <c r="I464" s="42"/>
      <c r="J464" s="60" t="s">
        <v>1735</v>
      </c>
      <c r="K464" s="41" t="s">
        <v>38</v>
      </c>
      <c r="L464" s="38" t="s">
        <v>5152</v>
      </c>
      <c r="M464" s="17"/>
      <c r="N464" s="265">
        <v>9200</v>
      </c>
      <c r="O464" s="680" t="b">
        <f t="shared" si="185"/>
        <v>1</v>
      </c>
      <c r="P464" s="680" t="b">
        <f t="shared" si="186"/>
        <v>1</v>
      </c>
      <c r="Q464">
        <f>VLOOKUP(B464,'25년09월 학교가'!$A$2:$C$1818,3,0)</f>
        <v>9200</v>
      </c>
      <c r="R464" s="349"/>
      <c r="S464" s="680" t="b">
        <f t="shared" si="182"/>
        <v>1</v>
      </c>
    </row>
    <row r="465" spans="1:19">
      <c r="A465" s="41"/>
      <c r="B465" s="231">
        <v>344480</v>
      </c>
      <c r="C465" s="70" t="s">
        <v>4732</v>
      </c>
      <c r="D465" s="22" t="s">
        <v>60</v>
      </c>
      <c r="E465" s="38"/>
      <c r="F465" s="38" t="s">
        <v>233</v>
      </c>
      <c r="G465" s="71" t="s">
        <v>105</v>
      </c>
      <c r="H465" s="319">
        <f t="shared" si="190"/>
        <v>9200</v>
      </c>
      <c r="I465" s="42"/>
      <c r="J465" s="60" t="s">
        <v>4733</v>
      </c>
      <c r="K465" s="41" t="s">
        <v>38</v>
      </c>
      <c r="L465" s="38" t="s">
        <v>5152</v>
      </c>
      <c r="M465" s="17"/>
      <c r="N465" s="265">
        <v>9200</v>
      </c>
      <c r="O465" s="680" t="b">
        <f t="shared" si="185"/>
        <v>1</v>
      </c>
      <c r="P465" s="680" t="b">
        <f t="shared" si="186"/>
        <v>1</v>
      </c>
      <c r="Q465">
        <f>VLOOKUP(B465,'25년09월 학교가'!$A$2:$C$1818,3,0)</f>
        <v>9200</v>
      </c>
      <c r="R465" s="349"/>
      <c r="S465" s="680" t="b">
        <f t="shared" si="182"/>
        <v>1</v>
      </c>
    </row>
    <row r="466" spans="1:19" ht="57.6">
      <c r="A466" s="41"/>
      <c r="B466" s="231">
        <v>114901</v>
      </c>
      <c r="C466" s="70" t="s">
        <v>1736</v>
      </c>
      <c r="D466" s="22" t="s">
        <v>1737</v>
      </c>
      <c r="E466" s="38">
        <v>20</v>
      </c>
      <c r="F466" s="38" t="s">
        <v>233</v>
      </c>
      <c r="G466" s="71" t="s">
        <v>105</v>
      </c>
      <c r="H466" s="319">
        <f t="shared" si="190"/>
        <v>11770</v>
      </c>
      <c r="I466" s="42"/>
      <c r="J466" s="60" t="s">
        <v>1738</v>
      </c>
      <c r="K466" s="41" t="s">
        <v>40</v>
      </c>
      <c r="L466" s="38" t="s">
        <v>5152</v>
      </c>
      <c r="M466" s="17"/>
      <c r="N466" s="265">
        <v>11770</v>
      </c>
      <c r="O466" s="680" t="b">
        <f t="shared" si="185"/>
        <v>1</v>
      </c>
      <c r="P466" s="680" t="b">
        <f t="shared" si="186"/>
        <v>1</v>
      </c>
      <c r="Q466">
        <f>VLOOKUP(B466,'25년09월 학교가'!$A$2:$C$1818,3,0)</f>
        <v>11770</v>
      </c>
      <c r="R466" s="349"/>
      <c r="S466" s="680" t="b">
        <f t="shared" si="182"/>
        <v>1</v>
      </c>
    </row>
    <row r="467" spans="1:19">
      <c r="A467" s="41"/>
      <c r="B467" s="231">
        <v>126989</v>
      </c>
      <c r="C467" s="70" t="s">
        <v>1739</v>
      </c>
      <c r="D467" s="22" t="s">
        <v>252</v>
      </c>
      <c r="E467" s="38"/>
      <c r="F467" s="38" t="s">
        <v>233</v>
      </c>
      <c r="G467" s="71" t="s">
        <v>105</v>
      </c>
      <c r="H467" s="319">
        <f t="shared" si="190"/>
        <v>16650</v>
      </c>
      <c r="I467" s="42"/>
      <c r="J467" s="60" t="s">
        <v>1740</v>
      </c>
      <c r="K467" s="41" t="s">
        <v>38</v>
      </c>
      <c r="L467" s="38" t="s">
        <v>5152</v>
      </c>
      <c r="M467" s="17"/>
      <c r="N467" s="265">
        <v>16650</v>
      </c>
      <c r="O467" s="680" t="b">
        <f t="shared" si="185"/>
        <v>1</v>
      </c>
      <c r="P467" s="680" t="b">
        <f t="shared" si="186"/>
        <v>1</v>
      </c>
      <c r="Q467">
        <f>VLOOKUP(B467,'25년09월 학교가'!$A$2:$C$1818,3,0)</f>
        <v>16650</v>
      </c>
      <c r="R467" s="349"/>
      <c r="S467" s="680" t="b">
        <f t="shared" si="182"/>
        <v>1</v>
      </c>
    </row>
    <row r="468" spans="1:19">
      <c r="A468" s="41"/>
      <c r="B468" s="231">
        <v>126988</v>
      </c>
      <c r="C468" s="70" t="s">
        <v>1741</v>
      </c>
      <c r="D468" s="22" t="s">
        <v>252</v>
      </c>
      <c r="E468" s="38"/>
      <c r="F468" s="38" t="s">
        <v>233</v>
      </c>
      <c r="G468" s="71" t="s">
        <v>105</v>
      </c>
      <c r="H468" s="319">
        <f t="shared" si="190"/>
        <v>10770</v>
      </c>
      <c r="I468" s="42"/>
      <c r="J468" s="60" t="s">
        <v>1742</v>
      </c>
      <c r="K468" s="41" t="s">
        <v>40</v>
      </c>
      <c r="L468" s="38" t="s">
        <v>5152</v>
      </c>
      <c r="M468" s="17"/>
      <c r="N468" s="265">
        <v>10770</v>
      </c>
      <c r="O468" s="680" t="b">
        <f t="shared" si="185"/>
        <v>1</v>
      </c>
      <c r="P468" s="680" t="b">
        <f t="shared" si="186"/>
        <v>1</v>
      </c>
      <c r="Q468">
        <f>VLOOKUP(B468,'25년09월 학교가'!$A$2:$C$1818,3,0)</f>
        <v>10770</v>
      </c>
      <c r="R468" s="349"/>
      <c r="S468" s="680" t="b">
        <f t="shared" si="182"/>
        <v>1</v>
      </c>
    </row>
    <row r="469" spans="1:19" ht="42">
      <c r="A469" s="41"/>
      <c r="B469" s="231">
        <v>137029</v>
      </c>
      <c r="C469" s="70" t="s">
        <v>1751</v>
      </c>
      <c r="D469" s="22" t="s">
        <v>1752</v>
      </c>
      <c r="E469" s="38">
        <v>80</v>
      </c>
      <c r="F469" s="38" t="s">
        <v>233</v>
      </c>
      <c r="G469" s="71" t="s">
        <v>105</v>
      </c>
      <c r="H469" s="319">
        <f t="shared" si="190"/>
        <v>16710</v>
      </c>
      <c r="I469" s="42"/>
      <c r="J469" s="60" t="s">
        <v>1753</v>
      </c>
      <c r="K469" s="41" t="s">
        <v>38</v>
      </c>
      <c r="L469" s="38" t="s">
        <v>5152</v>
      </c>
      <c r="M469" s="17"/>
      <c r="N469" s="265">
        <v>16710</v>
      </c>
      <c r="O469" s="680" t="b">
        <f t="shared" si="185"/>
        <v>1</v>
      </c>
      <c r="P469" s="680" t="b">
        <f t="shared" si="186"/>
        <v>1</v>
      </c>
      <c r="Q469">
        <f>VLOOKUP(B469,'25년09월 학교가'!$A$2:$C$1818,3,0)</f>
        <v>16710</v>
      </c>
      <c r="R469" s="349"/>
      <c r="S469" s="680" t="b">
        <f t="shared" si="182"/>
        <v>1</v>
      </c>
    </row>
    <row r="470" spans="1:19">
      <c r="A470" s="41"/>
      <c r="B470" s="231">
        <v>140701</v>
      </c>
      <c r="C470" s="70" t="s">
        <v>1754</v>
      </c>
      <c r="D470" s="22" t="s">
        <v>60</v>
      </c>
      <c r="E470" s="38"/>
      <c r="F470" s="38" t="s">
        <v>233</v>
      </c>
      <c r="G470" s="71" t="s">
        <v>105</v>
      </c>
      <c r="H470" s="319">
        <f t="shared" si="190"/>
        <v>14040</v>
      </c>
      <c r="I470" s="42"/>
      <c r="J470" s="60" t="s">
        <v>1755</v>
      </c>
      <c r="K470" s="41" t="s">
        <v>38</v>
      </c>
      <c r="L470" s="38" t="s">
        <v>5152</v>
      </c>
      <c r="M470" s="17"/>
      <c r="N470" s="265">
        <v>14040</v>
      </c>
      <c r="O470" s="680" t="b">
        <f t="shared" si="185"/>
        <v>1</v>
      </c>
      <c r="P470" s="680" t="b">
        <f t="shared" si="186"/>
        <v>1</v>
      </c>
      <c r="Q470">
        <f>VLOOKUP(B470,'25년09월 학교가'!$A$2:$C$1818,3,0)</f>
        <v>14040</v>
      </c>
      <c r="R470" s="349"/>
      <c r="S470" s="680" t="b">
        <f t="shared" si="182"/>
        <v>1</v>
      </c>
    </row>
    <row r="471" spans="1:19" ht="38.4">
      <c r="A471" s="41"/>
      <c r="B471" s="231">
        <v>197797</v>
      </c>
      <c r="C471" s="70" t="s">
        <v>1759</v>
      </c>
      <c r="D471" s="22" t="s">
        <v>60</v>
      </c>
      <c r="E471" s="38"/>
      <c r="F471" s="38" t="s">
        <v>233</v>
      </c>
      <c r="G471" s="71" t="s">
        <v>105</v>
      </c>
      <c r="H471" s="319">
        <f t="shared" si="190"/>
        <v>15440</v>
      </c>
      <c r="I471" s="42"/>
      <c r="J471" s="60" t="s">
        <v>1760</v>
      </c>
      <c r="K471" s="41" t="s">
        <v>38</v>
      </c>
      <c r="L471" s="38" t="s">
        <v>5152</v>
      </c>
      <c r="M471" s="17"/>
      <c r="N471" s="265">
        <v>15440</v>
      </c>
      <c r="O471" s="680" t="b">
        <f t="shared" si="185"/>
        <v>1</v>
      </c>
      <c r="P471" s="680" t="b">
        <f t="shared" si="186"/>
        <v>1</v>
      </c>
      <c r="Q471">
        <f>VLOOKUP(B471,'25년09월 학교가'!$A$2:$C$1818,3,0)</f>
        <v>15440</v>
      </c>
      <c r="R471" s="349"/>
      <c r="S471" s="680" t="b">
        <f t="shared" si="182"/>
        <v>1</v>
      </c>
    </row>
    <row r="472" spans="1:19" ht="38.4">
      <c r="A472" s="41"/>
      <c r="B472" s="231">
        <v>134356</v>
      </c>
      <c r="C472" s="70" t="s">
        <v>1761</v>
      </c>
      <c r="D472" s="22" t="s">
        <v>1762</v>
      </c>
      <c r="E472" s="38"/>
      <c r="F472" s="38" t="s">
        <v>233</v>
      </c>
      <c r="G472" s="71" t="s">
        <v>105</v>
      </c>
      <c r="H472" s="319">
        <f t="shared" si="190"/>
        <v>21000</v>
      </c>
      <c r="I472" s="42"/>
      <c r="J472" s="60" t="s">
        <v>1763</v>
      </c>
      <c r="K472" s="41" t="s">
        <v>38</v>
      </c>
      <c r="L472" s="38" t="s">
        <v>5152</v>
      </c>
      <c r="M472" s="17"/>
      <c r="N472" s="265">
        <v>21000</v>
      </c>
      <c r="O472" s="680" t="b">
        <f t="shared" si="185"/>
        <v>1</v>
      </c>
      <c r="P472" s="680" t="b">
        <f t="shared" si="186"/>
        <v>1</v>
      </c>
      <c r="Q472">
        <f>VLOOKUP(B472,'25년09월 학교가'!$A$2:$C$1818,3,0)</f>
        <v>21000</v>
      </c>
      <c r="R472" s="349"/>
      <c r="S472" s="680" t="b">
        <f t="shared" si="182"/>
        <v>1</v>
      </c>
    </row>
    <row r="473" spans="1:19" ht="42">
      <c r="A473" s="41"/>
      <c r="B473" s="231">
        <v>139086</v>
      </c>
      <c r="C473" s="70" t="s">
        <v>1767</v>
      </c>
      <c r="D473" s="22" t="s">
        <v>1768</v>
      </c>
      <c r="E473" s="38">
        <v>100</v>
      </c>
      <c r="F473" s="38" t="s">
        <v>233</v>
      </c>
      <c r="G473" s="71" t="s">
        <v>105</v>
      </c>
      <c r="H473" s="319">
        <f t="shared" si="190"/>
        <v>15000</v>
      </c>
      <c r="I473" s="42"/>
      <c r="J473" s="60" t="s">
        <v>1769</v>
      </c>
      <c r="K473" s="41" t="s">
        <v>1716</v>
      </c>
      <c r="L473" s="38" t="s">
        <v>5164</v>
      </c>
      <c r="M473" s="17"/>
      <c r="N473" s="265">
        <v>15000</v>
      </c>
      <c r="O473" s="680" t="b">
        <f t="shared" si="185"/>
        <v>1</v>
      </c>
      <c r="P473" s="680" t="b">
        <f t="shared" si="186"/>
        <v>1</v>
      </c>
      <c r="Q473">
        <f>VLOOKUP(B473,'25년09월 학교가'!$A$2:$C$1818,3,0)</f>
        <v>15000</v>
      </c>
      <c r="R473" s="349"/>
      <c r="S473" s="680" t="b">
        <f t="shared" si="182"/>
        <v>1</v>
      </c>
    </row>
    <row r="474" spans="1:19">
      <c r="A474" s="14"/>
      <c r="B474" s="13">
        <v>384669</v>
      </c>
      <c r="C474" s="55" t="s">
        <v>826</v>
      </c>
      <c r="D474" s="13" t="s">
        <v>827</v>
      </c>
      <c r="E474" s="12"/>
      <c r="F474" s="12" t="s">
        <v>233</v>
      </c>
      <c r="G474" s="59">
        <v>20000</v>
      </c>
      <c r="H474" s="319">
        <f t="shared" si="190"/>
        <v>19460</v>
      </c>
      <c r="I474" s="153"/>
      <c r="J474" s="32" t="s">
        <v>828</v>
      </c>
      <c r="K474" s="14" t="s">
        <v>1716</v>
      </c>
      <c r="L474" s="12" t="s">
        <v>34</v>
      </c>
      <c r="M474" s="160"/>
      <c r="N474" s="265">
        <v>19460</v>
      </c>
      <c r="O474" s="680" t="b">
        <f t="shared" si="185"/>
        <v>1</v>
      </c>
      <c r="P474" s="680" t="b">
        <f t="shared" si="186"/>
        <v>1</v>
      </c>
      <c r="Q474">
        <f>VLOOKUP(B474,'25년09월 학교가'!$A$2:$C$1818,3,0)</f>
        <v>19460</v>
      </c>
      <c r="R474" s="349"/>
      <c r="S474" s="680" t="b">
        <f t="shared" si="182"/>
        <v>1</v>
      </c>
    </row>
    <row r="475" spans="1:19" ht="38.4">
      <c r="A475" s="14"/>
      <c r="B475" s="132">
        <v>218830</v>
      </c>
      <c r="C475" s="29" t="s">
        <v>1156</v>
      </c>
      <c r="D475" s="13" t="s">
        <v>59</v>
      </c>
      <c r="E475" s="12"/>
      <c r="F475" s="12" t="s">
        <v>129</v>
      </c>
      <c r="G475" s="30">
        <v>14000</v>
      </c>
      <c r="H475" s="319">
        <f t="shared" si="190"/>
        <v>8030</v>
      </c>
      <c r="I475" s="20"/>
      <c r="J475" s="32" t="s">
        <v>1157</v>
      </c>
      <c r="K475" s="14"/>
      <c r="L475" s="12" t="s">
        <v>5198</v>
      </c>
      <c r="M475" s="160"/>
      <c r="N475" s="265">
        <v>8030</v>
      </c>
      <c r="O475" s="680" t="b">
        <f t="shared" si="185"/>
        <v>1</v>
      </c>
      <c r="P475" s="680" t="b">
        <f t="shared" si="186"/>
        <v>1</v>
      </c>
      <c r="Q475">
        <f>VLOOKUP(B475,'25년09월 학교가'!$A$2:$C$1818,3,0)</f>
        <v>8030</v>
      </c>
      <c r="R475" s="349"/>
      <c r="S475" s="680" t="b">
        <f t="shared" si="182"/>
        <v>1</v>
      </c>
    </row>
    <row r="476" spans="1:19">
      <c r="A476" s="14"/>
      <c r="B476" s="13">
        <v>290308</v>
      </c>
      <c r="C476" s="29" t="s">
        <v>3800</v>
      </c>
      <c r="D476" s="13" t="s">
        <v>59</v>
      </c>
      <c r="E476" s="12"/>
      <c r="F476" s="12" t="s">
        <v>129</v>
      </c>
      <c r="G476" s="30">
        <v>15000</v>
      </c>
      <c r="H476" s="319">
        <f t="shared" si="190"/>
        <v>9000</v>
      </c>
      <c r="I476" s="20"/>
      <c r="J476" s="32" t="s">
        <v>1159</v>
      </c>
      <c r="K476" s="14"/>
      <c r="L476" s="12" t="s">
        <v>5198</v>
      </c>
      <c r="M476" s="160"/>
      <c r="N476" s="265">
        <v>9000</v>
      </c>
      <c r="O476" s="680" t="b">
        <f t="shared" si="185"/>
        <v>1</v>
      </c>
      <c r="P476" s="680" t="b">
        <f t="shared" si="186"/>
        <v>1</v>
      </c>
      <c r="Q476">
        <f>VLOOKUP(B476,'25년09월 학교가'!$A$2:$C$1818,3,0)</f>
        <v>9000</v>
      </c>
      <c r="R476" s="349"/>
      <c r="S476" s="680" t="b">
        <f t="shared" ref="S476:S501" si="196">Q476=H476</f>
        <v>1</v>
      </c>
    </row>
    <row r="477" spans="1:19" ht="42">
      <c r="A477" s="14"/>
      <c r="B477" s="132">
        <v>290026</v>
      </c>
      <c r="C477" s="29" t="s">
        <v>1160</v>
      </c>
      <c r="D477" s="13" t="s">
        <v>59</v>
      </c>
      <c r="E477" s="12"/>
      <c r="F477" s="12" t="s">
        <v>129</v>
      </c>
      <c r="G477" s="30">
        <v>11000</v>
      </c>
      <c r="H477" s="319">
        <f t="shared" si="190"/>
        <v>7090</v>
      </c>
      <c r="I477" s="20"/>
      <c r="J477" s="32" t="s">
        <v>1161</v>
      </c>
      <c r="K477" s="14"/>
      <c r="L477" s="12" t="s">
        <v>5198</v>
      </c>
      <c r="M477" s="160"/>
      <c r="N477" s="265">
        <v>7090</v>
      </c>
      <c r="O477" s="680" t="b">
        <f t="shared" si="185"/>
        <v>1</v>
      </c>
      <c r="P477" s="680" t="b">
        <f t="shared" si="186"/>
        <v>1</v>
      </c>
      <c r="Q477">
        <f>VLOOKUP(B477,'25년09월 학교가'!$A$2:$C$1818,3,0)</f>
        <v>7090</v>
      </c>
      <c r="R477" s="349"/>
      <c r="S477" s="680" t="b">
        <f t="shared" si="196"/>
        <v>1</v>
      </c>
    </row>
    <row r="478" spans="1:19" ht="38.4">
      <c r="A478" s="14"/>
      <c r="B478" s="132">
        <v>392314</v>
      </c>
      <c r="C478" s="29" t="s">
        <v>2067</v>
      </c>
      <c r="D478" s="13"/>
      <c r="E478" s="12"/>
      <c r="F478" s="12" t="s">
        <v>233</v>
      </c>
      <c r="G478" s="34">
        <v>17500</v>
      </c>
      <c r="H478" s="319">
        <f t="shared" si="190"/>
        <v>11850</v>
      </c>
      <c r="I478" s="20"/>
      <c r="J478" s="32" t="s">
        <v>2068</v>
      </c>
      <c r="K478" s="14" t="s">
        <v>40</v>
      </c>
      <c r="L478" s="12" t="s">
        <v>5200</v>
      </c>
      <c r="M478" s="160"/>
      <c r="N478" s="265">
        <v>11850</v>
      </c>
      <c r="O478" s="680" t="b">
        <f t="shared" si="185"/>
        <v>1</v>
      </c>
      <c r="P478" s="680" t="b">
        <f t="shared" si="186"/>
        <v>1</v>
      </c>
      <c r="Q478">
        <f>VLOOKUP(B478,'25년09월 학교가'!$A$2:$C$1818,3,0)</f>
        <v>11850</v>
      </c>
      <c r="R478" s="349"/>
      <c r="S478" s="680" t="b">
        <f t="shared" si="196"/>
        <v>1</v>
      </c>
    </row>
    <row r="479" spans="1:19" ht="38.4">
      <c r="A479" s="14"/>
      <c r="B479" s="132">
        <v>394481</v>
      </c>
      <c r="C479" s="29" t="s">
        <v>3746</v>
      </c>
      <c r="D479" s="13" t="s">
        <v>2779</v>
      </c>
      <c r="E479" s="12"/>
      <c r="F479" s="12" t="s">
        <v>233</v>
      </c>
      <c r="G479" s="34">
        <v>4300</v>
      </c>
      <c r="H479" s="319">
        <f t="shared" si="190"/>
        <v>2900</v>
      </c>
      <c r="I479" s="20"/>
      <c r="J479" s="32" t="s">
        <v>3747</v>
      </c>
      <c r="K479" s="14"/>
      <c r="L479" s="12" t="s">
        <v>5200</v>
      </c>
      <c r="M479" s="160"/>
      <c r="N479" s="265">
        <v>2900</v>
      </c>
      <c r="O479" s="680" t="b">
        <f t="shared" si="185"/>
        <v>1</v>
      </c>
      <c r="P479" s="680" t="b">
        <f t="shared" si="186"/>
        <v>1</v>
      </c>
      <c r="Q479">
        <f>VLOOKUP(B479,'25년09월 학교가'!$A$2:$C$1818,3,0)</f>
        <v>2900</v>
      </c>
      <c r="R479" s="349"/>
      <c r="S479" s="680" t="b">
        <f t="shared" si="196"/>
        <v>1</v>
      </c>
    </row>
    <row r="480" spans="1:19">
      <c r="A480" s="46"/>
      <c r="B480" s="163"/>
      <c r="C480" s="170"/>
      <c r="D480" s="46"/>
      <c r="E480" s="85"/>
      <c r="F480" s="85"/>
      <c r="G480" s="164"/>
      <c r="H480" s="86"/>
      <c r="I480" s="165"/>
      <c r="J480" s="88"/>
      <c r="K480" s="46"/>
      <c r="L480" s="85"/>
      <c r="M480" s="159"/>
      <c r="N480" s="265"/>
      <c r="O480" s="680"/>
      <c r="R480" s="349"/>
    </row>
    <row r="481" spans="1:19">
      <c r="A481" s="46"/>
      <c r="B481" s="62"/>
      <c r="C481" s="47"/>
      <c r="D481" s="48"/>
      <c r="E481" s="49"/>
      <c r="F481" s="49"/>
      <c r="G481" s="50"/>
      <c r="H481" s="51"/>
      <c r="I481" s="51"/>
      <c r="J481" s="4"/>
      <c r="K481" s="2"/>
      <c r="L481" s="3"/>
      <c r="M481" s="1"/>
      <c r="N481" s="265"/>
      <c r="O481" s="680"/>
      <c r="R481" s="349"/>
    </row>
    <row r="482" spans="1:19" ht="39.6">
      <c r="A482" s="280"/>
      <c r="B482" s="990" t="s">
        <v>4903</v>
      </c>
      <c r="C482" s="990"/>
      <c r="D482" s="990"/>
      <c r="E482" s="990"/>
      <c r="F482" s="990"/>
      <c r="G482" s="990"/>
      <c r="H482" s="990"/>
      <c r="I482" s="990"/>
      <c r="J482" s="990"/>
      <c r="K482" s="990"/>
      <c r="L482" s="990"/>
      <c r="M482" s="990"/>
      <c r="N482" s="265"/>
      <c r="O482" s="680"/>
      <c r="R482" s="349"/>
    </row>
    <row r="483" spans="1:19">
      <c r="A483" s="360"/>
      <c r="B483" s="379">
        <v>379830</v>
      </c>
      <c r="C483" s="380" t="s">
        <v>1141</v>
      </c>
      <c r="D483" s="13" t="s">
        <v>1142</v>
      </c>
      <c r="E483" s="12">
        <v>32</v>
      </c>
      <c r="F483" s="12" t="s">
        <v>233</v>
      </c>
      <c r="G483" s="30">
        <v>22000</v>
      </c>
      <c r="H483" s="319">
        <f>N483</f>
        <v>15500</v>
      </c>
      <c r="I483" s="20">
        <f t="shared" ref="I483:I486" si="197">H483/E483</f>
        <v>484.375</v>
      </c>
      <c r="J483" s="32" t="s">
        <v>1143</v>
      </c>
      <c r="K483" s="360" t="s">
        <v>5187</v>
      </c>
      <c r="L483" s="12" t="s">
        <v>5153</v>
      </c>
      <c r="M483" s="160" t="s">
        <v>11</v>
      </c>
      <c r="N483" s="265">
        <v>15500</v>
      </c>
      <c r="O483" s="680" t="b">
        <f t="shared" ref="O483:O501" si="198">H483=N483</f>
        <v>1</v>
      </c>
      <c r="P483" s="680" t="b">
        <f t="shared" ref="P483:P501" si="199">H483&lt;G483</f>
        <v>1</v>
      </c>
      <c r="Q483">
        <f>VLOOKUP(B483,'25년09월 학교가'!$A$2:$C$1818,3,0)</f>
        <v>15500</v>
      </c>
      <c r="R483" s="349"/>
      <c r="S483" s="680" t="b">
        <f t="shared" si="196"/>
        <v>1</v>
      </c>
    </row>
    <row r="484" spans="1:19">
      <c r="A484" s="360"/>
      <c r="B484" s="379">
        <v>379831</v>
      </c>
      <c r="C484" s="380" t="s">
        <v>1144</v>
      </c>
      <c r="D484" s="13" t="s">
        <v>1145</v>
      </c>
      <c r="E484" s="12">
        <v>32</v>
      </c>
      <c r="F484" s="12" t="s">
        <v>233</v>
      </c>
      <c r="G484" s="30">
        <v>15000</v>
      </c>
      <c r="H484" s="319">
        <f t="shared" ref="H484:H501" si="200">N484</f>
        <v>8600</v>
      </c>
      <c r="I484" s="20">
        <f t="shared" si="197"/>
        <v>268.75</v>
      </c>
      <c r="J484" s="32" t="s">
        <v>1146</v>
      </c>
      <c r="K484" s="360" t="s">
        <v>5187</v>
      </c>
      <c r="L484" s="12" t="s">
        <v>5153</v>
      </c>
      <c r="M484" s="160" t="s">
        <v>11</v>
      </c>
      <c r="N484" s="265">
        <v>8600</v>
      </c>
      <c r="O484" s="680" t="b">
        <f t="shared" si="198"/>
        <v>1</v>
      </c>
      <c r="P484" s="680" t="b">
        <f t="shared" si="199"/>
        <v>1</v>
      </c>
      <c r="Q484">
        <f>VLOOKUP(B484,'25년09월 학교가'!$A$2:$C$1818,3,0)</f>
        <v>8600</v>
      </c>
      <c r="R484" s="349"/>
      <c r="S484" s="680" t="b">
        <f t="shared" si="196"/>
        <v>1</v>
      </c>
    </row>
    <row r="485" spans="1:19" ht="76.8">
      <c r="A485" s="360"/>
      <c r="B485" s="379">
        <v>352536</v>
      </c>
      <c r="C485" s="380" t="s">
        <v>1578</v>
      </c>
      <c r="D485" s="13" t="s">
        <v>1579</v>
      </c>
      <c r="E485" s="12">
        <v>30</v>
      </c>
      <c r="F485" s="12" t="s">
        <v>233</v>
      </c>
      <c r="G485" s="34">
        <v>14400</v>
      </c>
      <c r="H485" s="319">
        <f t="shared" si="200"/>
        <v>10500</v>
      </c>
      <c r="I485" s="20">
        <f t="shared" si="197"/>
        <v>350</v>
      </c>
      <c r="J485" s="32" t="s">
        <v>1580</v>
      </c>
      <c r="K485" s="360" t="s">
        <v>5187</v>
      </c>
      <c r="L485" s="12" t="s">
        <v>56</v>
      </c>
      <c r="M485" s="160" t="s">
        <v>11</v>
      </c>
      <c r="N485" s="265">
        <v>10500</v>
      </c>
      <c r="O485" s="680" t="b">
        <f t="shared" si="198"/>
        <v>1</v>
      </c>
      <c r="P485" s="680" t="b">
        <f t="shared" si="199"/>
        <v>1</v>
      </c>
      <c r="Q485">
        <f>VLOOKUP(B485,'25년09월 학교가'!$A$2:$C$1818,3,0)</f>
        <v>10500</v>
      </c>
      <c r="R485" s="349"/>
      <c r="S485" s="680" t="b">
        <f t="shared" si="196"/>
        <v>1</v>
      </c>
    </row>
    <row r="486" spans="1:19" ht="76.8">
      <c r="A486" s="360"/>
      <c r="B486" s="379">
        <v>352537</v>
      </c>
      <c r="C486" s="380" t="s">
        <v>1581</v>
      </c>
      <c r="D486" s="13" t="s">
        <v>1579</v>
      </c>
      <c r="E486" s="12">
        <v>30</v>
      </c>
      <c r="F486" s="12" t="s">
        <v>233</v>
      </c>
      <c r="G486" s="34">
        <v>14400</v>
      </c>
      <c r="H486" s="319">
        <f t="shared" si="200"/>
        <v>10500</v>
      </c>
      <c r="I486" s="20">
        <f t="shared" si="197"/>
        <v>350</v>
      </c>
      <c r="J486" s="32" t="s">
        <v>1771</v>
      </c>
      <c r="K486" s="360" t="s">
        <v>5201</v>
      </c>
      <c r="L486" s="12" t="s">
        <v>56</v>
      </c>
      <c r="M486" s="160" t="s">
        <v>11</v>
      </c>
      <c r="N486" s="265">
        <v>10500</v>
      </c>
      <c r="O486" s="680" t="b">
        <f t="shared" si="198"/>
        <v>1</v>
      </c>
      <c r="P486" s="680" t="b">
        <f t="shared" si="199"/>
        <v>1</v>
      </c>
      <c r="Q486">
        <f>VLOOKUP(B486,'25년09월 학교가'!$A$2:$C$1818,3,0)</f>
        <v>10500</v>
      </c>
      <c r="R486" s="349"/>
      <c r="S486" s="680" t="b">
        <f t="shared" si="196"/>
        <v>1</v>
      </c>
    </row>
    <row r="487" spans="1:19" ht="38.4">
      <c r="A487" s="360"/>
      <c r="B487" s="379">
        <v>344511</v>
      </c>
      <c r="C487" s="380" t="s">
        <v>1772</v>
      </c>
      <c r="D487" s="13" t="s">
        <v>58</v>
      </c>
      <c r="E487" s="12"/>
      <c r="F487" s="12" t="s">
        <v>233</v>
      </c>
      <c r="G487" s="34">
        <v>22000</v>
      </c>
      <c r="H487" s="319">
        <f t="shared" si="200"/>
        <v>18000</v>
      </c>
      <c r="I487" s="20"/>
      <c r="J487" s="32" t="s">
        <v>259</v>
      </c>
      <c r="K487" s="360" t="s">
        <v>5202</v>
      </c>
      <c r="L487" s="12" t="s">
        <v>57</v>
      </c>
      <c r="M487" s="160"/>
      <c r="N487" s="265">
        <v>18000</v>
      </c>
      <c r="O487" s="680" t="b">
        <f t="shared" si="198"/>
        <v>1</v>
      </c>
      <c r="P487" s="680" t="b">
        <f t="shared" si="199"/>
        <v>1</v>
      </c>
      <c r="Q487">
        <f>VLOOKUP(B487,'25년09월 학교가'!$A$2:$C$1818,3,0)</f>
        <v>18000</v>
      </c>
      <c r="R487" s="349"/>
      <c r="S487" s="680" t="b">
        <f t="shared" si="196"/>
        <v>1</v>
      </c>
    </row>
    <row r="488" spans="1:19" ht="38.4">
      <c r="A488" s="360"/>
      <c r="B488" s="379">
        <v>344513</v>
      </c>
      <c r="C488" s="380" t="s">
        <v>1774</v>
      </c>
      <c r="D488" s="13" t="s">
        <v>59</v>
      </c>
      <c r="E488" s="12"/>
      <c r="F488" s="12" t="s">
        <v>233</v>
      </c>
      <c r="G488" s="34">
        <v>12000</v>
      </c>
      <c r="H488" s="319">
        <f t="shared" si="200"/>
        <v>10500</v>
      </c>
      <c r="I488" s="20"/>
      <c r="J488" s="32" t="s">
        <v>261</v>
      </c>
      <c r="K488" s="360" t="s">
        <v>5187</v>
      </c>
      <c r="L488" s="12" t="s">
        <v>57</v>
      </c>
      <c r="M488" s="160"/>
      <c r="N488" s="265">
        <v>10500</v>
      </c>
      <c r="O488" s="680" t="b">
        <f t="shared" si="198"/>
        <v>1</v>
      </c>
      <c r="P488" s="680" t="b">
        <f t="shared" si="199"/>
        <v>1</v>
      </c>
      <c r="Q488">
        <f>VLOOKUP(B488,'25년09월 학교가'!$A$2:$C$1818,3,0)</f>
        <v>10500</v>
      </c>
      <c r="R488" s="349"/>
      <c r="S488" s="680" t="b">
        <f t="shared" si="196"/>
        <v>1</v>
      </c>
    </row>
    <row r="489" spans="1:19" ht="38.4">
      <c r="A489" s="360"/>
      <c r="B489" s="379">
        <v>327427</v>
      </c>
      <c r="C489" s="380" t="s">
        <v>262</v>
      </c>
      <c r="D489" s="13" t="s">
        <v>263</v>
      </c>
      <c r="E489" s="12">
        <v>20</v>
      </c>
      <c r="F489" s="12" t="s">
        <v>233</v>
      </c>
      <c r="G489" s="34">
        <v>72500</v>
      </c>
      <c r="H489" s="319">
        <f t="shared" si="200"/>
        <v>36320</v>
      </c>
      <c r="I489" s="20">
        <f>H489/E489</f>
        <v>1816</v>
      </c>
      <c r="J489" s="32" t="s">
        <v>264</v>
      </c>
      <c r="K489" s="360" t="s">
        <v>5203</v>
      </c>
      <c r="L489" s="12" t="s">
        <v>57</v>
      </c>
      <c r="M489" s="160"/>
      <c r="N489" s="265">
        <v>36320</v>
      </c>
      <c r="O489" s="680" t="b">
        <f t="shared" si="198"/>
        <v>1</v>
      </c>
      <c r="P489" s="680" t="b">
        <f t="shared" si="199"/>
        <v>1</v>
      </c>
      <c r="Q489">
        <f>VLOOKUP(B489,'25년09월 학교가'!$A$2:$C$1818,3,0)</f>
        <v>36320</v>
      </c>
      <c r="R489" s="349"/>
      <c r="S489" s="680" t="b">
        <f t="shared" si="196"/>
        <v>1</v>
      </c>
    </row>
    <row r="490" spans="1:19">
      <c r="A490" s="360"/>
      <c r="B490" s="379">
        <v>327174</v>
      </c>
      <c r="C490" s="380" t="s">
        <v>1775</v>
      </c>
      <c r="D490" s="13" t="s">
        <v>1776</v>
      </c>
      <c r="E490" s="12">
        <v>105</v>
      </c>
      <c r="F490" s="12" t="s">
        <v>233</v>
      </c>
      <c r="G490" s="34">
        <v>76320</v>
      </c>
      <c r="H490" s="319">
        <f t="shared" si="200"/>
        <v>38920</v>
      </c>
      <c r="I490" s="20">
        <f>H490/E490</f>
        <v>370.66666666666669</v>
      </c>
      <c r="J490" s="32" t="s">
        <v>1777</v>
      </c>
      <c r="K490" s="360" t="s">
        <v>5165</v>
      </c>
      <c r="L490" s="12" t="s">
        <v>57</v>
      </c>
      <c r="M490" s="160" t="s">
        <v>11</v>
      </c>
      <c r="N490" s="265">
        <v>38920</v>
      </c>
      <c r="O490" s="680" t="b">
        <f t="shared" si="198"/>
        <v>1</v>
      </c>
      <c r="P490" s="680" t="b">
        <f t="shared" si="199"/>
        <v>1</v>
      </c>
      <c r="Q490">
        <f>VLOOKUP(B490,'25년09월 학교가'!$A$2:$C$1818,3,0)</f>
        <v>38920</v>
      </c>
      <c r="R490" s="349"/>
      <c r="S490" s="680" t="b">
        <f t="shared" si="196"/>
        <v>1</v>
      </c>
    </row>
    <row r="491" spans="1:19" ht="38.4">
      <c r="A491" s="360"/>
      <c r="B491" s="379">
        <v>345241</v>
      </c>
      <c r="C491" s="380" t="s">
        <v>266</v>
      </c>
      <c r="D491" s="13" t="s">
        <v>1780</v>
      </c>
      <c r="E491" s="12">
        <v>300</v>
      </c>
      <c r="F491" s="12" t="s">
        <v>233</v>
      </c>
      <c r="G491" s="34">
        <v>38360</v>
      </c>
      <c r="H491" s="319">
        <f t="shared" si="200"/>
        <v>37850</v>
      </c>
      <c r="I491" s="20">
        <f>H491/E491</f>
        <v>126.16666666666667</v>
      </c>
      <c r="J491" s="32" t="s">
        <v>1781</v>
      </c>
      <c r="K491" s="360" t="s">
        <v>38</v>
      </c>
      <c r="L491" s="12" t="s">
        <v>57</v>
      </c>
      <c r="M491" s="160" t="s">
        <v>11</v>
      </c>
      <c r="N491" s="265">
        <v>37850</v>
      </c>
      <c r="O491" s="680" t="b">
        <f t="shared" si="198"/>
        <v>1</v>
      </c>
      <c r="P491" s="680" t="b">
        <f t="shared" si="199"/>
        <v>1</v>
      </c>
      <c r="Q491">
        <f>VLOOKUP(B491,'25년09월 학교가'!$A$2:$C$1818,3,0)</f>
        <v>37850</v>
      </c>
      <c r="R491" s="349"/>
      <c r="S491" s="680" t="b">
        <f t="shared" si="196"/>
        <v>1</v>
      </c>
    </row>
    <row r="492" spans="1:19" ht="38.4">
      <c r="A492" s="360"/>
      <c r="B492" s="379">
        <v>329572</v>
      </c>
      <c r="C492" s="380" t="s">
        <v>267</v>
      </c>
      <c r="D492" s="13" t="s">
        <v>60</v>
      </c>
      <c r="E492" s="12" t="s">
        <v>268</v>
      </c>
      <c r="F492" s="12" t="s">
        <v>233</v>
      </c>
      <c r="G492" s="34">
        <v>35650</v>
      </c>
      <c r="H492" s="319">
        <f t="shared" si="200"/>
        <v>31580</v>
      </c>
      <c r="I492" s="20"/>
      <c r="J492" s="32" t="s">
        <v>1782</v>
      </c>
      <c r="K492" s="360" t="s">
        <v>38</v>
      </c>
      <c r="L492" s="12" t="s">
        <v>57</v>
      </c>
      <c r="M492" s="160" t="s">
        <v>11</v>
      </c>
      <c r="N492" s="265">
        <v>31580</v>
      </c>
      <c r="O492" s="680" t="b">
        <f t="shared" si="198"/>
        <v>1</v>
      </c>
      <c r="P492" s="680" t="b">
        <f t="shared" si="199"/>
        <v>1</v>
      </c>
      <c r="Q492">
        <f>VLOOKUP(B492,'25년09월 학교가'!$A$2:$C$1818,3,0)</f>
        <v>31580</v>
      </c>
      <c r="R492" s="349"/>
      <c r="S492" s="680" t="b">
        <f t="shared" si="196"/>
        <v>1</v>
      </c>
    </row>
    <row r="493" spans="1:19" ht="38.4">
      <c r="A493" s="360"/>
      <c r="B493" s="379">
        <v>337737</v>
      </c>
      <c r="C493" s="380" t="s">
        <v>269</v>
      </c>
      <c r="D493" s="13" t="s">
        <v>270</v>
      </c>
      <c r="E493" s="12">
        <v>15</v>
      </c>
      <c r="F493" s="12" t="s">
        <v>233</v>
      </c>
      <c r="G493" s="34">
        <v>26000</v>
      </c>
      <c r="H493" s="319">
        <f t="shared" si="200"/>
        <v>22940</v>
      </c>
      <c r="I493" s="20">
        <f>H493/E493</f>
        <v>1529.3333333333333</v>
      </c>
      <c r="J493" s="32" t="s">
        <v>1783</v>
      </c>
      <c r="K493" s="360" t="s">
        <v>40</v>
      </c>
      <c r="L493" s="12" t="s">
        <v>497</v>
      </c>
      <c r="M493" s="160" t="s">
        <v>11</v>
      </c>
      <c r="N493" s="265">
        <v>22940</v>
      </c>
      <c r="O493" s="680" t="b">
        <f t="shared" si="198"/>
        <v>1</v>
      </c>
      <c r="P493" s="680" t="b">
        <f t="shared" si="199"/>
        <v>1</v>
      </c>
      <c r="Q493">
        <f>VLOOKUP(B493,'25년09월 학교가'!$A$2:$C$1818,3,0)</f>
        <v>22940</v>
      </c>
      <c r="R493" s="349"/>
      <c r="S493" s="680" t="b">
        <f t="shared" si="196"/>
        <v>1</v>
      </c>
    </row>
    <row r="494" spans="1:19" ht="38.4">
      <c r="A494" s="360"/>
      <c r="B494" s="379">
        <v>337741</v>
      </c>
      <c r="C494" s="380" t="s">
        <v>1784</v>
      </c>
      <c r="D494" s="13" t="s">
        <v>58</v>
      </c>
      <c r="E494" s="12"/>
      <c r="F494" s="12" t="s">
        <v>233</v>
      </c>
      <c r="G494" s="34">
        <v>17600</v>
      </c>
      <c r="H494" s="319">
        <f t="shared" si="200"/>
        <v>17480</v>
      </c>
      <c r="I494" s="20"/>
      <c r="J494" s="32" t="s">
        <v>271</v>
      </c>
      <c r="K494" s="360" t="s">
        <v>40</v>
      </c>
      <c r="L494" s="12" t="s">
        <v>5204</v>
      </c>
      <c r="M494" s="160" t="s">
        <v>11</v>
      </c>
      <c r="N494" s="265">
        <v>17480</v>
      </c>
      <c r="O494" s="680" t="b">
        <f t="shared" si="198"/>
        <v>1</v>
      </c>
      <c r="P494" s="680" t="b">
        <f t="shared" si="199"/>
        <v>1</v>
      </c>
      <c r="Q494">
        <f>VLOOKUP(B494,'25년09월 학교가'!$A$2:$C$1818,3,0)</f>
        <v>17480</v>
      </c>
      <c r="R494" s="349"/>
      <c r="S494" s="680" t="b">
        <f t="shared" si="196"/>
        <v>1</v>
      </c>
    </row>
    <row r="495" spans="1:19" ht="38.4">
      <c r="A495" s="360"/>
      <c r="B495" s="379">
        <v>337752</v>
      </c>
      <c r="C495" s="380" t="s">
        <v>8430</v>
      </c>
      <c r="D495" s="13" t="s">
        <v>349</v>
      </c>
      <c r="E495" s="12">
        <v>20</v>
      </c>
      <c r="F495" s="12" t="s">
        <v>233</v>
      </c>
      <c r="G495" s="34">
        <v>27080</v>
      </c>
      <c r="H495" s="319">
        <f t="shared" si="200"/>
        <v>22560</v>
      </c>
      <c r="I495" s="20">
        <f>H495/E495</f>
        <v>1128</v>
      </c>
      <c r="J495" s="32" t="s">
        <v>273</v>
      </c>
      <c r="K495" s="360" t="s">
        <v>38</v>
      </c>
      <c r="L495" s="12" t="s">
        <v>57</v>
      </c>
      <c r="M495" s="160" t="s">
        <v>11</v>
      </c>
      <c r="N495" s="265">
        <v>22560</v>
      </c>
      <c r="O495" s="680" t="b">
        <f t="shared" si="198"/>
        <v>1</v>
      </c>
      <c r="P495" s="680" t="b">
        <f t="shared" si="199"/>
        <v>1</v>
      </c>
      <c r="Q495">
        <f>VLOOKUP(B495,'25년09월 학교가'!$A$2:$C$1818,3,0)</f>
        <v>22560</v>
      </c>
      <c r="R495" s="349"/>
      <c r="S495" s="680" t="b">
        <f t="shared" si="196"/>
        <v>1</v>
      </c>
    </row>
    <row r="496" spans="1:19" ht="38.4">
      <c r="A496" s="360"/>
      <c r="B496" s="379">
        <v>337739</v>
      </c>
      <c r="C496" s="380" t="s">
        <v>1785</v>
      </c>
      <c r="D496" s="13" t="s">
        <v>58</v>
      </c>
      <c r="E496" s="12"/>
      <c r="F496" s="12" t="s">
        <v>233</v>
      </c>
      <c r="G496" s="34">
        <v>17600</v>
      </c>
      <c r="H496" s="319">
        <f t="shared" si="200"/>
        <v>17480</v>
      </c>
      <c r="I496" s="20"/>
      <c r="J496" s="32" t="s">
        <v>274</v>
      </c>
      <c r="K496" s="360" t="s">
        <v>40</v>
      </c>
      <c r="L496" s="12" t="s">
        <v>5204</v>
      </c>
      <c r="M496" s="160" t="s">
        <v>11</v>
      </c>
      <c r="N496" s="265">
        <v>17480</v>
      </c>
      <c r="O496" s="680" t="b">
        <f t="shared" si="198"/>
        <v>1</v>
      </c>
      <c r="P496" s="680" t="b">
        <f t="shared" si="199"/>
        <v>1</v>
      </c>
      <c r="Q496">
        <f>VLOOKUP(B496,'25년09월 학교가'!$A$2:$C$1818,3,0)</f>
        <v>17480</v>
      </c>
      <c r="R496" s="349"/>
      <c r="S496" s="680" t="b">
        <f t="shared" si="196"/>
        <v>1</v>
      </c>
    </row>
    <row r="497" spans="1:19" ht="76.8">
      <c r="A497" s="360"/>
      <c r="B497" s="379">
        <v>337748</v>
      </c>
      <c r="C497" s="380" t="s">
        <v>1788</v>
      </c>
      <c r="D497" s="13" t="s">
        <v>5479</v>
      </c>
      <c r="E497" s="12">
        <v>16</v>
      </c>
      <c r="F497" s="12" t="s">
        <v>233</v>
      </c>
      <c r="G497" s="34">
        <v>30460</v>
      </c>
      <c r="H497" s="319">
        <f t="shared" si="200"/>
        <v>25570</v>
      </c>
      <c r="I497" s="20">
        <f>H497/E497</f>
        <v>1598.125</v>
      </c>
      <c r="J497" s="32" t="s">
        <v>5480</v>
      </c>
      <c r="K497" s="360" t="s">
        <v>38</v>
      </c>
      <c r="L497" s="12" t="s">
        <v>57</v>
      </c>
      <c r="M497" s="160" t="s">
        <v>11</v>
      </c>
      <c r="N497" s="265">
        <v>25570</v>
      </c>
      <c r="O497" s="680" t="b">
        <f t="shared" si="198"/>
        <v>1</v>
      </c>
      <c r="P497" s="680" t="b">
        <f t="shared" si="199"/>
        <v>1</v>
      </c>
      <c r="Q497">
        <f>VLOOKUP(B497,'25년09월 학교가'!$A$2:$C$1818,3,0)</f>
        <v>25570</v>
      </c>
      <c r="R497" s="349"/>
      <c r="S497" s="680" t="b">
        <f t="shared" si="196"/>
        <v>1</v>
      </c>
    </row>
    <row r="498" spans="1:19" ht="57.6">
      <c r="A498" s="360"/>
      <c r="B498" s="379">
        <v>337744</v>
      </c>
      <c r="C498" s="380" t="s">
        <v>1789</v>
      </c>
      <c r="D498" s="13" t="s">
        <v>58</v>
      </c>
      <c r="E498" s="360"/>
      <c r="F498" s="12" t="s">
        <v>233</v>
      </c>
      <c r="G498" s="34">
        <v>17600</v>
      </c>
      <c r="H498" s="319">
        <f t="shared" si="200"/>
        <v>17480</v>
      </c>
      <c r="I498" s="20"/>
      <c r="J498" s="32" t="s">
        <v>276</v>
      </c>
      <c r="K498" s="360" t="s">
        <v>40</v>
      </c>
      <c r="L498" s="360" t="s">
        <v>5204</v>
      </c>
      <c r="M498" s="160" t="s">
        <v>11</v>
      </c>
      <c r="N498" s="265">
        <v>17480</v>
      </c>
      <c r="O498" s="680" t="b">
        <f t="shared" si="198"/>
        <v>1</v>
      </c>
      <c r="P498" s="680" t="b">
        <f t="shared" si="199"/>
        <v>1</v>
      </c>
      <c r="Q498">
        <f>VLOOKUP(B498,'25년09월 학교가'!$A$2:$C$1818,3,0)</f>
        <v>17480</v>
      </c>
      <c r="R498" s="349"/>
      <c r="S498" s="680" t="b">
        <f t="shared" si="196"/>
        <v>1</v>
      </c>
    </row>
    <row r="499" spans="1:19" ht="57.6">
      <c r="A499" s="360"/>
      <c r="B499" s="379">
        <v>337745</v>
      </c>
      <c r="C499" s="380" t="s">
        <v>1790</v>
      </c>
      <c r="D499" s="13" t="s">
        <v>58</v>
      </c>
      <c r="E499" s="12"/>
      <c r="F499" s="12" t="s">
        <v>233</v>
      </c>
      <c r="G499" s="34">
        <v>26000</v>
      </c>
      <c r="H499" s="319">
        <f t="shared" si="200"/>
        <v>24060</v>
      </c>
      <c r="I499" s="20"/>
      <c r="J499" s="32" t="s">
        <v>277</v>
      </c>
      <c r="K499" s="360"/>
      <c r="L499" s="12" t="s">
        <v>5206</v>
      </c>
      <c r="M499" s="160" t="s">
        <v>11</v>
      </c>
      <c r="N499" s="265">
        <v>24060</v>
      </c>
      <c r="O499" s="680" t="b">
        <f t="shared" si="198"/>
        <v>1</v>
      </c>
      <c r="P499" s="680" t="b">
        <f t="shared" si="199"/>
        <v>1</v>
      </c>
      <c r="Q499">
        <f>VLOOKUP(B499,'25년09월 학교가'!$A$2:$C$1818,3,0)</f>
        <v>24060</v>
      </c>
      <c r="R499" s="349"/>
      <c r="S499" s="680" t="b">
        <f t="shared" si="196"/>
        <v>1</v>
      </c>
    </row>
    <row r="500" spans="1:19" ht="57.6">
      <c r="A500" s="360"/>
      <c r="B500" s="379">
        <v>337754</v>
      </c>
      <c r="C500" s="380" t="s">
        <v>1791</v>
      </c>
      <c r="D500" s="13" t="s">
        <v>278</v>
      </c>
      <c r="E500" s="12">
        <v>95</v>
      </c>
      <c r="F500" s="12" t="s">
        <v>233</v>
      </c>
      <c r="G500" s="34">
        <v>25000</v>
      </c>
      <c r="H500" s="319">
        <f t="shared" si="200"/>
        <v>19680</v>
      </c>
      <c r="I500" s="20">
        <f>H500/E500</f>
        <v>207.15789473684211</v>
      </c>
      <c r="J500" s="32" t="s">
        <v>279</v>
      </c>
      <c r="K500" s="360" t="s">
        <v>38</v>
      </c>
      <c r="L500" s="12" t="s">
        <v>57</v>
      </c>
      <c r="M500" s="160" t="s">
        <v>11</v>
      </c>
      <c r="N500" s="265">
        <v>19680</v>
      </c>
      <c r="O500" s="680" t="b">
        <f t="shared" si="198"/>
        <v>1</v>
      </c>
      <c r="P500" s="680" t="b">
        <f t="shared" si="199"/>
        <v>1</v>
      </c>
      <c r="Q500">
        <f>VLOOKUP(B500,'25년09월 학교가'!$A$2:$C$1818,3,0)</f>
        <v>19680</v>
      </c>
      <c r="R500" s="349"/>
      <c r="S500" s="680" t="b">
        <f t="shared" si="196"/>
        <v>1</v>
      </c>
    </row>
    <row r="501" spans="1:19" ht="57.6">
      <c r="A501" s="360"/>
      <c r="B501" s="379">
        <v>337750</v>
      </c>
      <c r="C501" s="380" t="s">
        <v>1792</v>
      </c>
      <c r="D501" s="13" t="s">
        <v>280</v>
      </c>
      <c r="E501" s="12">
        <v>40</v>
      </c>
      <c r="F501" s="12" t="s">
        <v>233</v>
      </c>
      <c r="G501" s="34">
        <v>28000</v>
      </c>
      <c r="H501" s="319">
        <f t="shared" si="200"/>
        <v>27820</v>
      </c>
      <c r="I501" s="20">
        <f>H501/E501</f>
        <v>695.5</v>
      </c>
      <c r="J501" s="32" t="s">
        <v>1793</v>
      </c>
      <c r="K501" s="360" t="s">
        <v>38</v>
      </c>
      <c r="L501" s="12" t="s">
        <v>57</v>
      </c>
      <c r="M501" s="160" t="s">
        <v>11</v>
      </c>
      <c r="N501" s="265">
        <v>27820</v>
      </c>
      <c r="O501" s="680" t="b">
        <f t="shared" si="198"/>
        <v>1</v>
      </c>
      <c r="P501" s="680" t="b">
        <f t="shared" si="199"/>
        <v>1</v>
      </c>
      <c r="Q501">
        <f>VLOOKUP(B501,'25년09월 학교가'!$A$2:$C$1818,3,0)</f>
        <v>27820</v>
      </c>
      <c r="R501" s="349"/>
      <c r="S501" s="680" t="b">
        <f t="shared" si="196"/>
        <v>1</v>
      </c>
    </row>
    <row r="502" spans="1:19">
      <c r="A502" s="46"/>
      <c r="B502" s="62"/>
      <c r="C502" s="47"/>
      <c r="D502" s="46"/>
      <c r="E502" s="85"/>
      <c r="F502" s="85"/>
      <c r="G502" s="86"/>
      <c r="H502" s="87"/>
      <c r="I502" s="51"/>
      <c r="J502" s="88"/>
      <c r="K502" s="46"/>
      <c r="L502" s="85"/>
      <c r="M502" s="159"/>
      <c r="N502" s="265"/>
      <c r="O502" s="680"/>
      <c r="R502" s="349"/>
    </row>
    <row r="503" spans="1:19">
      <c r="A503" s="46"/>
      <c r="B503" s="62"/>
      <c r="C503" s="47"/>
      <c r="D503" s="46"/>
      <c r="E503" s="85"/>
      <c r="F503" s="85"/>
      <c r="G503" s="86"/>
      <c r="H503" s="87"/>
      <c r="I503" s="51"/>
      <c r="J503" s="88"/>
      <c r="K503" s="46"/>
      <c r="L503" s="85"/>
      <c r="M503" s="159"/>
      <c r="N503" s="265"/>
      <c r="O503" s="680"/>
      <c r="R503" s="349"/>
    </row>
    <row r="504" spans="1:19" ht="39.6">
      <c r="A504" s="285"/>
      <c r="B504" s="992" t="s">
        <v>6421</v>
      </c>
      <c r="C504" s="992"/>
      <c r="D504" s="992"/>
      <c r="E504" s="992"/>
      <c r="F504" s="992"/>
      <c r="G504" s="992"/>
      <c r="H504" s="992"/>
      <c r="I504" s="992"/>
      <c r="J504" s="992"/>
      <c r="K504" s="992"/>
      <c r="L504" s="992"/>
      <c r="M504" s="993"/>
      <c r="N504" s="265"/>
      <c r="O504" s="680"/>
      <c r="R504" s="349"/>
    </row>
    <row r="505" spans="1:19" ht="76.8">
      <c r="A505" s="360"/>
      <c r="B505" s="379">
        <v>352860</v>
      </c>
      <c r="C505" s="380" t="s">
        <v>1928</v>
      </c>
      <c r="D505" s="13" t="s">
        <v>1929</v>
      </c>
      <c r="E505" s="360"/>
      <c r="F505" s="12" t="s">
        <v>233</v>
      </c>
      <c r="G505" s="34">
        <v>60500</v>
      </c>
      <c r="H505" s="319">
        <f t="shared" ref="H505" si="201">N505</f>
        <v>57000</v>
      </c>
      <c r="I505" s="20"/>
      <c r="J505" s="32" t="s">
        <v>1930</v>
      </c>
      <c r="K505" s="41" t="s">
        <v>4987</v>
      </c>
      <c r="L505" s="360" t="s">
        <v>17</v>
      </c>
      <c r="M505" s="160"/>
      <c r="N505" s="265">
        <v>57000</v>
      </c>
      <c r="O505" s="680" t="b">
        <f t="shared" ref="O505:O510" si="202">H505=N505</f>
        <v>1</v>
      </c>
      <c r="P505" s="680" t="b">
        <f t="shared" ref="P505:P510" si="203">H505&lt;G505</f>
        <v>1</v>
      </c>
      <c r="Q505">
        <f>VLOOKUP(B505,'25년09월 학교가'!$A$2:$C$1818,3,0)</f>
        <v>57000</v>
      </c>
      <c r="R505" s="349"/>
      <c r="S505" s="680" t="b">
        <f t="shared" ref="S505:S515" si="204">Q505=H505</f>
        <v>1</v>
      </c>
    </row>
    <row r="506" spans="1:19" ht="57.6">
      <c r="A506" s="14"/>
      <c r="B506" s="379">
        <v>701180</v>
      </c>
      <c r="C506" s="380" t="s">
        <v>1147</v>
      </c>
      <c r="D506" s="13" t="s">
        <v>58</v>
      </c>
      <c r="E506" s="12"/>
      <c r="F506" s="12" t="s">
        <v>233</v>
      </c>
      <c r="G506" s="30">
        <v>19000</v>
      </c>
      <c r="H506" s="319">
        <f>N506</f>
        <v>13500</v>
      </c>
      <c r="I506" s="20"/>
      <c r="J506" s="32" t="s">
        <v>1148</v>
      </c>
      <c r="K506" s="41" t="s">
        <v>1149</v>
      </c>
      <c r="L506" s="38" t="s">
        <v>773</v>
      </c>
      <c r="M506" s="17"/>
      <c r="N506" s="265">
        <v>13500</v>
      </c>
      <c r="O506" s="680" t="b">
        <f t="shared" si="202"/>
        <v>1</v>
      </c>
      <c r="P506" s="680" t="b">
        <f t="shared" si="203"/>
        <v>1</v>
      </c>
      <c r="Q506">
        <f>VLOOKUP(B506,'25년09월 학교가'!$A$2:$C$1818,3,0)</f>
        <v>13500</v>
      </c>
      <c r="R506" s="349"/>
      <c r="S506" s="680" t="b">
        <f t="shared" si="204"/>
        <v>1</v>
      </c>
    </row>
    <row r="507" spans="1:19" ht="76.8">
      <c r="A507" s="14"/>
      <c r="B507" s="379">
        <v>701192</v>
      </c>
      <c r="C507" s="380" t="s">
        <v>1150</v>
      </c>
      <c r="D507" s="13" t="s">
        <v>58</v>
      </c>
      <c r="E507" s="12"/>
      <c r="F507" s="12" t="s">
        <v>233</v>
      </c>
      <c r="G507" s="30">
        <v>25000</v>
      </c>
      <c r="H507" s="319">
        <f t="shared" ref="H507:H510" si="205">N507</f>
        <v>20000</v>
      </c>
      <c r="I507" s="20"/>
      <c r="J507" s="32" t="s">
        <v>1151</v>
      </c>
      <c r="K507" s="41" t="s">
        <v>1152</v>
      </c>
      <c r="L507" s="38" t="s">
        <v>773</v>
      </c>
      <c r="M507" s="17"/>
      <c r="N507" s="265">
        <v>20000</v>
      </c>
      <c r="O507" s="680" t="b">
        <f t="shared" si="202"/>
        <v>1</v>
      </c>
      <c r="P507" s="680" t="b">
        <f t="shared" si="203"/>
        <v>1</v>
      </c>
      <c r="Q507">
        <f>VLOOKUP(B507,'25년09월 학교가'!$A$2:$C$1818,3,0)</f>
        <v>20000</v>
      </c>
      <c r="R507" s="349"/>
      <c r="S507" s="680" t="b">
        <f t="shared" si="204"/>
        <v>1</v>
      </c>
    </row>
    <row r="508" spans="1:19" ht="57.6">
      <c r="A508" s="384"/>
      <c r="B508" s="125">
        <v>701228</v>
      </c>
      <c r="C508" s="124" t="s">
        <v>4619</v>
      </c>
      <c r="D508" s="125" t="s">
        <v>358</v>
      </c>
      <c r="E508" s="36"/>
      <c r="F508" s="35" t="s">
        <v>233</v>
      </c>
      <c r="G508" s="213">
        <v>23500</v>
      </c>
      <c r="H508" s="319">
        <f t="shared" si="205"/>
        <v>19740</v>
      </c>
      <c r="I508" s="183"/>
      <c r="J508" s="127" t="s">
        <v>4620</v>
      </c>
      <c r="K508" s="314" t="s">
        <v>5022</v>
      </c>
      <c r="L508" s="314" t="s">
        <v>773</v>
      </c>
      <c r="M508" s="130" t="s">
        <v>112</v>
      </c>
      <c r="N508" s="265">
        <v>19740</v>
      </c>
      <c r="O508" s="680" t="b">
        <f t="shared" si="202"/>
        <v>1</v>
      </c>
      <c r="P508" s="680" t="b">
        <f t="shared" si="203"/>
        <v>1</v>
      </c>
      <c r="Q508">
        <f>VLOOKUP(B508,'25년09월 학교가'!$A$2:$C$1818,3,0)</f>
        <v>19740</v>
      </c>
      <c r="R508" s="349"/>
      <c r="S508" s="680" t="b">
        <f t="shared" si="204"/>
        <v>1</v>
      </c>
    </row>
    <row r="509" spans="1:19">
      <c r="A509" s="385"/>
      <c r="B509" s="125">
        <v>701487</v>
      </c>
      <c r="C509" s="124" t="s">
        <v>4617</v>
      </c>
      <c r="D509" s="125" t="s">
        <v>358</v>
      </c>
      <c r="E509" s="35"/>
      <c r="F509" s="35" t="s">
        <v>233</v>
      </c>
      <c r="G509" s="213">
        <v>17600</v>
      </c>
      <c r="H509" s="319">
        <f t="shared" si="205"/>
        <v>12000</v>
      </c>
      <c r="I509" s="183"/>
      <c r="J509" s="127" t="s">
        <v>4618</v>
      </c>
      <c r="K509" s="314" t="s">
        <v>248</v>
      </c>
      <c r="L509" s="314" t="s">
        <v>773</v>
      </c>
      <c r="M509" s="130" t="s">
        <v>112</v>
      </c>
      <c r="N509" s="265">
        <v>12000</v>
      </c>
      <c r="O509" s="680" t="b">
        <f t="shared" si="202"/>
        <v>1</v>
      </c>
      <c r="P509" s="680" t="b">
        <f t="shared" si="203"/>
        <v>1</v>
      </c>
      <c r="Q509">
        <f>VLOOKUP(B509,'25년09월 학교가'!$A$2:$C$1818,3,0)</f>
        <v>12000</v>
      </c>
      <c r="R509" s="349"/>
      <c r="S509" s="680" t="b">
        <f t="shared" si="204"/>
        <v>1</v>
      </c>
    </row>
    <row r="510" spans="1:19" ht="38.4">
      <c r="A510" s="14"/>
      <c r="B510" s="379">
        <v>388679</v>
      </c>
      <c r="C510" s="380" t="s">
        <v>4274</v>
      </c>
      <c r="D510" s="13" t="s">
        <v>341</v>
      </c>
      <c r="E510" s="12"/>
      <c r="F510" s="12" t="s">
        <v>233</v>
      </c>
      <c r="G510" s="30">
        <f>H510+5000</f>
        <v>70000</v>
      </c>
      <c r="H510" s="319">
        <f t="shared" si="205"/>
        <v>65000</v>
      </c>
      <c r="I510" s="20"/>
      <c r="J510" s="32" t="s">
        <v>1054</v>
      </c>
      <c r="K510" s="41" t="s">
        <v>1055</v>
      </c>
      <c r="L510" s="38" t="s">
        <v>1056</v>
      </c>
      <c r="M510" s="17" t="s">
        <v>11</v>
      </c>
      <c r="N510" s="265">
        <v>65000</v>
      </c>
      <c r="O510" s="680" t="b">
        <f t="shared" si="202"/>
        <v>1</v>
      </c>
      <c r="P510" s="680" t="b">
        <f t="shared" si="203"/>
        <v>1</v>
      </c>
      <c r="Q510">
        <f>VLOOKUP(B510,'25년09월 학교가'!$A$2:$C$1818,3,0)</f>
        <v>65000</v>
      </c>
      <c r="R510" s="349"/>
      <c r="S510" s="680" t="b">
        <f t="shared" si="204"/>
        <v>1</v>
      </c>
    </row>
    <row r="511" spans="1:19">
      <c r="A511" s="175"/>
      <c r="N511" s="265"/>
      <c r="O511" s="680"/>
      <c r="R511" s="349"/>
    </row>
    <row r="512" spans="1:19">
      <c r="A512" s="46"/>
      <c r="B512" s="62"/>
      <c r="C512" s="47"/>
      <c r="D512" s="48"/>
      <c r="E512" s="49"/>
      <c r="F512" s="49"/>
      <c r="G512" s="96"/>
      <c r="H512" s="97"/>
      <c r="I512" s="97"/>
      <c r="J512" s="4"/>
      <c r="K512" s="2"/>
      <c r="L512" s="3"/>
      <c r="M512" s="1"/>
      <c r="N512" s="265"/>
      <c r="O512" s="680"/>
      <c r="R512" s="349"/>
    </row>
    <row r="513" spans="1:19" ht="39.6">
      <c r="A513" s="287"/>
      <c r="B513" s="996" t="s">
        <v>6425</v>
      </c>
      <c r="C513" s="996"/>
      <c r="D513" s="996"/>
      <c r="E513" s="996"/>
      <c r="F513" s="996"/>
      <c r="G513" s="996"/>
      <c r="H513" s="996"/>
      <c r="I513" s="996"/>
      <c r="J513" s="996"/>
      <c r="K513" s="996"/>
      <c r="L513" s="996"/>
      <c r="M513" s="996"/>
      <c r="N513" s="265"/>
      <c r="O513" s="680"/>
      <c r="R513" s="349"/>
    </row>
    <row r="514" spans="1:19" ht="96">
      <c r="A514" s="14"/>
      <c r="B514" s="132">
        <v>380425</v>
      </c>
      <c r="C514" s="29" t="s">
        <v>1088</v>
      </c>
      <c r="D514" s="13" t="s">
        <v>1089</v>
      </c>
      <c r="E514" s="12">
        <v>60</v>
      </c>
      <c r="F514" s="12" t="s">
        <v>233</v>
      </c>
      <c r="G514" s="30">
        <v>10000</v>
      </c>
      <c r="H514" s="319">
        <f>N514</f>
        <v>6390</v>
      </c>
      <c r="I514" s="20">
        <f>H514/E514</f>
        <v>106.5</v>
      </c>
      <c r="J514" s="32" t="s">
        <v>1087</v>
      </c>
      <c r="K514" s="41" t="s">
        <v>4988</v>
      </c>
      <c r="L514" s="12" t="s">
        <v>675</v>
      </c>
      <c r="M514" s="160" t="s">
        <v>112</v>
      </c>
      <c r="N514" s="265">
        <v>6390</v>
      </c>
      <c r="O514" s="680" t="b">
        <f t="shared" ref="O514:O520" si="206">H514=N514</f>
        <v>1</v>
      </c>
      <c r="P514" s="680" t="b">
        <f t="shared" ref="P514:P520" si="207">H514&lt;G514</f>
        <v>1</v>
      </c>
      <c r="Q514">
        <f>VLOOKUP(B514,'25년09월 학교가'!$A$2:$C$1818,3,0)</f>
        <v>6390</v>
      </c>
      <c r="R514" s="349"/>
      <c r="S514" s="680" t="b">
        <f t="shared" si="204"/>
        <v>1</v>
      </c>
    </row>
    <row r="515" spans="1:19" ht="96">
      <c r="A515" s="14"/>
      <c r="B515" s="132">
        <v>380424</v>
      </c>
      <c r="C515" s="29" t="s">
        <v>1086</v>
      </c>
      <c r="D515" s="13" t="s">
        <v>58</v>
      </c>
      <c r="E515" s="12"/>
      <c r="F515" s="12" t="s">
        <v>233</v>
      </c>
      <c r="G515" s="34">
        <v>10500</v>
      </c>
      <c r="H515" s="319">
        <f t="shared" ref="H515:H520" si="208">N515</f>
        <v>6290</v>
      </c>
      <c r="I515" s="20"/>
      <c r="J515" s="32" t="s">
        <v>1087</v>
      </c>
      <c r="K515" s="41" t="s">
        <v>4988</v>
      </c>
      <c r="L515" s="12" t="s">
        <v>675</v>
      </c>
      <c r="M515" s="160" t="s">
        <v>11</v>
      </c>
      <c r="N515" s="265">
        <v>6290</v>
      </c>
      <c r="O515" s="680" t="b">
        <f t="shared" si="206"/>
        <v>1</v>
      </c>
      <c r="P515" s="680" t="b">
        <f t="shared" si="207"/>
        <v>1</v>
      </c>
      <c r="Q515">
        <f>VLOOKUP(B515,'25년09월 학교가'!$A$2:$C$1818,3,0)</f>
        <v>6290</v>
      </c>
      <c r="R515" s="349"/>
      <c r="S515" s="680" t="b">
        <f t="shared" si="204"/>
        <v>1</v>
      </c>
    </row>
    <row r="516" spans="1:19" ht="57.6">
      <c r="A516" s="14"/>
      <c r="B516" s="132">
        <v>376306</v>
      </c>
      <c r="C516" s="29" t="s">
        <v>2054</v>
      </c>
      <c r="D516" s="13" t="s">
        <v>1084</v>
      </c>
      <c r="E516" s="12">
        <v>55</v>
      </c>
      <c r="F516" s="12" t="s">
        <v>233</v>
      </c>
      <c r="G516" s="34">
        <v>11000</v>
      </c>
      <c r="H516" s="319">
        <f t="shared" si="208"/>
        <v>8500</v>
      </c>
      <c r="I516" s="20">
        <f>H516/E516</f>
        <v>154.54545454545453</v>
      </c>
      <c r="J516" s="32" t="s">
        <v>1085</v>
      </c>
      <c r="K516" s="41" t="s">
        <v>2055</v>
      </c>
      <c r="L516" s="12" t="s">
        <v>675</v>
      </c>
      <c r="M516" s="160" t="s">
        <v>11</v>
      </c>
      <c r="N516" s="265">
        <v>8500</v>
      </c>
      <c r="O516" s="680" t="b">
        <f t="shared" si="206"/>
        <v>1</v>
      </c>
      <c r="P516" s="680" t="b">
        <f t="shared" si="207"/>
        <v>1</v>
      </c>
      <c r="Q516">
        <f>VLOOKUP(B516,'25년09월 학교가'!$A$2:$C$1818,3,0)</f>
        <v>8500</v>
      </c>
      <c r="R516" s="349"/>
      <c r="S516" s="680" t="b">
        <f t="shared" ref="S516:S584" si="209">Q516=H516</f>
        <v>1</v>
      </c>
    </row>
    <row r="517" spans="1:19" ht="57.6">
      <c r="A517" s="14"/>
      <c r="B517" s="132">
        <v>119587</v>
      </c>
      <c r="C517" s="29" t="s">
        <v>2056</v>
      </c>
      <c r="D517" s="13" t="s">
        <v>358</v>
      </c>
      <c r="E517" s="12"/>
      <c r="F517" s="12" t="s">
        <v>233</v>
      </c>
      <c r="G517" s="34">
        <v>10830</v>
      </c>
      <c r="H517" s="319">
        <f t="shared" si="208"/>
        <v>7000</v>
      </c>
      <c r="I517" s="20"/>
      <c r="J517" s="32" t="s">
        <v>2057</v>
      </c>
      <c r="K517" s="41" t="s">
        <v>118</v>
      </c>
      <c r="L517" s="12" t="s">
        <v>1971</v>
      </c>
      <c r="M517" s="160" t="s">
        <v>11</v>
      </c>
      <c r="N517" s="265">
        <v>7000</v>
      </c>
      <c r="O517" s="680" t="b">
        <f t="shared" si="206"/>
        <v>1</v>
      </c>
      <c r="P517" s="680" t="b">
        <f t="shared" si="207"/>
        <v>1</v>
      </c>
      <c r="Q517">
        <f>VLOOKUP(B517,'25년09월 학교가'!$A$2:$C$1818,3,0)</f>
        <v>7000</v>
      </c>
      <c r="R517" s="349"/>
      <c r="S517" s="680" t="b">
        <f t="shared" si="209"/>
        <v>1</v>
      </c>
    </row>
    <row r="518" spans="1:19" ht="42">
      <c r="A518" s="14"/>
      <c r="B518" s="132">
        <v>119586</v>
      </c>
      <c r="C518" s="29" t="s">
        <v>2058</v>
      </c>
      <c r="D518" s="13" t="s">
        <v>2059</v>
      </c>
      <c r="E518" s="12">
        <v>60</v>
      </c>
      <c r="F518" s="12" t="s">
        <v>233</v>
      </c>
      <c r="G518" s="34">
        <v>10830</v>
      </c>
      <c r="H518" s="319">
        <f t="shared" si="208"/>
        <v>7000</v>
      </c>
      <c r="I518" s="20">
        <f>H518/E518</f>
        <v>116.66666666666667</v>
      </c>
      <c r="J518" s="32" t="s">
        <v>2060</v>
      </c>
      <c r="K518" s="41" t="s">
        <v>248</v>
      </c>
      <c r="L518" s="12" t="s">
        <v>1971</v>
      </c>
      <c r="M518" s="160" t="s">
        <v>11</v>
      </c>
      <c r="N518" s="265">
        <v>7000</v>
      </c>
      <c r="O518" s="680" t="b">
        <f t="shared" si="206"/>
        <v>1</v>
      </c>
      <c r="P518" s="680" t="b">
        <f t="shared" si="207"/>
        <v>1</v>
      </c>
      <c r="Q518">
        <f>VLOOKUP(B518,'25년09월 학교가'!$A$2:$C$1818,3,0)</f>
        <v>7000</v>
      </c>
      <c r="R518" s="349"/>
      <c r="S518" s="680" t="b">
        <f t="shared" si="209"/>
        <v>1</v>
      </c>
    </row>
    <row r="519" spans="1:19" ht="57.6">
      <c r="A519" s="161" t="s">
        <v>6640</v>
      </c>
      <c r="B519" s="379">
        <v>373780</v>
      </c>
      <c r="C519" s="380" t="s">
        <v>989</v>
      </c>
      <c r="D519" s="13" t="s">
        <v>372</v>
      </c>
      <c r="E519" s="12"/>
      <c r="F519" s="12" t="s">
        <v>233</v>
      </c>
      <c r="G519" s="30">
        <v>30000</v>
      </c>
      <c r="H519" s="319">
        <f t="shared" si="208"/>
        <v>27000</v>
      </c>
      <c r="I519" s="20"/>
      <c r="J519" s="32" t="s">
        <v>990</v>
      </c>
      <c r="K519" s="41" t="s">
        <v>991</v>
      </c>
      <c r="L519" s="38" t="s">
        <v>773</v>
      </c>
      <c r="M519" s="17" t="s">
        <v>112</v>
      </c>
      <c r="N519" s="265">
        <v>27000</v>
      </c>
      <c r="O519" s="680" t="b">
        <f t="shared" si="206"/>
        <v>1</v>
      </c>
      <c r="P519" s="680" t="b">
        <f t="shared" si="207"/>
        <v>1</v>
      </c>
      <c r="Q519">
        <f>VLOOKUP(B519,'25년09월 학교가'!$A$2:$C$1818,3,0)</f>
        <v>27000</v>
      </c>
      <c r="R519" s="349"/>
      <c r="S519" s="680" t="b">
        <f t="shared" si="209"/>
        <v>1</v>
      </c>
    </row>
    <row r="520" spans="1:19" ht="57.6">
      <c r="A520" s="161"/>
      <c r="B520" s="379">
        <v>437041</v>
      </c>
      <c r="C520" s="380" t="s">
        <v>5366</v>
      </c>
      <c r="D520" s="13" t="s">
        <v>372</v>
      </c>
      <c r="E520" s="12"/>
      <c r="F520" s="12" t="s">
        <v>233</v>
      </c>
      <c r="G520" s="30">
        <v>30000</v>
      </c>
      <c r="H520" s="319">
        <f t="shared" si="208"/>
        <v>29000</v>
      </c>
      <c r="I520" s="20"/>
      <c r="J520" s="32" t="s">
        <v>5367</v>
      </c>
      <c r="K520" s="41" t="s">
        <v>5368</v>
      </c>
      <c r="L520" s="38" t="s">
        <v>773</v>
      </c>
      <c r="M520" s="17" t="s">
        <v>112</v>
      </c>
      <c r="N520" s="265">
        <v>29000</v>
      </c>
      <c r="O520" s="680" t="b">
        <f t="shared" si="206"/>
        <v>1</v>
      </c>
      <c r="P520" s="680" t="b">
        <f t="shared" si="207"/>
        <v>1</v>
      </c>
      <c r="Q520">
        <f>VLOOKUP(B520,'25년09월 학교가'!$A$2:$C$1818,3,0)</f>
        <v>29000</v>
      </c>
      <c r="R520" s="349"/>
      <c r="S520" s="680" t="b">
        <f t="shared" si="209"/>
        <v>1</v>
      </c>
    </row>
    <row r="521" spans="1:19">
      <c r="A521" s="46"/>
      <c r="B521" s="145"/>
      <c r="C521" s="47"/>
      <c r="D521" s="48"/>
      <c r="E521" s="85"/>
      <c r="F521" s="85"/>
      <c r="G521" s="86"/>
      <c r="H521" s="328"/>
      <c r="I521" s="87"/>
      <c r="J521" s="88"/>
      <c r="K521" s="168"/>
      <c r="L521" s="85"/>
      <c r="M521" s="159"/>
      <c r="N521" s="265"/>
      <c r="O521" s="680"/>
      <c r="R521" s="349"/>
    </row>
    <row r="522" spans="1:19">
      <c r="A522" s="175"/>
      <c r="N522" s="265"/>
      <c r="O522" s="680"/>
      <c r="R522" s="349"/>
    </row>
    <row r="523" spans="1:19" ht="39.6" customHeight="1">
      <c r="A523" s="271"/>
      <c r="B523" s="985" t="s">
        <v>4901</v>
      </c>
      <c r="C523" s="985"/>
      <c r="D523" s="985"/>
      <c r="E523" s="985"/>
      <c r="F523" s="985"/>
      <c r="G523" s="985"/>
      <c r="H523" s="985"/>
      <c r="I523" s="985"/>
      <c r="J523" s="985"/>
      <c r="K523" s="985"/>
      <c r="L523" s="985"/>
      <c r="M523" s="985"/>
      <c r="N523" s="265"/>
      <c r="O523" s="680"/>
      <c r="R523" s="349"/>
    </row>
    <row r="524" spans="1:19" ht="38.4">
      <c r="A524" s="14"/>
      <c r="B524" s="132">
        <v>120901</v>
      </c>
      <c r="C524" s="29" t="s">
        <v>4027</v>
      </c>
      <c r="D524" s="13" t="s">
        <v>341</v>
      </c>
      <c r="E524" s="12"/>
      <c r="F524" s="12" t="s">
        <v>233</v>
      </c>
      <c r="G524" s="34">
        <v>14670</v>
      </c>
      <c r="H524" s="319">
        <f>N524</f>
        <v>11000</v>
      </c>
      <c r="I524" s="20"/>
      <c r="J524" s="32" t="s">
        <v>3073</v>
      </c>
      <c r="K524" s="41" t="s">
        <v>4989</v>
      </c>
      <c r="L524" s="12" t="s">
        <v>3074</v>
      </c>
      <c r="M524" s="160" t="s">
        <v>106</v>
      </c>
      <c r="N524" s="265">
        <v>11000</v>
      </c>
      <c r="O524" s="680" t="b">
        <f t="shared" ref="O524:O548" si="210">H524=N524</f>
        <v>1</v>
      </c>
      <c r="P524" s="680" t="b">
        <f t="shared" ref="P524:P548" si="211">H524&lt;G524</f>
        <v>1</v>
      </c>
      <c r="Q524">
        <f>VLOOKUP(B524,'25년09월 학교가'!$A$2:$C$1818,3,0)</f>
        <v>11000</v>
      </c>
      <c r="R524" s="349"/>
      <c r="S524" s="680" t="b">
        <f t="shared" si="209"/>
        <v>1</v>
      </c>
    </row>
    <row r="525" spans="1:19" ht="57.6">
      <c r="A525" s="14"/>
      <c r="B525" s="132">
        <v>127762</v>
      </c>
      <c r="C525" s="29" t="s">
        <v>4026</v>
      </c>
      <c r="D525" s="13" t="s">
        <v>252</v>
      </c>
      <c r="E525" s="12"/>
      <c r="F525" s="12" t="s">
        <v>233</v>
      </c>
      <c r="G525" s="34">
        <v>36550</v>
      </c>
      <c r="H525" s="319">
        <f t="shared" ref="H525:H548" si="212">N525</f>
        <v>32000</v>
      </c>
      <c r="I525" s="20"/>
      <c r="J525" s="32" t="s">
        <v>3075</v>
      </c>
      <c r="K525" s="41" t="s">
        <v>4989</v>
      </c>
      <c r="L525" s="12" t="s">
        <v>3074</v>
      </c>
      <c r="M525" s="160" t="s">
        <v>11</v>
      </c>
      <c r="N525" s="265">
        <v>32000</v>
      </c>
      <c r="O525" s="680" t="b">
        <f t="shared" si="210"/>
        <v>1</v>
      </c>
      <c r="P525" s="680" t="b">
        <f t="shared" si="211"/>
        <v>1</v>
      </c>
      <c r="Q525">
        <f>VLOOKUP(B525,'25년09월 학교가'!$A$2:$C$1818,3,0)</f>
        <v>32000</v>
      </c>
      <c r="R525" s="349"/>
      <c r="S525" s="680" t="b">
        <f t="shared" si="209"/>
        <v>1</v>
      </c>
    </row>
    <row r="526" spans="1:19" ht="38.4">
      <c r="A526" s="14"/>
      <c r="B526" s="132">
        <v>128270</v>
      </c>
      <c r="C526" s="29" t="s">
        <v>4028</v>
      </c>
      <c r="D526" s="13" t="s">
        <v>252</v>
      </c>
      <c r="E526" s="12"/>
      <c r="F526" s="12" t="s">
        <v>233</v>
      </c>
      <c r="G526" s="34">
        <v>9480</v>
      </c>
      <c r="H526" s="319">
        <f t="shared" si="212"/>
        <v>7000</v>
      </c>
      <c r="I526" s="20"/>
      <c r="J526" s="32" t="s">
        <v>3076</v>
      </c>
      <c r="K526" s="41" t="s">
        <v>4989</v>
      </c>
      <c r="L526" s="12" t="s">
        <v>3077</v>
      </c>
      <c r="M526" s="160" t="s">
        <v>11</v>
      </c>
      <c r="N526" s="265">
        <v>7000</v>
      </c>
      <c r="O526" s="680" t="b">
        <f t="shared" si="210"/>
        <v>1</v>
      </c>
      <c r="P526" s="680" t="b">
        <f t="shared" si="211"/>
        <v>1</v>
      </c>
      <c r="Q526">
        <f>VLOOKUP(B526,'25년09월 학교가'!$A$2:$C$1818,3,0)</f>
        <v>7000</v>
      </c>
      <c r="R526" s="349"/>
      <c r="S526" s="680" t="b">
        <f t="shared" si="209"/>
        <v>1</v>
      </c>
    </row>
    <row r="527" spans="1:19" ht="57.6">
      <c r="A527" s="14"/>
      <c r="B527" s="132">
        <v>120982</v>
      </c>
      <c r="C527" s="29" t="s">
        <v>4029</v>
      </c>
      <c r="D527" s="13" t="s">
        <v>341</v>
      </c>
      <c r="E527" s="12"/>
      <c r="F527" s="12" t="s">
        <v>233</v>
      </c>
      <c r="G527" s="34">
        <v>13540</v>
      </c>
      <c r="H527" s="319">
        <f t="shared" si="212"/>
        <v>9800</v>
      </c>
      <c r="I527" s="20"/>
      <c r="J527" s="32" t="s">
        <v>3078</v>
      </c>
      <c r="K527" s="41" t="s">
        <v>4989</v>
      </c>
      <c r="L527" s="12" t="s">
        <v>3077</v>
      </c>
      <c r="M527" s="160" t="s">
        <v>11</v>
      </c>
      <c r="N527" s="265">
        <v>9800</v>
      </c>
      <c r="O527" s="680" t="b">
        <f t="shared" si="210"/>
        <v>1</v>
      </c>
      <c r="P527" s="680" t="b">
        <f t="shared" si="211"/>
        <v>1</v>
      </c>
      <c r="Q527">
        <f>VLOOKUP(B527,'25년09월 학교가'!$A$2:$C$1818,3,0)</f>
        <v>9800</v>
      </c>
      <c r="R527" s="349"/>
      <c r="S527" s="680" t="b">
        <f t="shared" si="209"/>
        <v>1</v>
      </c>
    </row>
    <row r="528" spans="1:19" ht="57.6">
      <c r="A528" s="14"/>
      <c r="B528" s="132">
        <v>120983</v>
      </c>
      <c r="C528" s="29" t="s">
        <v>4030</v>
      </c>
      <c r="D528" s="13" t="s">
        <v>341</v>
      </c>
      <c r="E528" s="12"/>
      <c r="F528" s="12" t="s">
        <v>233</v>
      </c>
      <c r="G528" s="34">
        <v>13540</v>
      </c>
      <c r="H528" s="319">
        <f t="shared" si="212"/>
        <v>9800</v>
      </c>
      <c r="I528" s="20"/>
      <c r="J528" s="32" t="s">
        <v>3079</v>
      </c>
      <c r="K528" s="41" t="s">
        <v>4989</v>
      </c>
      <c r="L528" s="12" t="s">
        <v>3074</v>
      </c>
      <c r="M528" s="160" t="s">
        <v>106</v>
      </c>
      <c r="N528" s="265">
        <v>9800</v>
      </c>
      <c r="O528" s="680" t="b">
        <f t="shared" si="210"/>
        <v>1</v>
      </c>
      <c r="P528" s="680" t="b">
        <f t="shared" si="211"/>
        <v>1</v>
      </c>
      <c r="Q528">
        <f>VLOOKUP(B528,'25년09월 학교가'!$A$2:$C$1818,3,0)</f>
        <v>9800</v>
      </c>
      <c r="R528" s="349"/>
      <c r="S528" s="680" t="b">
        <f t="shared" si="209"/>
        <v>1</v>
      </c>
    </row>
    <row r="529" spans="1:19" ht="38.4">
      <c r="A529" s="14"/>
      <c r="B529" s="132">
        <v>128271</v>
      </c>
      <c r="C529" s="29" t="s">
        <v>4031</v>
      </c>
      <c r="D529" s="13" t="s">
        <v>252</v>
      </c>
      <c r="E529" s="12"/>
      <c r="F529" s="12" t="s">
        <v>233</v>
      </c>
      <c r="G529" s="34">
        <v>9030</v>
      </c>
      <c r="H529" s="319">
        <f t="shared" si="212"/>
        <v>6500</v>
      </c>
      <c r="I529" s="20"/>
      <c r="J529" s="32" t="s">
        <v>3080</v>
      </c>
      <c r="K529" s="41" t="s">
        <v>4989</v>
      </c>
      <c r="L529" s="12" t="s">
        <v>3074</v>
      </c>
      <c r="M529" s="160" t="s">
        <v>112</v>
      </c>
      <c r="N529" s="265">
        <v>6500</v>
      </c>
      <c r="O529" s="680" t="b">
        <f t="shared" si="210"/>
        <v>1</v>
      </c>
      <c r="P529" s="680" t="b">
        <f t="shared" si="211"/>
        <v>1</v>
      </c>
      <c r="Q529">
        <f>VLOOKUP(B529,'25년09월 학교가'!$A$2:$C$1818,3,0)</f>
        <v>6500</v>
      </c>
      <c r="R529" s="349"/>
      <c r="S529" s="680" t="b">
        <f t="shared" si="209"/>
        <v>1</v>
      </c>
    </row>
    <row r="530" spans="1:19" ht="38.4">
      <c r="A530" s="14"/>
      <c r="B530" s="132">
        <v>128312</v>
      </c>
      <c r="C530" s="29" t="s">
        <v>4032</v>
      </c>
      <c r="D530" s="13" t="s">
        <v>252</v>
      </c>
      <c r="E530" s="12"/>
      <c r="F530" s="12" t="s">
        <v>233</v>
      </c>
      <c r="G530" s="61">
        <v>11060</v>
      </c>
      <c r="H530" s="319">
        <f t="shared" si="212"/>
        <v>8670</v>
      </c>
      <c r="I530" s="20"/>
      <c r="J530" s="32" t="s">
        <v>3081</v>
      </c>
      <c r="K530" s="41" t="s">
        <v>4989</v>
      </c>
      <c r="L530" s="12" t="s">
        <v>3077</v>
      </c>
      <c r="M530" s="160" t="s">
        <v>106</v>
      </c>
      <c r="N530" s="265">
        <v>8670</v>
      </c>
      <c r="O530" s="680" t="b">
        <f t="shared" si="210"/>
        <v>1</v>
      </c>
      <c r="P530" s="680" t="b">
        <f t="shared" si="211"/>
        <v>1</v>
      </c>
      <c r="Q530">
        <f>VLOOKUP(B530,'25년09월 학교가'!$A$2:$C$1818,3,0)</f>
        <v>8670</v>
      </c>
      <c r="R530" s="349"/>
      <c r="S530" s="680" t="b">
        <f t="shared" si="209"/>
        <v>1</v>
      </c>
    </row>
    <row r="531" spans="1:19" ht="38.4">
      <c r="A531" s="14"/>
      <c r="B531" s="132">
        <v>128313</v>
      </c>
      <c r="C531" s="29" t="s">
        <v>4033</v>
      </c>
      <c r="D531" s="13" t="s">
        <v>252</v>
      </c>
      <c r="E531" s="12"/>
      <c r="F531" s="12" t="s">
        <v>233</v>
      </c>
      <c r="G531" s="34">
        <v>11510</v>
      </c>
      <c r="H531" s="319">
        <f t="shared" si="212"/>
        <v>8470</v>
      </c>
      <c r="I531" s="20"/>
      <c r="J531" s="32" t="s">
        <v>3082</v>
      </c>
      <c r="K531" s="41" t="s">
        <v>4989</v>
      </c>
      <c r="L531" s="12" t="s">
        <v>3074</v>
      </c>
      <c r="M531" s="160" t="s">
        <v>11</v>
      </c>
      <c r="N531" s="265">
        <v>8470</v>
      </c>
      <c r="O531" s="680" t="b">
        <f t="shared" si="210"/>
        <v>1</v>
      </c>
      <c r="P531" s="680" t="b">
        <f t="shared" si="211"/>
        <v>1</v>
      </c>
      <c r="Q531">
        <f>VLOOKUP(B531,'25년09월 학교가'!$A$2:$C$1818,3,0)</f>
        <v>8470</v>
      </c>
      <c r="R531" s="349"/>
      <c r="S531" s="680" t="b">
        <f t="shared" si="209"/>
        <v>1</v>
      </c>
    </row>
    <row r="532" spans="1:19" ht="42">
      <c r="A532" s="14"/>
      <c r="B532" s="132">
        <v>380845</v>
      </c>
      <c r="C532" s="29" t="s">
        <v>3083</v>
      </c>
      <c r="D532" s="13" t="s">
        <v>653</v>
      </c>
      <c r="E532" s="12"/>
      <c r="F532" s="12" t="s">
        <v>10</v>
      </c>
      <c r="G532" s="34">
        <v>7800</v>
      </c>
      <c r="H532" s="319">
        <f t="shared" si="212"/>
        <v>7370</v>
      </c>
      <c r="I532" s="20"/>
      <c r="J532" s="32" t="s">
        <v>3084</v>
      </c>
      <c r="K532" s="41" t="s">
        <v>4989</v>
      </c>
      <c r="L532" s="12" t="s">
        <v>3085</v>
      </c>
      <c r="M532" s="160"/>
      <c r="N532" s="265">
        <v>7370</v>
      </c>
      <c r="O532" s="680" t="b">
        <f t="shared" si="210"/>
        <v>1</v>
      </c>
      <c r="P532" s="680" t="b">
        <f t="shared" si="211"/>
        <v>1</v>
      </c>
      <c r="Q532">
        <f>VLOOKUP(B532,'25년09월 학교가'!$A$2:$C$1818,3,0)</f>
        <v>7370</v>
      </c>
      <c r="R532" s="349"/>
      <c r="S532" s="680" t="b">
        <f t="shared" si="209"/>
        <v>1</v>
      </c>
    </row>
    <row r="533" spans="1:19" ht="42">
      <c r="A533" s="14"/>
      <c r="B533" s="132">
        <v>380849</v>
      </c>
      <c r="C533" s="29" t="s">
        <v>3086</v>
      </c>
      <c r="D533" s="13" t="s">
        <v>653</v>
      </c>
      <c r="E533" s="12"/>
      <c r="F533" s="12" t="s">
        <v>10</v>
      </c>
      <c r="G533" s="34">
        <v>7700</v>
      </c>
      <c r="H533" s="319">
        <f t="shared" si="212"/>
        <v>7130</v>
      </c>
      <c r="I533" s="20"/>
      <c r="J533" s="32" t="s">
        <v>4034</v>
      </c>
      <c r="K533" s="41"/>
      <c r="L533" s="12" t="s">
        <v>3085</v>
      </c>
      <c r="M533" s="160"/>
      <c r="N533" s="265">
        <v>7130</v>
      </c>
      <c r="O533" s="680" t="b">
        <f t="shared" si="210"/>
        <v>1</v>
      </c>
      <c r="P533" s="680" t="b">
        <f t="shared" si="211"/>
        <v>1</v>
      </c>
      <c r="Q533">
        <f>VLOOKUP(B533,'25년09월 학교가'!$A$2:$C$1818,3,0)</f>
        <v>7130</v>
      </c>
      <c r="R533" s="349"/>
      <c r="S533" s="680" t="b">
        <f t="shared" si="209"/>
        <v>1</v>
      </c>
    </row>
    <row r="534" spans="1:19" ht="57.6">
      <c r="A534" s="14"/>
      <c r="B534" s="132">
        <v>138482</v>
      </c>
      <c r="C534" s="29" t="s">
        <v>3087</v>
      </c>
      <c r="D534" s="13" t="s">
        <v>341</v>
      </c>
      <c r="E534" s="14"/>
      <c r="F534" s="12" t="s">
        <v>129</v>
      </c>
      <c r="G534" s="34">
        <v>10030</v>
      </c>
      <c r="H534" s="319">
        <f t="shared" si="212"/>
        <v>8300</v>
      </c>
      <c r="I534" s="20"/>
      <c r="J534" s="32" t="s">
        <v>4035</v>
      </c>
      <c r="K534" s="41" t="s">
        <v>40</v>
      </c>
      <c r="L534" s="14" t="s">
        <v>3088</v>
      </c>
      <c r="M534" s="160" t="s">
        <v>106</v>
      </c>
      <c r="N534" s="265">
        <v>8300</v>
      </c>
      <c r="O534" s="680" t="b">
        <f t="shared" si="210"/>
        <v>1</v>
      </c>
      <c r="P534" s="680" t="b">
        <f t="shared" si="211"/>
        <v>1</v>
      </c>
      <c r="Q534">
        <f>VLOOKUP(B534,'25년09월 학교가'!$A$2:$C$1818,3,0)</f>
        <v>8300</v>
      </c>
      <c r="R534" s="349"/>
      <c r="S534" s="680" t="b">
        <f t="shared" si="209"/>
        <v>1</v>
      </c>
    </row>
    <row r="535" spans="1:19" ht="57.6">
      <c r="A535" s="14"/>
      <c r="B535" s="132">
        <v>138481</v>
      </c>
      <c r="C535" s="29" t="s">
        <v>3089</v>
      </c>
      <c r="D535" s="13" t="s">
        <v>341</v>
      </c>
      <c r="E535" s="12"/>
      <c r="F535" s="12" t="s">
        <v>129</v>
      </c>
      <c r="G535" s="34">
        <v>10290</v>
      </c>
      <c r="H535" s="319">
        <f t="shared" si="212"/>
        <v>8300</v>
      </c>
      <c r="I535" s="20"/>
      <c r="J535" s="32" t="s">
        <v>4036</v>
      </c>
      <c r="K535" s="41" t="s">
        <v>40</v>
      </c>
      <c r="L535" s="12" t="s">
        <v>3088</v>
      </c>
      <c r="M535" s="160" t="s">
        <v>112</v>
      </c>
      <c r="N535" s="265">
        <v>8300</v>
      </c>
      <c r="O535" s="680" t="b">
        <f t="shared" si="210"/>
        <v>1</v>
      </c>
      <c r="P535" s="680" t="b">
        <f t="shared" si="211"/>
        <v>1</v>
      </c>
      <c r="Q535">
        <f>VLOOKUP(B535,'25년09월 학교가'!$A$2:$C$1818,3,0)</f>
        <v>8300</v>
      </c>
      <c r="R535" s="349"/>
      <c r="S535" s="680" t="b">
        <f t="shared" si="209"/>
        <v>1</v>
      </c>
    </row>
    <row r="536" spans="1:19" ht="57.6">
      <c r="A536" s="14"/>
      <c r="B536" s="132">
        <v>177120</v>
      </c>
      <c r="C536" s="29" t="s">
        <v>3090</v>
      </c>
      <c r="D536" s="13" t="s">
        <v>341</v>
      </c>
      <c r="E536" s="12"/>
      <c r="F536" s="12" t="s">
        <v>129</v>
      </c>
      <c r="G536" s="34">
        <v>20410</v>
      </c>
      <c r="H536" s="319">
        <f t="shared" si="212"/>
        <v>15890</v>
      </c>
      <c r="I536" s="20"/>
      <c r="J536" s="32" t="s">
        <v>3091</v>
      </c>
      <c r="K536" s="41" t="s">
        <v>40</v>
      </c>
      <c r="L536" s="12" t="s">
        <v>3088</v>
      </c>
      <c r="M536" s="160" t="s">
        <v>11</v>
      </c>
      <c r="N536" s="265">
        <v>15890</v>
      </c>
      <c r="O536" s="680" t="b">
        <f t="shared" si="210"/>
        <v>1</v>
      </c>
      <c r="P536" s="680" t="b">
        <f t="shared" si="211"/>
        <v>1</v>
      </c>
      <c r="Q536">
        <f>VLOOKUP(B536,'25년09월 학교가'!$A$2:$C$1818,3,0)</f>
        <v>15890</v>
      </c>
      <c r="R536" s="349"/>
      <c r="S536" s="680" t="b">
        <f t="shared" si="209"/>
        <v>1</v>
      </c>
    </row>
    <row r="537" spans="1:19" ht="57.6">
      <c r="A537" s="14"/>
      <c r="B537" s="132">
        <v>177119</v>
      </c>
      <c r="C537" s="29" t="s">
        <v>3092</v>
      </c>
      <c r="D537" s="13" t="s">
        <v>341</v>
      </c>
      <c r="E537" s="12"/>
      <c r="F537" s="12" t="s">
        <v>129</v>
      </c>
      <c r="G537" s="34">
        <v>20830</v>
      </c>
      <c r="H537" s="319">
        <f t="shared" si="212"/>
        <v>16060</v>
      </c>
      <c r="I537" s="20"/>
      <c r="J537" s="32" t="s">
        <v>3093</v>
      </c>
      <c r="K537" s="41" t="s">
        <v>40</v>
      </c>
      <c r="L537" s="12" t="s">
        <v>3088</v>
      </c>
      <c r="M537" s="160" t="s">
        <v>11</v>
      </c>
      <c r="N537" s="265">
        <v>16060</v>
      </c>
      <c r="O537" s="680" t="b">
        <f t="shared" si="210"/>
        <v>1</v>
      </c>
      <c r="P537" s="680" t="b">
        <f t="shared" si="211"/>
        <v>1</v>
      </c>
      <c r="Q537">
        <f>VLOOKUP(B537,'25년09월 학교가'!$A$2:$C$1818,3,0)</f>
        <v>16060</v>
      </c>
      <c r="R537" s="349"/>
      <c r="S537" s="680" t="b">
        <f t="shared" si="209"/>
        <v>1</v>
      </c>
    </row>
    <row r="538" spans="1:19" ht="38.4">
      <c r="A538" s="161"/>
      <c r="B538" s="231">
        <v>109034</v>
      </c>
      <c r="C538" s="70" t="s">
        <v>3094</v>
      </c>
      <c r="D538" s="13" t="s">
        <v>358</v>
      </c>
      <c r="E538" s="12"/>
      <c r="F538" s="12" t="s">
        <v>129</v>
      </c>
      <c r="G538" s="34">
        <v>4740</v>
      </c>
      <c r="H538" s="319">
        <f t="shared" si="212"/>
        <v>4500</v>
      </c>
      <c r="I538" s="20"/>
      <c r="J538" s="32" t="s">
        <v>3095</v>
      </c>
      <c r="K538" s="41" t="s">
        <v>40</v>
      </c>
      <c r="L538" s="12" t="s">
        <v>3088</v>
      </c>
      <c r="M538" s="160" t="s">
        <v>106</v>
      </c>
      <c r="N538" s="265">
        <v>4500</v>
      </c>
      <c r="O538" s="680" t="b">
        <f t="shared" si="210"/>
        <v>1</v>
      </c>
      <c r="P538" s="680" t="b">
        <f t="shared" si="211"/>
        <v>1</v>
      </c>
      <c r="Q538">
        <f>VLOOKUP(B538,'25년09월 학교가'!$A$2:$C$1818,3,0)</f>
        <v>4500</v>
      </c>
      <c r="R538" s="349"/>
      <c r="S538" s="680" t="b">
        <f t="shared" si="209"/>
        <v>1</v>
      </c>
    </row>
    <row r="539" spans="1:19" ht="57.6">
      <c r="A539" s="14"/>
      <c r="B539" s="231">
        <v>380929</v>
      </c>
      <c r="C539" s="70" t="s">
        <v>3096</v>
      </c>
      <c r="D539" s="13" t="s">
        <v>358</v>
      </c>
      <c r="E539" s="12"/>
      <c r="F539" s="12" t="s">
        <v>129</v>
      </c>
      <c r="G539" s="34">
        <v>2147</v>
      </c>
      <c r="H539" s="319">
        <f t="shared" si="212"/>
        <v>1700</v>
      </c>
      <c r="I539" s="20"/>
      <c r="J539" s="32" t="s">
        <v>3097</v>
      </c>
      <c r="K539" s="41" t="s">
        <v>40</v>
      </c>
      <c r="L539" s="12" t="s">
        <v>3088</v>
      </c>
      <c r="M539" s="160" t="s">
        <v>112</v>
      </c>
      <c r="N539" s="265">
        <v>1700</v>
      </c>
      <c r="O539" s="680" t="b">
        <f t="shared" si="210"/>
        <v>1</v>
      </c>
      <c r="P539" s="680" t="b">
        <f t="shared" si="211"/>
        <v>1</v>
      </c>
      <c r="Q539">
        <f>VLOOKUP(B539,'25년09월 학교가'!$A$2:$C$1818,3,0)</f>
        <v>1700</v>
      </c>
      <c r="R539" s="349"/>
      <c r="S539" s="680" t="b">
        <f t="shared" si="209"/>
        <v>1</v>
      </c>
    </row>
    <row r="540" spans="1:19" ht="38.4">
      <c r="A540" s="161"/>
      <c r="B540" s="231">
        <v>109117</v>
      </c>
      <c r="C540" s="70" t="s">
        <v>5334</v>
      </c>
      <c r="D540" s="13" t="s">
        <v>3098</v>
      </c>
      <c r="E540" s="12"/>
      <c r="F540" s="12" t="s">
        <v>129</v>
      </c>
      <c r="G540" s="34">
        <v>700</v>
      </c>
      <c r="H540" s="319">
        <f t="shared" si="212"/>
        <v>590</v>
      </c>
      <c r="I540" s="20"/>
      <c r="J540" s="32" t="s">
        <v>3095</v>
      </c>
      <c r="K540" s="41" t="s">
        <v>40</v>
      </c>
      <c r="L540" s="12" t="s">
        <v>3088</v>
      </c>
      <c r="M540" s="160" t="s">
        <v>106</v>
      </c>
      <c r="N540" s="265">
        <v>590</v>
      </c>
      <c r="O540" s="680" t="b">
        <f t="shared" si="210"/>
        <v>1</v>
      </c>
      <c r="P540" s="680" t="b">
        <f t="shared" si="211"/>
        <v>1</v>
      </c>
      <c r="Q540">
        <f>VLOOKUP(B540,'25년09월 학교가'!$A$2:$C$1818,3,0)</f>
        <v>590</v>
      </c>
      <c r="R540" s="349"/>
      <c r="S540" s="680" t="b">
        <f t="shared" si="209"/>
        <v>1</v>
      </c>
    </row>
    <row r="541" spans="1:19" ht="57.6">
      <c r="A541" s="161"/>
      <c r="B541" s="231">
        <v>143426</v>
      </c>
      <c r="C541" s="70" t="s">
        <v>3099</v>
      </c>
      <c r="D541" s="13" t="s">
        <v>3098</v>
      </c>
      <c r="E541" s="12"/>
      <c r="F541" s="12" t="s">
        <v>129</v>
      </c>
      <c r="G541" s="34">
        <v>500</v>
      </c>
      <c r="H541" s="319">
        <f t="shared" si="212"/>
        <v>480</v>
      </c>
      <c r="I541" s="20"/>
      <c r="J541" s="32" t="s">
        <v>3100</v>
      </c>
      <c r="K541" s="41" t="s">
        <v>40</v>
      </c>
      <c r="L541" s="12" t="s">
        <v>3088</v>
      </c>
      <c r="M541" s="160" t="s">
        <v>106</v>
      </c>
      <c r="N541" s="265">
        <v>480</v>
      </c>
      <c r="O541" s="680" t="b">
        <f t="shared" si="210"/>
        <v>1</v>
      </c>
      <c r="P541" s="680" t="b">
        <f t="shared" si="211"/>
        <v>1</v>
      </c>
      <c r="Q541">
        <f>VLOOKUP(B541,'25년09월 학교가'!$A$2:$C$1818,3,0)</f>
        <v>480</v>
      </c>
      <c r="R541" s="349"/>
      <c r="S541" s="680" t="b">
        <f t="shared" si="209"/>
        <v>1</v>
      </c>
    </row>
    <row r="542" spans="1:19" ht="57.6">
      <c r="A542" s="14"/>
      <c r="B542" s="132">
        <v>256936</v>
      </c>
      <c r="C542" s="29" t="s">
        <v>3101</v>
      </c>
      <c r="D542" s="13" t="s">
        <v>2832</v>
      </c>
      <c r="E542" s="12"/>
      <c r="F542" s="12" t="s">
        <v>129</v>
      </c>
      <c r="G542" s="34">
        <v>18000</v>
      </c>
      <c r="H542" s="319">
        <f t="shared" si="212"/>
        <v>15890</v>
      </c>
      <c r="I542" s="20"/>
      <c r="J542" s="32" t="s">
        <v>4037</v>
      </c>
      <c r="K542" s="41" t="s">
        <v>40</v>
      </c>
      <c r="L542" s="12" t="s">
        <v>3088</v>
      </c>
      <c r="M542" s="160" t="s">
        <v>11</v>
      </c>
      <c r="N542" s="265">
        <v>15890</v>
      </c>
      <c r="O542" s="680" t="b">
        <f t="shared" si="210"/>
        <v>1</v>
      </c>
      <c r="P542" s="680" t="b">
        <f t="shared" si="211"/>
        <v>1</v>
      </c>
      <c r="Q542">
        <f>VLOOKUP(B542,'25년09월 학교가'!$A$2:$C$1818,3,0)</f>
        <v>15890</v>
      </c>
      <c r="R542" s="349"/>
      <c r="S542" s="680" t="b">
        <f t="shared" si="209"/>
        <v>1</v>
      </c>
    </row>
    <row r="543" spans="1:19" ht="57.6">
      <c r="A543" s="14"/>
      <c r="B543" s="132">
        <v>256946</v>
      </c>
      <c r="C543" s="29" t="s">
        <v>3102</v>
      </c>
      <c r="D543" s="13" t="s">
        <v>2832</v>
      </c>
      <c r="E543" s="12"/>
      <c r="F543" s="12" t="s">
        <v>129</v>
      </c>
      <c r="G543" s="34">
        <v>18500</v>
      </c>
      <c r="H543" s="319">
        <f t="shared" si="212"/>
        <v>16060</v>
      </c>
      <c r="I543" s="20"/>
      <c r="J543" s="32" t="s">
        <v>4037</v>
      </c>
      <c r="K543" s="41" t="s">
        <v>40</v>
      </c>
      <c r="L543" s="12" t="s">
        <v>3103</v>
      </c>
      <c r="M543" s="160" t="s">
        <v>11</v>
      </c>
      <c r="N543" s="265">
        <v>16060</v>
      </c>
      <c r="O543" s="680" t="b">
        <f t="shared" si="210"/>
        <v>1</v>
      </c>
      <c r="P543" s="680" t="b">
        <f t="shared" si="211"/>
        <v>1</v>
      </c>
      <c r="Q543">
        <f>VLOOKUP(B543,'25년09월 학교가'!$A$2:$C$1818,3,0)</f>
        <v>16060</v>
      </c>
      <c r="R543" s="349"/>
      <c r="S543" s="680" t="b">
        <f t="shared" si="209"/>
        <v>1</v>
      </c>
    </row>
    <row r="544" spans="1:19" ht="57.6">
      <c r="A544" s="14"/>
      <c r="B544" s="132">
        <v>311705</v>
      </c>
      <c r="C544" s="29" t="s">
        <v>3104</v>
      </c>
      <c r="D544" s="13" t="s">
        <v>2832</v>
      </c>
      <c r="E544" s="12"/>
      <c r="F544" s="12" t="s">
        <v>129</v>
      </c>
      <c r="G544" s="34">
        <v>11500</v>
      </c>
      <c r="H544" s="319">
        <f t="shared" si="212"/>
        <v>7800</v>
      </c>
      <c r="I544" s="20"/>
      <c r="J544" s="32" t="s">
        <v>4038</v>
      </c>
      <c r="K544" s="41" t="s">
        <v>40</v>
      </c>
      <c r="L544" s="12" t="s">
        <v>3103</v>
      </c>
      <c r="M544" s="160" t="s">
        <v>11</v>
      </c>
      <c r="N544" s="265">
        <v>7800</v>
      </c>
      <c r="O544" s="680" t="b">
        <f t="shared" si="210"/>
        <v>1</v>
      </c>
      <c r="P544" s="680" t="b">
        <f t="shared" si="211"/>
        <v>1</v>
      </c>
      <c r="Q544">
        <f>VLOOKUP(B544,'25년09월 학교가'!$A$2:$C$1818,3,0)</f>
        <v>7800</v>
      </c>
      <c r="R544" s="349"/>
      <c r="S544" s="680" t="b">
        <f t="shared" si="209"/>
        <v>1</v>
      </c>
    </row>
    <row r="545" spans="1:19" ht="57.6">
      <c r="A545" s="14"/>
      <c r="B545" s="132">
        <v>311704</v>
      </c>
      <c r="C545" s="29" t="s">
        <v>3105</v>
      </c>
      <c r="D545" s="13" t="s">
        <v>2832</v>
      </c>
      <c r="E545" s="12"/>
      <c r="F545" s="12" t="s">
        <v>129</v>
      </c>
      <c r="G545" s="34">
        <v>11500</v>
      </c>
      <c r="H545" s="319">
        <f t="shared" si="212"/>
        <v>7800</v>
      </c>
      <c r="I545" s="20"/>
      <c r="J545" s="32" t="s">
        <v>4038</v>
      </c>
      <c r="K545" s="41" t="s">
        <v>40</v>
      </c>
      <c r="L545" s="12" t="s">
        <v>3103</v>
      </c>
      <c r="M545" s="160" t="s">
        <v>11</v>
      </c>
      <c r="N545" s="265">
        <v>7800</v>
      </c>
      <c r="O545" s="680" t="b">
        <f t="shared" si="210"/>
        <v>1</v>
      </c>
      <c r="P545" s="680" t="b">
        <f t="shared" si="211"/>
        <v>1</v>
      </c>
      <c r="Q545">
        <f>VLOOKUP(B545,'25년09월 학교가'!$A$2:$C$1818,3,0)</f>
        <v>7800</v>
      </c>
      <c r="R545" s="349"/>
      <c r="S545" s="680" t="b">
        <f t="shared" si="209"/>
        <v>1</v>
      </c>
    </row>
    <row r="546" spans="1:19">
      <c r="A546" s="14"/>
      <c r="B546" s="132">
        <v>257578</v>
      </c>
      <c r="C546" s="29" t="s">
        <v>3106</v>
      </c>
      <c r="D546" s="13" t="s">
        <v>58</v>
      </c>
      <c r="E546" s="12"/>
      <c r="F546" s="12" t="s">
        <v>129</v>
      </c>
      <c r="G546" s="34">
        <v>6500</v>
      </c>
      <c r="H546" s="319">
        <f t="shared" si="212"/>
        <v>4270</v>
      </c>
      <c r="I546" s="20"/>
      <c r="J546" s="32" t="s">
        <v>3107</v>
      </c>
      <c r="K546" s="41" t="s">
        <v>40</v>
      </c>
      <c r="L546" s="12" t="s">
        <v>3108</v>
      </c>
      <c r="M546" s="160" t="s">
        <v>106</v>
      </c>
      <c r="N546" s="265">
        <v>4270</v>
      </c>
      <c r="O546" s="680" t="b">
        <f t="shared" si="210"/>
        <v>1</v>
      </c>
      <c r="P546" s="680" t="b">
        <f t="shared" si="211"/>
        <v>1</v>
      </c>
      <c r="Q546">
        <f>VLOOKUP(B546,'25년09월 학교가'!$A$2:$C$1818,3,0)</f>
        <v>4270</v>
      </c>
      <c r="R546" s="349"/>
      <c r="S546" s="680" t="b">
        <f t="shared" si="209"/>
        <v>1</v>
      </c>
    </row>
    <row r="547" spans="1:19">
      <c r="A547" s="14"/>
      <c r="B547" s="132">
        <v>311707</v>
      </c>
      <c r="C547" s="29" t="s">
        <v>3109</v>
      </c>
      <c r="D547" s="13" t="s">
        <v>58</v>
      </c>
      <c r="E547" s="12"/>
      <c r="F547" s="12" t="s">
        <v>129</v>
      </c>
      <c r="G547" s="34">
        <v>4300</v>
      </c>
      <c r="H547" s="319">
        <f t="shared" si="212"/>
        <v>1700</v>
      </c>
      <c r="I547" s="20"/>
      <c r="J547" s="32" t="s">
        <v>3110</v>
      </c>
      <c r="K547" s="41" t="s">
        <v>40</v>
      </c>
      <c r="L547" s="12" t="s">
        <v>3088</v>
      </c>
      <c r="M547" s="160" t="s">
        <v>11</v>
      </c>
      <c r="N547" s="265">
        <v>1700</v>
      </c>
      <c r="O547" s="680" t="b">
        <f t="shared" si="210"/>
        <v>1</v>
      </c>
      <c r="P547" s="680" t="b">
        <f t="shared" si="211"/>
        <v>1</v>
      </c>
      <c r="Q547">
        <f>VLOOKUP(B547,'25년09월 학교가'!$A$2:$C$1818,3,0)</f>
        <v>1700</v>
      </c>
      <c r="R547" s="349"/>
      <c r="S547" s="680" t="b">
        <f t="shared" si="209"/>
        <v>1</v>
      </c>
    </row>
    <row r="548" spans="1:19">
      <c r="A548" s="14"/>
      <c r="B548" s="132">
        <v>311709</v>
      </c>
      <c r="C548" s="29" t="s">
        <v>3111</v>
      </c>
      <c r="D548" s="13" t="s">
        <v>2779</v>
      </c>
      <c r="E548" s="12"/>
      <c r="F548" s="12" t="s">
        <v>129</v>
      </c>
      <c r="G548" s="34">
        <v>2500</v>
      </c>
      <c r="H548" s="319">
        <f t="shared" si="212"/>
        <v>740</v>
      </c>
      <c r="I548" s="20"/>
      <c r="J548" s="32" t="s">
        <v>3110</v>
      </c>
      <c r="K548" s="41" t="s">
        <v>40</v>
      </c>
      <c r="L548" s="12" t="s">
        <v>3088</v>
      </c>
      <c r="M548" s="160" t="s">
        <v>11</v>
      </c>
      <c r="N548" s="265">
        <v>740</v>
      </c>
      <c r="O548" s="680" t="b">
        <f t="shared" si="210"/>
        <v>1</v>
      </c>
      <c r="P548" s="680" t="b">
        <f t="shared" si="211"/>
        <v>1</v>
      </c>
      <c r="Q548">
        <f>VLOOKUP(B548,'25년09월 학교가'!$A$2:$C$1818,3,0)</f>
        <v>740</v>
      </c>
      <c r="R548" s="349"/>
      <c r="S548" s="680" t="b">
        <f t="shared" si="209"/>
        <v>1</v>
      </c>
    </row>
    <row r="549" spans="1:19">
      <c r="A549" s="85"/>
      <c r="B549" s="107"/>
      <c r="C549" s="106"/>
      <c r="D549" s="108"/>
      <c r="E549" s="106"/>
      <c r="F549" s="109"/>
      <c r="G549" s="110"/>
      <c r="H549" s="111"/>
      <c r="I549" s="102"/>
      <c r="N549" s="265"/>
      <c r="O549" s="680"/>
      <c r="R549" s="349"/>
    </row>
    <row r="550" spans="1:19">
      <c r="A550" s="85"/>
      <c r="B550" s="107"/>
      <c r="C550" s="106"/>
      <c r="D550" s="108"/>
      <c r="E550" s="106"/>
      <c r="F550" s="109"/>
      <c r="G550" s="110"/>
      <c r="H550" s="111"/>
      <c r="I550" s="102"/>
      <c r="N550" s="265"/>
      <c r="O550" s="680"/>
      <c r="R550" s="349"/>
    </row>
    <row r="551" spans="1:19" ht="39.6">
      <c r="A551" s="270"/>
      <c r="B551" s="988" t="s">
        <v>6377</v>
      </c>
      <c r="C551" s="988"/>
      <c r="D551" s="988"/>
      <c r="E551" s="988"/>
      <c r="F551" s="988"/>
      <c r="G551" s="988"/>
      <c r="H551" s="988"/>
      <c r="I551" s="988"/>
      <c r="J551" s="988"/>
      <c r="K551" s="988"/>
      <c r="L551" s="988"/>
      <c r="M551" s="988"/>
      <c r="N551" s="265"/>
      <c r="O551" s="680"/>
      <c r="R551" s="349"/>
    </row>
    <row r="552" spans="1:19" s="175" customFormat="1" ht="57.6">
      <c r="A552" s="161"/>
      <c r="B552" s="132">
        <v>456643</v>
      </c>
      <c r="C552" s="55" t="s">
        <v>6187</v>
      </c>
      <c r="D552" s="307" t="s">
        <v>6039</v>
      </c>
      <c r="E552" s="12"/>
      <c r="F552" s="240" t="s">
        <v>233</v>
      </c>
      <c r="G552" s="183">
        <f t="shared" ref="G552:G554" si="213">H552+5000</f>
        <v>15200</v>
      </c>
      <c r="H552" s="320">
        <f t="shared" ref="H552:H554" si="214">N552</f>
        <v>10200</v>
      </c>
      <c r="I552" s="183"/>
      <c r="J552" s="133" t="s">
        <v>6238</v>
      </c>
      <c r="K552" s="14" t="s">
        <v>6042</v>
      </c>
      <c r="L552" s="14"/>
      <c r="M552" s="12" t="s">
        <v>112</v>
      </c>
      <c r="N552" s="266">
        <v>10200</v>
      </c>
      <c r="O552" s="680" t="b">
        <f t="shared" ref="O552:O554" si="215">H552=N552</f>
        <v>1</v>
      </c>
      <c r="P552" s="680" t="b">
        <f t="shared" ref="P552:P554" si="216">H552&lt;G552</f>
        <v>1</v>
      </c>
      <c r="Q552">
        <f>VLOOKUP(B552,'25년09월 학교가'!$A$2:$C$1818,3,0)</f>
        <v>10200</v>
      </c>
      <c r="R552" s="350"/>
      <c r="S552" s="698" t="b">
        <f t="shared" ref="S552:S554" si="217">Q552=H552</f>
        <v>1</v>
      </c>
    </row>
    <row r="553" spans="1:19" s="175" customFormat="1" ht="57.6">
      <c r="A553" s="161"/>
      <c r="B553" s="132">
        <v>456656</v>
      </c>
      <c r="C553" s="223" t="s">
        <v>6189</v>
      </c>
      <c r="D553" s="307" t="s">
        <v>6040</v>
      </c>
      <c r="E553" s="12"/>
      <c r="F553" s="240" t="s">
        <v>233</v>
      </c>
      <c r="G553" s="183">
        <f t="shared" si="213"/>
        <v>15200</v>
      </c>
      <c r="H553" s="320">
        <f t="shared" si="214"/>
        <v>10200</v>
      </c>
      <c r="I553" s="183"/>
      <c r="J553" s="133" t="s">
        <v>6238</v>
      </c>
      <c r="K553" s="14" t="s">
        <v>6042</v>
      </c>
      <c r="L553" s="14"/>
      <c r="M553" s="12" t="s">
        <v>112</v>
      </c>
      <c r="N553" s="266">
        <v>10200</v>
      </c>
      <c r="O553" s="680" t="b">
        <f t="shared" si="215"/>
        <v>1</v>
      </c>
      <c r="P553" s="680" t="b">
        <f t="shared" si="216"/>
        <v>1</v>
      </c>
      <c r="Q553">
        <f>VLOOKUP(B553,'25년09월 학교가'!$A$2:$C$1818,3,0)</f>
        <v>10200</v>
      </c>
      <c r="R553" s="350"/>
      <c r="S553" s="698" t="b">
        <f t="shared" si="217"/>
        <v>1</v>
      </c>
    </row>
    <row r="554" spans="1:19" s="175" customFormat="1" ht="105">
      <c r="A554" s="161"/>
      <c r="B554" s="132">
        <v>456645</v>
      </c>
      <c r="C554" s="191" t="s">
        <v>6188</v>
      </c>
      <c r="D554" s="598" t="s">
        <v>6041</v>
      </c>
      <c r="E554" s="12"/>
      <c r="F554" s="240" t="s">
        <v>233</v>
      </c>
      <c r="G554" s="183">
        <f t="shared" si="213"/>
        <v>15200</v>
      </c>
      <c r="H554" s="320">
        <f t="shared" si="214"/>
        <v>10200</v>
      </c>
      <c r="I554" s="183"/>
      <c r="J554" s="133" t="s">
        <v>6238</v>
      </c>
      <c r="K554" s="14" t="s">
        <v>6042</v>
      </c>
      <c r="L554" s="14"/>
      <c r="M554" s="12" t="s">
        <v>112</v>
      </c>
      <c r="N554" s="266">
        <v>10200</v>
      </c>
      <c r="O554" s="680" t="b">
        <f t="shared" si="215"/>
        <v>1</v>
      </c>
      <c r="P554" s="680" t="b">
        <f t="shared" si="216"/>
        <v>1</v>
      </c>
      <c r="Q554">
        <f>VLOOKUP(B554,'25년09월 학교가'!$A$2:$C$1818,3,0)</f>
        <v>10200</v>
      </c>
      <c r="R554" s="350"/>
      <c r="S554" s="698" t="b">
        <f t="shared" si="217"/>
        <v>1</v>
      </c>
    </row>
    <row r="555" spans="1:19" ht="38.4">
      <c r="A555" s="161" t="s">
        <v>3873</v>
      </c>
      <c r="B555" s="132">
        <v>134065</v>
      </c>
      <c r="C555" s="162" t="s">
        <v>4039</v>
      </c>
      <c r="D555" s="13" t="s">
        <v>358</v>
      </c>
      <c r="E555" s="12"/>
      <c r="F555" s="12" t="s">
        <v>233</v>
      </c>
      <c r="G555" s="34">
        <v>20980</v>
      </c>
      <c r="H555" s="319">
        <f>N555</f>
        <v>19880</v>
      </c>
      <c r="I555" s="20"/>
      <c r="J555" s="32" t="s">
        <v>3112</v>
      </c>
      <c r="K555" s="41" t="s">
        <v>40</v>
      </c>
      <c r="L555" s="12" t="s">
        <v>55</v>
      </c>
      <c r="M555" s="160" t="s">
        <v>11</v>
      </c>
      <c r="N555" s="265">
        <v>19880</v>
      </c>
      <c r="O555" s="680" t="b">
        <f t="shared" ref="O555:O575" si="218">H555=N555</f>
        <v>1</v>
      </c>
      <c r="P555" s="680" t="b">
        <f t="shared" ref="P555:P575" si="219">H555&lt;G555</f>
        <v>1</v>
      </c>
      <c r="Q555">
        <f>VLOOKUP(B555,'25년09월 학교가'!$A$2:$C$1818,3,0)</f>
        <v>19880</v>
      </c>
      <c r="R555" s="349"/>
      <c r="S555" s="680" t="b">
        <f t="shared" si="209"/>
        <v>1</v>
      </c>
    </row>
    <row r="556" spans="1:19" ht="38.4">
      <c r="A556" s="161" t="s">
        <v>3873</v>
      </c>
      <c r="B556" s="132">
        <v>134066</v>
      </c>
      <c r="C556" s="162" t="s">
        <v>4039</v>
      </c>
      <c r="D556" s="13" t="s">
        <v>59</v>
      </c>
      <c r="E556" s="12"/>
      <c r="F556" s="12" t="s">
        <v>233</v>
      </c>
      <c r="G556" s="34">
        <v>11510</v>
      </c>
      <c r="H556" s="319">
        <f t="shared" ref="H556:H575" si="220">N556</f>
        <v>9500</v>
      </c>
      <c r="I556" s="20"/>
      <c r="J556" s="32" t="s">
        <v>3112</v>
      </c>
      <c r="K556" s="41" t="s">
        <v>75</v>
      </c>
      <c r="L556" s="12" t="s">
        <v>55</v>
      </c>
      <c r="M556" s="160" t="s">
        <v>11</v>
      </c>
      <c r="N556" s="265">
        <v>9500</v>
      </c>
      <c r="O556" s="680" t="b">
        <f t="shared" si="218"/>
        <v>1</v>
      </c>
      <c r="P556" s="680" t="b">
        <f t="shared" si="219"/>
        <v>1</v>
      </c>
      <c r="Q556">
        <f>VLOOKUP(B556,'25년09월 학교가'!$A$2:$C$1818,3,0)</f>
        <v>9500</v>
      </c>
      <c r="R556" s="349"/>
      <c r="S556" s="680" t="b">
        <f t="shared" si="209"/>
        <v>1</v>
      </c>
    </row>
    <row r="557" spans="1:19" ht="42">
      <c r="A557" s="14"/>
      <c r="B557" s="132">
        <v>134068</v>
      </c>
      <c r="C557" s="29" t="s">
        <v>3113</v>
      </c>
      <c r="D557" s="13" t="s">
        <v>3114</v>
      </c>
      <c r="E557" s="12"/>
      <c r="F557" s="12" t="s">
        <v>233</v>
      </c>
      <c r="G557" s="34">
        <v>13760</v>
      </c>
      <c r="H557" s="319">
        <f t="shared" si="220"/>
        <v>11170</v>
      </c>
      <c r="I557" s="20"/>
      <c r="J557" s="32" t="s">
        <v>4040</v>
      </c>
      <c r="K557" s="41" t="s">
        <v>38</v>
      </c>
      <c r="L557" s="12" t="s">
        <v>3115</v>
      </c>
      <c r="M557" s="160" t="s">
        <v>11</v>
      </c>
      <c r="N557" s="265">
        <v>11170</v>
      </c>
      <c r="O557" s="680" t="b">
        <f t="shared" si="218"/>
        <v>1</v>
      </c>
      <c r="P557" s="680" t="b">
        <f t="shared" si="219"/>
        <v>1</v>
      </c>
      <c r="Q557">
        <f>VLOOKUP(B557,'25년09월 학교가'!$A$2:$C$1818,3,0)</f>
        <v>11170</v>
      </c>
      <c r="R557" s="349"/>
      <c r="S557" s="680" t="b">
        <f t="shared" si="209"/>
        <v>1</v>
      </c>
    </row>
    <row r="558" spans="1:19" ht="38.4">
      <c r="A558" s="14"/>
      <c r="B558" s="132">
        <v>136983</v>
      </c>
      <c r="C558" s="29" t="s">
        <v>3116</v>
      </c>
      <c r="D558" s="13" t="s">
        <v>8437</v>
      </c>
      <c r="E558" s="12"/>
      <c r="F558" s="12" t="s">
        <v>233</v>
      </c>
      <c r="G558" s="34">
        <v>13500</v>
      </c>
      <c r="H558" s="319">
        <f t="shared" si="220"/>
        <v>9000</v>
      </c>
      <c r="I558" s="20"/>
      <c r="J558" s="32" t="s">
        <v>3117</v>
      </c>
      <c r="K558" s="41" t="s">
        <v>40</v>
      </c>
      <c r="L558" s="12" t="s">
        <v>55</v>
      </c>
      <c r="M558" s="160" t="s">
        <v>11</v>
      </c>
      <c r="N558" s="265">
        <v>9000</v>
      </c>
      <c r="O558" s="680" t="b">
        <f t="shared" si="218"/>
        <v>1</v>
      </c>
      <c r="P558" s="680" t="b">
        <f t="shared" si="219"/>
        <v>1</v>
      </c>
      <c r="Q558">
        <f>VLOOKUP(B558,'25년09월 학교가'!$A$2:$C$1818,3,0)</f>
        <v>9000</v>
      </c>
      <c r="R558" s="349"/>
      <c r="S558" s="680" t="b">
        <f t="shared" si="209"/>
        <v>1</v>
      </c>
    </row>
    <row r="559" spans="1:19" ht="96">
      <c r="A559" s="14"/>
      <c r="B559" s="132">
        <v>164695</v>
      </c>
      <c r="C559" s="29" t="s">
        <v>3118</v>
      </c>
      <c r="D559" s="13" t="s">
        <v>358</v>
      </c>
      <c r="E559" s="12"/>
      <c r="F559" s="12" t="s">
        <v>233</v>
      </c>
      <c r="G559" s="34">
        <v>21440</v>
      </c>
      <c r="H559" s="319">
        <f t="shared" si="220"/>
        <v>16000</v>
      </c>
      <c r="I559" s="20"/>
      <c r="J559" s="32" t="s">
        <v>4041</v>
      </c>
      <c r="K559" s="41" t="s">
        <v>4990</v>
      </c>
      <c r="L559" s="12" t="s">
        <v>2825</v>
      </c>
      <c r="M559" s="160" t="s">
        <v>11</v>
      </c>
      <c r="N559" s="265">
        <v>16000</v>
      </c>
      <c r="O559" s="680" t="b">
        <f>H559=N559</f>
        <v>1</v>
      </c>
      <c r="P559" s="680" t="b">
        <f t="shared" si="219"/>
        <v>1</v>
      </c>
      <c r="Q559">
        <f>VLOOKUP(B559,'25년09월 학교가'!$A$2:$C$1818,3,0)</f>
        <v>16000</v>
      </c>
      <c r="R559" s="349"/>
      <c r="S559" s="680" t="b">
        <f t="shared" si="209"/>
        <v>1</v>
      </c>
    </row>
    <row r="560" spans="1:19" ht="57.6">
      <c r="A560" s="14"/>
      <c r="B560" s="132">
        <v>163171</v>
      </c>
      <c r="C560" s="29" t="s">
        <v>3119</v>
      </c>
      <c r="D560" s="13" t="s">
        <v>358</v>
      </c>
      <c r="E560" s="12"/>
      <c r="F560" s="12" t="s">
        <v>233</v>
      </c>
      <c r="G560" s="34">
        <v>12550</v>
      </c>
      <c r="H560" s="319">
        <f t="shared" si="220"/>
        <v>8000</v>
      </c>
      <c r="I560" s="20"/>
      <c r="J560" s="32" t="s">
        <v>4042</v>
      </c>
      <c r="K560" s="41" t="s">
        <v>18</v>
      </c>
      <c r="L560" s="12" t="s">
        <v>2825</v>
      </c>
      <c r="M560" s="160" t="s">
        <v>106</v>
      </c>
      <c r="N560" s="265">
        <v>8000</v>
      </c>
      <c r="O560" s="680" t="b">
        <f t="shared" si="218"/>
        <v>1</v>
      </c>
      <c r="P560" s="680" t="b">
        <f t="shared" si="219"/>
        <v>1</v>
      </c>
      <c r="Q560">
        <f>VLOOKUP(B560,'25년09월 학교가'!$A$2:$C$1818,3,0)</f>
        <v>8000</v>
      </c>
      <c r="R560" s="349"/>
      <c r="S560" s="680" t="b">
        <f t="shared" si="209"/>
        <v>1</v>
      </c>
    </row>
    <row r="561" spans="1:19" ht="57.6">
      <c r="A561" s="14"/>
      <c r="B561" s="132">
        <v>163172</v>
      </c>
      <c r="C561" s="29" t="s">
        <v>3120</v>
      </c>
      <c r="D561" s="13" t="s">
        <v>3121</v>
      </c>
      <c r="E561" s="12"/>
      <c r="F561" s="12" t="s">
        <v>233</v>
      </c>
      <c r="G561" s="34">
        <v>12270</v>
      </c>
      <c r="H561" s="319">
        <f t="shared" si="220"/>
        <v>8000</v>
      </c>
      <c r="I561" s="20"/>
      <c r="J561" s="32" t="s">
        <v>3122</v>
      </c>
      <c r="K561" s="41" t="s">
        <v>18</v>
      </c>
      <c r="L561" s="12" t="s">
        <v>3123</v>
      </c>
      <c r="M561" s="160" t="s">
        <v>11</v>
      </c>
      <c r="N561" s="265">
        <v>8000</v>
      </c>
      <c r="O561" s="680" t="b">
        <f t="shared" si="218"/>
        <v>1</v>
      </c>
      <c r="P561" s="680" t="b">
        <f t="shared" si="219"/>
        <v>1</v>
      </c>
      <c r="Q561">
        <f>VLOOKUP(B561,'25년09월 학교가'!$A$2:$C$1818,3,0)</f>
        <v>8000</v>
      </c>
      <c r="R561" s="349"/>
      <c r="S561" s="680" t="b">
        <f t="shared" si="209"/>
        <v>1</v>
      </c>
    </row>
    <row r="562" spans="1:19" ht="57.6">
      <c r="A562" s="14"/>
      <c r="B562" s="132">
        <v>163174</v>
      </c>
      <c r="C562" s="29" t="s">
        <v>3124</v>
      </c>
      <c r="D562" s="13" t="s">
        <v>3125</v>
      </c>
      <c r="E562" s="12"/>
      <c r="F562" s="12" t="s">
        <v>233</v>
      </c>
      <c r="G562" s="34">
        <v>12270</v>
      </c>
      <c r="H562" s="319">
        <f t="shared" si="220"/>
        <v>8000</v>
      </c>
      <c r="I562" s="20"/>
      <c r="J562" s="32" t="s">
        <v>3126</v>
      </c>
      <c r="K562" s="41" t="s">
        <v>38</v>
      </c>
      <c r="L562" s="12" t="s">
        <v>2825</v>
      </c>
      <c r="M562" s="160" t="s">
        <v>11</v>
      </c>
      <c r="N562" s="265">
        <v>8000</v>
      </c>
      <c r="O562" s="680" t="b">
        <f t="shared" si="218"/>
        <v>1</v>
      </c>
      <c r="P562" s="680" t="b">
        <f t="shared" si="219"/>
        <v>1</v>
      </c>
      <c r="Q562">
        <f>VLOOKUP(B562,'25년09월 학교가'!$A$2:$C$1818,3,0)</f>
        <v>8000</v>
      </c>
      <c r="R562" s="349"/>
      <c r="S562" s="680" t="b">
        <f t="shared" si="209"/>
        <v>1</v>
      </c>
    </row>
    <row r="563" spans="1:19" ht="57.6">
      <c r="A563" s="14"/>
      <c r="B563" s="132">
        <v>163173</v>
      </c>
      <c r="C563" s="29" t="s">
        <v>3127</v>
      </c>
      <c r="D563" s="13" t="s">
        <v>3128</v>
      </c>
      <c r="E563" s="12"/>
      <c r="F563" s="12" t="s">
        <v>233</v>
      </c>
      <c r="G563" s="34">
        <v>12270</v>
      </c>
      <c r="H563" s="319">
        <f t="shared" si="220"/>
        <v>8000</v>
      </c>
      <c r="I563" s="20"/>
      <c r="J563" s="32" t="s">
        <v>3129</v>
      </c>
      <c r="K563" s="41" t="s">
        <v>38</v>
      </c>
      <c r="L563" s="12" t="s">
        <v>2825</v>
      </c>
      <c r="M563" s="160" t="s">
        <v>11</v>
      </c>
      <c r="N563" s="265">
        <v>8000</v>
      </c>
      <c r="O563" s="680" t="b">
        <f t="shared" si="218"/>
        <v>1</v>
      </c>
      <c r="P563" s="680" t="b">
        <f t="shared" si="219"/>
        <v>1</v>
      </c>
      <c r="Q563">
        <f>VLOOKUP(B563,'25년09월 학교가'!$A$2:$C$1818,3,0)</f>
        <v>8000</v>
      </c>
      <c r="R563" s="349"/>
      <c r="S563" s="680" t="b">
        <f t="shared" si="209"/>
        <v>1</v>
      </c>
    </row>
    <row r="564" spans="1:19" ht="38.4">
      <c r="A564" s="14"/>
      <c r="B564" s="132">
        <v>119763</v>
      </c>
      <c r="C564" s="29" t="s">
        <v>3130</v>
      </c>
      <c r="D564" s="13" t="s">
        <v>358</v>
      </c>
      <c r="E564" s="12"/>
      <c r="F564" s="12" t="s">
        <v>233</v>
      </c>
      <c r="G564" s="34">
        <v>8500</v>
      </c>
      <c r="H564" s="319">
        <f t="shared" si="220"/>
        <v>5600</v>
      </c>
      <c r="I564" s="20"/>
      <c r="J564" s="32" t="s">
        <v>3131</v>
      </c>
      <c r="K564" s="41" t="s">
        <v>38</v>
      </c>
      <c r="L564" s="12" t="s">
        <v>3132</v>
      </c>
      <c r="M564" s="160" t="s">
        <v>11</v>
      </c>
      <c r="N564" s="265">
        <v>5600</v>
      </c>
      <c r="O564" s="680" t="b">
        <f t="shared" si="218"/>
        <v>1</v>
      </c>
      <c r="P564" s="680" t="b">
        <f t="shared" si="219"/>
        <v>1</v>
      </c>
      <c r="Q564">
        <f>VLOOKUP(B564,'25년09월 학교가'!$A$2:$C$1818,3,0)</f>
        <v>5600</v>
      </c>
      <c r="R564" s="349"/>
      <c r="S564" s="680" t="b">
        <f t="shared" si="209"/>
        <v>1</v>
      </c>
    </row>
    <row r="565" spans="1:19" ht="42">
      <c r="A565" s="14"/>
      <c r="B565" s="132">
        <v>119764</v>
      </c>
      <c r="C565" s="29" t="s">
        <v>3133</v>
      </c>
      <c r="D565" s="13" t="s">
        <v>3134</v>
      </c>
      <c r="E565" s="12"/>
      <c r="F565" s="12" t="s">
        <v>233</v>
      </c>
      <c r="G565" s="34">
        <v>8500</v>
      </c>
      <c r="H565" s="319">
        <f t="shared" si="220"/>
        <v>5500</v>
      </c>
      <c r="I565" s="20"/>
      <c r="J565" s="32" t="s">
        <v>3135</v>
      </c>
      <c r="K565" s="41" t="s">
        <v>38</v>
      </c>
      <c r="L565" s="12" t="s">
        <v>3132</v>
      </c>
      <c r="M565" s="160" t="s">
        <v>11</v>
      </c>
      <c r="N565" s="265">
        <v>5500</v>
      </c>
      <c r="O565" s="680" t="b">
        <f t="shared" si="218"/>
        <v>1</v>
      </c>
      <c r="P565" s="680" t="b">
        <f t="shared" si="219"/>
        <v>1</v>
      </c>
      <c r="Q565">
        <f>VLOOKUP(B565,'25년09월 학교가'!$A$2:$C$1818,3,0)</f>
        <v>5500</v>
      </c>
      <c r="R565" s="349"/>
      <c r="S565" s="680" t="b">
        <f t="shared" si="209"/>
        <v>1</v>
      </c>
    </row>
    <row r="566" spans="1:19" ht="42">
      <c r="A566" s="14"/>
      <c r="B566" s="132">
        <v>119766</v>
      </c>
      <c r="C566" s="29" t="s">
        <v>3136</v>
      </c>
      <c r="D566" s="13" t="s">
        <v>3137</v>
      </c>
      <c r="E566" s="12"/>
      <c r="F566" s="12" t="s">
        <v>233</v>
      </c>
      <c r="G566" s="34">
        <v>8500</v>
      </c>
      <c r="H566" s="319">
        <f t="shared" si="220"/>
        <v>5500</v>
      </c>
      <c r="I566" s="20"/>
      <c r="J566" s="32" t="s">
        <v>3138</v>
      </c>
      <c r="K566" s="41" t="s">
        <v>38</v>
      </c>
      <c r="L566" s="12" t="s">
        <v>3123</v>
      </c>
      <c r="M566" s="160" t="s">
        <v>11</v>
      </c>
      <c r="N566" s="265">
        <v>5500</v>
      </c>
      <c r="O566" s="680" t="b">
        <f t="shared" si="218"/>
        <v>1</v>
      </c>
      <c r="P566" s="680" t="b">
        <f t="shared" si="219"/>
        <v>1</v>
      </c>
      <c r="Q566">
        <f>VLOOKUP(B566,'25년09월 학교가'!$A$2:$C$1818,3,0)</f>
        <v>5500</v>
      </c>
      <c r="R566" s="349"/>
      <c r="S566" s="680" t="b">
        <f t="shared" si="209"/>
        <v>1</v>
      </c>
    </row>
    <row r="567" spans="1:19" ht="42">
      <c r="A567" s="14"/>
      <c r="B567" s="132">
        <v>119765</v>
      </c>
      <c r="C567" s="29" t="s">
        <v>3139</v>
      </c>
      <c r="D567" s="13" t="s">
        <v>3140</v>
      </c>
      <c r="E567" s="12"/>
      <c r="F567" s="12" t="s">
        <v>233</v>
      </c>
      <c r="G567" s="34">
        <v>8500</v>
      </c>
      <c r="H567" s="319">
        <f t="shared" si="220"/>
        <v>5500</v>
      </c>
      <c r="I567" s="20"/>
      <c r="J567" s="32" t="s">
        <v>3141</v>
      </c>
      <c r="K567" s="41" t="s">
        <v>38</v>
      </c>
      <c r="L567" s="12" t="s">
        <v>2825</v>
      </c>
      <c r="M567" s="160" t="s">
        <v>11</v>
      </c>
      <c r="N567" s="265">
        <v>5500</v>
      </c>
      <c r="O567" s="680" t="b">
        <f t="shared" si="218"/>
        <v>1</v>
      </c>
      <c r="P567" s="680" t="b">
        <f t="shared" si="219"/>
        <v>1</v>
      </c>
      <c r="Q567">
        <f>VLOOKUP(B567,'25년09월 학교가'!$A$2:$C$1818,3,0)</f>
        <v>5500</v>
      </c>
      <c r="R567" s="349"/>
      <c r="S567" s="680" t="b">
        <f t="shared" si="209"/>
        <v>1</v>
      </c>
    </row>
    <row r="568" spans="1:19" ht="42">
      <c r="A568" s="14"/>
      <c r="B568" s="132">
        <v>175772</v>
      </c>
      <c r="C568" s="29" t="s">
        <v>3142</v>
      </c>
      <c r="D568" s="13" t="s">
        <v>3143</v>
      </c>
      <c r="E568" s="12"/>
      <c r="F568" s="12" t="s">
        <v>233</v>
      </c>
      <c r="G568" s="34">
        <v>11000</v>
      </c>
      <c r="H568" s="319">
        <f t="shared" si="220"/>
        <v>10220</v>
      </c>
      <c r="I568" s="20"/>
      <c r="J568" s="32" t="s">
        <v>3144</v>
      </c>
      <c r="K568" s="41" t="s">
        <v>48</v>
      </c>
      <c r="L568" s="12" t="s">
        <v>17</v>
      </c>
      <c r="M568" s="160" t="s">
        <v>11</v>
      </c>
      <c r="N568" s="265">
        <v>10220</v>
      </c>
      <c r="O568" s="680" t="b">
        <f t="shared" si="218"/>
        <v>1</v>
      </c>
      <c r="P568" s="680" t="b">
        <f t="shared" si="219"/>
        <v>1</v>
      </c>
      <c r="Q568">
        <f>VLOOKUP(B568,'25년09월 학교가'!$A$2:$C$1818,3,0)</f>
        <v>10220</v>
      </c>
      <c r="R568" s="349"/>
      <c r="S568" s="680" t="b">
        <f t="shared" si="209"/>
        <v>1</v>
      </c>
    </row>
    <row r="569" spans="1:19" ht="57.6">
      <c r="A569" s="14"/>
      <c r="B569" s="132">
        <v>170082</v>
      </c>
      <c r="C569" s="29" t="s">
        <v>3145</v>
      </c>
      <c r="D569" s="13" t="s">
        <v>3143</v>
      </c>
      <c r="E569" s="12"/>
      <c r="F569" s="12" t="s">
        <v>233</v>
      </c>
      <c r="G569" s="34">
        <v>10150</v>
      </c>
      <c r="H569" s="319">
        <f t="shared" si="220"/>
        <v>9300</v>
      </c>
      <c r="I569" s="20"/>
      <c r="J569" s="32" t="s">
        <v>3146</v>
      </c>
      <c r="K569" s="41" t="s">
        <v>5020</v>
      </c>
      <c r="L569" s="12" t="s">
        <v>17</v>
      </c>
      <c r="M569" s="160" t="s">
        <v>11</v>
      </c>
      <c r="N569" s="265">
        <v>9300</v>
      </c>
      <c r="O569" s="680" t="b">
        <f t="shared" si="218"/>
        <v>1</v>
      </c>
      <c r="P569" s="680" t="b">
        <f t="shared" si="219"/>
        <v>1</v>
      </c>
      <c r="Q569">
        <f>VLOOKUP(B569,'25년09월 학교가'!$A$2:$C$1818,3,0)</f>
        <v>9300</v>
      </c>
      <c r="R569" s="349"/>
      <c r="S569" s="680" t="b">
        <f t="shared" si="209"/>
        <v>1</v>
      </c>
    </row>
    <row r="570" spans="1:19" ht="76.8">
      <c r="A570" s="14"/>
      <c r="B570" s="132">
        <v>170081</v>
      </c>
      <c r="C570" s="29" t="s">
        <v>3147</v>
      </c>
      <c r="D570" s="13" t="s">
        <v>3143</v>
      </c>
      <c r="E570" s="12"/>
      <c r="F570" s="12" t="s">
        <v>233</v>
      </c>
      <c r="G570" s="34">
        <v>10150</v>
      </c>
      <c r="H570" s="319">
        <f t="shared" si="220"/>
        <v>9510</v>
      </c>
      <c r="I570" s="20"/>
      <c r="J570" s="32" t="s">
        <v>3148</v>
      </c>
      <c r="K570" s="41" t="s">
        <v>390</v>
      </c>
      <c r="L570" s="12" t="s">
        <v>17</v>
      </c>
      <c r="M570" s="160" t="s">
        <v>106</v>
      </c>
      <c r="N570" s="265">
        <v>9510</v>
      </c>
      <c r="O570" s="680" t="b">
        <f t="shared" si="218"/>
        <v>1</v>
      </c>
      <c r="P570" s="680" t="b">
        <f t="shared" si="219"/>
        <v>1</v>
      </c>
      <c r="Q570">
        <f>VLOOKUP(B570,'25년09월 학교가'!$A$2:$C$1818,3,0)</f>
        <v>9510</v>
      </c>
      <c r="R570" s="349"/>
      <c r="S570" s="680" t="b">
        <f t="shared" si="209"/>
        <v>1</v>
      </c>
    </row>
    <row r="571" spans="1:19" ht="134.4">
      <c r="A571" s="14"/>
      <c r="B571" s="132">
        <v>283166</v>
      </c>
      <c r="C571" s="29" t="s">
        <v>3149</v>
      </c>
      <c r="D571" s="13" t="s">
        <v>1551</v>
      </c>
      <c r="E571" s="12"/>
      <c r="F571" s="12" t="s">
        <v>233</v>
      </c>
      <c r="G571" s="34">
        <v>15510</v>
      </c>
      <c r="H571" s="319">
        <f t="shared" si="220"/>
        <v>11900</v>
      </c>
      <c r="I571" s="20"/>
      <c r="J571" s="32" t="s">
        <v>3150</v>
      </c>
      <c r="K571" s="41" t="s">
        <v>3151</v>
      </c>
      <c r="L571" s="12" t="s">
        <v>17</v>
      </c>
      <c r="M571" s="160" t="s">
        <v>11</v>
      </c>
      <c r="N571" s="265">
        <v>11900</v>
      </c>
      <c r="O571" s="680" t="b">
        <f t="shared" si="218"/>
        <v>1</v>
      </c>
      <c r="P571" s="680" t="b">
        <f t="shared" si="219"/>
        <v>1</v>
      </c>
      <c r="Q571">
        <f>VLOOKUP(B571,'25년09월 학교가'!$A$2:$C$1818,3,0)</f>
        <v>11900</v>
      </c>
      <c r="R571" s="349"/>
      <c r="S571" s="680" t="b">
        <f t="shared" si="209"/>
        <v>1</v>
      </c>
    </row>
    <row r="572" spans="1:19">
      <c r="A572" s="14"/>
      <c r="B572" s="132">
        <v>329364</v>
      </c>
      <c r="C572" s="29" t="s">
        <v>3152</v>
      </c>
      <c r="D572" s="13" t="s">
        <v>1556</v>
      </c>
      <c r="E572" s="12"/>
      <c r="F572" s="12" t="s">
        <v>233</v>
      </c>
      <c r="G572" s="34">
        <v>12900</v>
      </c>
      <c r="H572" s="319">
        <f t="shared" si="220"/>
        <v>10340</v>
      </c>
      <c r="I572" s="20"/>
      <c r="J572" s="32" t="s">
        <v>3153</v>
      </c>
      <c r="K572" s="41" t="s">
        <v>3154</v>
      </c>
      <c r="L572" s="12" t="s">
        <v>68</v>
      </c>
      <c r="M572" s="160" t="s">
        <v>11</v>
      </c>
      <c r="N572" s="265">
        <v>10340</v>
      </c>
      <c r="O572" s="680" t="b">
        <f t="shared" si="218"/>
        <v>1</v>
      </c>
      <c r="P572" s="680" t="b">
        <f t="shared" si="219"/>
        <v>1</v>
      </c>
      <c r="Q572">
        <f>VLOOKUP(B572,'25년09월 학교가'!$A$2:$C$1818,3,0)</f>
        <v>10340</v>
      </c>
      <c r="R572" s="349"/>
      <c r="S572" s="680" t="b">
        <f t="shared" si="209"/>
        <v>1</v>
      </c>
    </row>
    <row r="573" spans="1:19" ht="42">
      <c r="A573" s="14"/>
      <c r="B573" s="132">
        <v>345800</v>
      </c>
      <c r="C573" s="29" t="s">
        <v>3155</v>
      </c>
      <c r="D573" s="13" t="s">
        <v>3156</v>
      </c>
      <c r="E573" s="12"/>
      <c r="F573" s="12" t="s">
        <v>233</v>
      </c>
      <c r="G573" s="34">
        <v>8650</v>
      </c>
      <c r="H573" s="319">
        <f t="shared" si="220"/>
        <v>7000</v>
      </c>
      <c r="I573" s="20"/>
      <c r="J573" s="32" t="s">
        <v>3157</v>
      </c>
      <c r="K573" s="41" t="s">
        <v>3151</v>
      </c>
      <c r="L573" s="12" t="s">
        <v>3158</v>
      </c>
      <c r="M573" s="160" t="s">
        <v>11</v>
      </c>
      <c r="N573" s="265">
        <v>7000</v>
      </c>
      <c r="O573" s="680" t="b">
        <f t="shared" si="218"/>
        <v>1</v>
      </c>
      <c r="P573" s="680" t="b">
        <f t="shared" si="219"/>
        <v>1</v>
      </c>
      <c r="Q573">
        <f>VLOOKUP(B573,'25년09월 학교가'!$A$2:$C$1818,3,0)</f>
        <v>7000</v>
      </c>
      <c r="R573" s="349"/>
      <c r="S573" s="680" t="b">
        <f t="shared" si="209"/>
        <v>1</v>
      </c>
    </row>
    <row r="574" spans="1:19" ht="76.8">
      <c r="A574" s="14"/>
      <c r="B574" s="132">
        <v>140081</v>
      </c>
      <c r="C574" s="29" t="s">
        <v>3159</v>
      </c>
      <c r="D574" s="13" t="s">
        <v>252</v>
      </c>
      <c r="E574" s="12"/>
      <c r="F574" s="12" t="s">
        <v>233</v>
      </c>
      <c r="G574" s="34">
        <v>37000</v>
      </c>
      <c r="H574" s="319">
        <f t="shared" si="220"/>
        <v>36660</v>
      </c>
      <c r="I574" s="20"/>
      <c r="J574" s="32" t="s">
        <v>8438</v>
      </c>
      <c r="K574" s="41" t="s">
        <v>4991</v>
      </c>
      <c r="L574" s="12" t="s">
        <v>2208</v>
      </c>
      <c r="M574" s="160" t="s">
        <v>106</v>
      </c>
      <c r="N574" s="265">
        <v>36660</v>
      </c>
      <c r="O574" s="680" t="b">
        <f t="shared" si="218"/>
        <v>1</v>
      </c>
      <c r="P574" s="680" t="b">
        <f t="shared" si="219"/>
        <v>1</v>
      </c>
      <c r="Q574">
        <f>VLOOKUP(B574,'25년09월 학교가'!$A$2:$C$1818,3,0)</f>
        <v>36660</v>
      </c>
      <c r="R574" s="349"/>
      <c r="S574" s="680" t="b">
        <f t="shared" si="209"/>
        <v>1</v>
      </c>
    </row>
    <row r="575" spans="1:19" ht="57.6">
      <c r="A575" s="161"/>
      <c r="B575" s="132">
        <v>398026</v>
      </c>
      <c r="C575" s="29" t="s">
        <v>4241</v>
      </c>
      <c r="D575" s="13" t="s">
        <v>4245</v>
      </c>
      <c r="E575" s="12">
        <v>17</v>
      </c>
      <c r="F575" s="12" t="s">
        <v>233</v>
      </c>
      <c r="G575" s="34">
        <v>14700</v>
      </c>
      <c r="H575" s="319">
        <f t="shared" si="220"/>
        <v>11900</v>
      </c>
      <c r="I575" s="20"/>
      <c r="J575" s="32" t="s">
        <v>4243</v>
      </c>
      <c r="K575" s="41" t="s">
        <v>4246</v>
      </c>
      <c r="L575" s="12" t="s">
        <v>801</v>
      </c>
      <c r="M575" s="160"/>
      <c r="N575" s="265">
        <v>11900</v>
      </c>
      <c r="O575" s="680" t="b">
        <f t="shared" si="218"/>
        <v>1</v>
      </c>
      <c r="P575" s="680" t="b">
        <f t="shared" si="219"/>
        <v>1</v>
      </c>
      <c r="Q575">
        <f>VLOOKUP(B575,'25년09월 학교가'!$A$2:$C$1818,3,0)</f>
        <v>11900</v>
      </c>
      <c r="R575" s="349"/>
      <c r="S575" s="680" t="b">
        <f t="shared" si="209"/>
        <v>1</v>
      </c>
    </row>
    <row r="576" spans="1:19">
      <c r="A576" s="85"/>
      <c r="B576" s="107"/>
      <c r="C576" s="106"/>
      <c r="D576" s="108"/>
      <c r="E576" s="106"/>
      <c r="F576" s="109"/>
      <c r="G576" s="110"/>
      <c r="H576" s="111"/>
      <c r="I576" s="102"/>
      <c r="N576" s="265"/>
      <c r="O576" s="680"/>
      <c r="R576" s="349"/>
    </row>
    <row r="577" spans="1:19">
      <c r="A577" s="85"/>
      <c r="B577" s="107"/>
      <c r="C577" s="106"/>
      <c r="D577" s="108"/>
      <c r="E577" s="106"/>
      <c r="F577" s="109"/>
      <c r="G577" s="110"/>
      <c r="H577" s="111"/>
      <c r="I577" s="102"/>
      <c r="N577" s="265"/>
      <c r="O577" s="680"/>
      <c r="R577" s="349"/>
    </row>
    <row r="578" spans="1:19" ht="39.6">
      <c r="A578" s="839"/>
      <c r="B578" s="997" t="s">
        <v>3912</v>
      </c>
      <c r="C578" s="997"/>
      <c r="D578" s="997"/>
      <c r="E578" s="997"/>
      <c r="F578" s="997"/>
      <c r="G578" s="997"/>
      <c r="H578" s="997"/>
      <c r="I578" s="997"/>
      <c r="J578" s="997"/>
      <c r="K578" s="997"/>
      <c r="L578" s="997"/>
      <c r="M578" s="997"/>
      <c r="N578" s="265"/>
      <c r="O578" s="680"/>
      <c r="R578" s="349"/>
    </row>
    <row r="579" spans="1:19" ht="38.4">
      <c r="A579" s="14"/>
      <c r="B579" s="132">
        <v>414514</v>
      </c>
      <c r="C579" s="29" t="s">
        <v>3169</v>
      </c>
      <c r="D579" s="13" t="s">
        <v>358</v>
      </c>
      <c r="E579" s="14"/>
      <c r="F579" s="12" t="s">
        <v>233</v>
      </c>
      <c r="G579" s="34" t="s">
        <v>3167</v>
      </c>
      <c r="H579" s="319">
        <f>N579</f>
        <v>11500</v>
      </c>
      <c r="I579" s="20"/>
      <c r="J579" s="32" t="s">
        <v>6128</v>
      </c>
      <c r="K579" s="14" t="s">
        <v>1955</v>
      </c>
      <c r="L579" s="14" t="s">
        <v>578</v>
      </c>
      <c r="M579" s="160" t="s">
        <v>106</v>
      </c>
      <c r="N579" s="265">
        <v>11500</v>
      </c>
      <c r="O579" s="680" t="b">
        <f>H579=N579</f>
        <v>1</v>
      </c>
      <c r="P579" s="680" t="b">
        <f>H579&lt;G579</f>
        <v>1</v>
      </c>
      <c r="Q579">
        <f>VLOOKUP(B579,'25년09월 학교가'!$A$2:$C$1818,3,0)</f>
        <v>11500</v>
      </c>
      <c r="R579" s="349"/>
      <c r="S579" s="680" t="b">
        <f t="shared" si="209"/>
        <v>1</v>
      </c>
    </row>
    <row r="580" spans="1:19" ht="38.4">
      <c r="A580" s="14"/>
      <c r="B580" s="132">
        <v>103604</v>
      </c>
      <c r="C580" s="29" t="s">
        <v>3170</v>
      </c>
      <c r="D580" s="13" t="s">
        <v>358</v>
      </c>
      <c r="E580" s="12"/>
      <c r="F580" s="12" t="s">
        <v>233</v>
      </c>
      <c r="G580" s="34" t="s">
        <v>3167</v>
      </c>
      <c r="H580" s="319">
        <f t="shared" ref="H580:H592" si="221">N580</f>
        <v>12500</v>
      </c>
      <c r="I580" s="20"/>
      <c r="J580" s="32" t="s">
        <v>6127</v>
      </c>
      <c r="K580" s="14" t="s">
        <v>1955</v>
      </c>
      <c r="L580" s="12" t="s">
        <v>3171</v>
      </c>
      <c r="M580" s="160" t="s">
        <v>112</v>
      </c>
      <c r="N580" s="265">
        <v>12500</v>
      </c>
      <c r="O580" s="680" t="b">
        <f>H580=N580</f>
        <v>1</v>
      </c>
      <c r="P580" s="680" t="b">
        <f>H580&lt;G580</f>
        <v>1</v>
      </c>
      <c r="Q580">
        <f>VLOOKUP(B580,'25년09월 학교가'!$A$2:$C$1818,3,0)</f>
        <v>12500</v>
      </c>
      <c r="R580" s="349"/>
      <c r="S580" s="680" t="b">
        <f t="shared" si="209"/>
        <v>1</v>
      </c>
    </row>
    <row r="581" spans="1:19" ht="38.4">
      <c r="A581" s="14"/>
      <c r="B581" s="132">
        <v>413778</v>
      </c>
      <c r="C581" s="29" t="s">
        <v>8434</v>
      </c>
      <c r="D581" s="13" t="s">
        <v>6119</v>
      </c>
      <c r="E581" s="14"/>
      <c r="F581" s="12" t="s">
        <v>129</v>
      </c>
      <c r="G581" s="34">
        <f t="shared" ref="G581:G591" si="222">H581+5000</f>
        <v>16000</v>
      </c>
      <c r="H581" s="319">
        <f t="shared" si="221"/>
        <v>11000</v>
      </c>
      <c r="I581" s="20"/>
      <c r="J581" s="32" t="s">
        <v>6120</v>
      </c>
      <c r="K581" s="14" t="s">
        <v>1955</v>
      </c>
      <c r="L581" s="14" t="s">
        <v>6121</v>
      </c>
      <c r="M581" s="160" t="s">
        <v>106</v>
      </c>
      <c r="N581" s="265">
        <v>11000</v>
      </c>
      <c r="O581" s="680" t="b">
        <f t="shared" ref="O581:O584" si="223">H581=N581</f>
        <v>1</v>
      </c>
      <c r="P581" s="680" t="b">
        <f t="shared" ref="P581:P584" si="224">H581&lt;G581</f>
        <v>1</v>
      </c>
      <c r="Q581">
        <f>VLOOKUP(B581,'25년09월 학교가'!$A$2:$C$1818,3,0)</f>
        <v>11000</v>
      </c>
      <c r="R581" s="349"/>
      <c r="S581" s="680" t="b">
        <f t="shared" si="209"/>
        <v>1</v>
      </c>
    </row>
    <row r="582" spans="1:19" s="175" customFormat="1" ht="57.6">
      <c r="A582" s="193"/>
      <c r="B582" s="125">
        <v>324043</v>
      </c>
      <c r="C582" s="372" t="s">
        <v>6122</v>
      </c>
      <c r="D582" s="37" t="s">
        <v>58</v>
      </c>
      <c r="E582" s="35"/>
      <c r="F582" s="35" t="s">
        <v>6418</v>
      </c>
      <c r="G582" s="365">
        <f t="shared" si="222"/>
        <v>13000</v>
      </c>
      <c r="H582" s="534">
        <f t="shared" si="221"/>
        <v>8000</v>
      </c>
      <c r="I582" s="366"/>
      <c r="J582" s="371" t="s">
        <v>8435</v>
      </c>
      <c r="K582" s="128">
        <v>1</v>
      </c>
      <c r="L582" s="128" t="s">
        <v>2629</v>
      </c>
      <c r="M582" s="368" t="s">
        <v>112</v>
      </c>
      <c r="N582" s="266">
        <v>8000</v>
      </c>
      <c r="O582" s="680" t="b">
        <f t="shared" si="223"/>
        <v>1</v>
      </c>
      <c r="P582" s="680" t="b">
        <f t="shared" si="224"/>
        <v>1</v>
      </c>
      <c r="Q582">
        <f>VLOOKUP(B582,'25년09월 학교가'!$A$2:$C$1818,3,0)</f>
        <v>8000</v>
      </c>
      <c r="R582" s="350"/>
      <c r="S582" s="698" t="b">
        <f t="shared" si="209"/>
        <v>1</v>
      </c>
    </row>
    <row r="583" spans="1:19" ht="38.4">
      <c r="A583" s="14"/>
      <c r="B583" s="132">
        <v>324053</v>
      </c>
      <c r="C583" s="29" t="s">
        <v>6123</v>
      </c>
      <c r="D583" s="13" t="s">
        <v>358</v>
      </c>
      <c r="E583" s="12"/>
      <c r="F583" s="12" t="s">
        <v>129</v>
      </c>
      <c r="G583" s="34">
        <f t="shared" si="222"/>
        <v>19000</v>
      </c>
      <c r="H583" s="319">
        <f t="shared" si="221"/>
        <v>14000</v>
      </c>
      <c r="I583" s="20"/>
      <c r="J583" s="32" t="s">
        <v>6124</v>
      </c>
      <c r="K583" s="14" t="s">
        <v>1955</v>
      </c>
      <c r="L583" s="12" t="s">
        <v>654</v>
      </c>
      <c r="M583" s="160" t="s">
        <v>112</v>
      </c>
      <c r="N583" s="265">
        <v>14000</v>
      </c>
      <c r="O583" s="680" t="b">
        <f t="shared" si="223"/>
        <v>1</v>
      </c>
      <c r="P583" s="680" t="b">
        <f t="shared" si="224"/>
        <v>1</v>
      </c>
      <c r="Q583">
        <f>VLOOKUP(B583,'25년09월 학교가'!$A$2:$C$1818,3,0)</f>
        <v>14000</v>
      </c>
      <c r="R583" s="349"/>
      <c r="S583" s="680" t="b">
        <f t="shared" si="209"/>
        <v>1</v>
      </c>
    </row>
    <row r="584" spans="1:19" ht="38.4">
      <c r="A584" s="14"/>
      <c r="B584" s="132">
        <v>324056</v>
      </c>
      <c r="C584" s="29" t="s">
        <v>6125</v>
      </c>
      <c r="D584" s="13" t="s">
        <v>358</v>
      </c>
      <c r="E584" s="12"/>
      <c r="F584" s="12" t="s">
        <v>129</v>
      </c>
      <c r="G584" s="34">
        <f t="shared" si="222"/>
        <v>10500</v>
      </c>
      <c r="H584" s="319">
        <f t="shared" si="221"/>
        <v>5500</v>
      </c>
      <c r="I584" s="20"/>
      <c r="J584" s="32" t="s">
        <v>6126</v>
      </c>
      <c r="K584" s="14" t="s">
        <v>1955</v>
      </c>
      <c r="L584" s="12" t="s">
        <v>2629</v>
      </c>
      <c r="M584" s="160" t="s">
        <v>112</v>
      </c>
      <c r="N584" s="265">
        <v>5500</v>
      </c>
      <c r="O584" s="680" t="b">
        <f t="shared" si="223"/>
        <v>1</v>
      </c>
      <c r="P584" s="680" t="b">
        <f t="shared" si="224"/>
        <v>1</v>
      </c>
      <c r="Q584">
        <f>VLOOKUP(B584,'25년09월 학교가'!$A$2:$C$1818,3,0)</f>
        <v>5500</v>
      </c>
      <c r="R584" s="349"/>
      <c r="S584" s="680" t="b">
        <f t="shared" si="209"/>
        <v>1</v>
      </c>
    </row>
    <row r="585" spans="1:19" ht="96">
      <c r="A585" s="14"/>
      <c r="B585" s="132">
        <v>431700</v>
      </c>
      <c r="C585" s="29" t="s">
        <v>6645</v>
      </c>
      <c r="D585" s="13" t="s">
        <v>6593</v>
      </c>
      <c r="E585" s="12">
        <v>20</v>
      </c>
      <c r="F585" s="12" t="s">
        <v>6489</v>
      </c>
      <c r="G585" s="34">
        <f t="shared" si="222"/>
        <v>20600</v>
      </c>
      <c r="H585" s="319">
        <f t="shared" si="221"/>
        <v>15600</v>
      </c>
      <c r="I585" s="20">
        <f t="shared" ref="I585:I591" si="225">H585/E585</f>
        <v>780</v>
      </c>
      <c r="J585" s="32" t="s">
        <v>6594</v>
      </c>
      <c r="K585" s="14" t="s">
        <v>6595</v>
      </c>
      <c r="L585" s="12" t="s">
        <v>6596</v>
      </c>
      <c r="M585" s="160" t="s">
        <v>112</v>
      </c>
      <c r="N585" s="265">
        <v>15600</v>
      </c>
      <c r="O585" s="680" t="b">
        <f t="shared" ref="O585:O591" si="226">H585=N585</f>
        <v>1</v>
      </c>
      <c r="P585" s="680" t="b">
        <f t="shared" ref="P585:P591" si="227">H585&lt;G585</f>
        <v>1</v>
      </c>
      <c r="Q585">
        <f>VLOOKUP(B585,'25년09월 학교가'!$A$2:$C$1818,3,0)</f>
        <v>15600</v>
      </c>
      <c r="R585" s="349"/>
      <c r="S585" s="680" t="b">
        <f t="shared" ref="S585:S591" si="228">Q585=H585</f>
        <v>1</v>
      </c>
    </row>
    <row r="586" spans="1:19" ht="57.6">
      <c r="A586" s="14"/>
      <c r="B586" s="132">
        <v>431701</v>
      </c>
      <c r="C586" s="29" t="s">
        <v>6646</v>
      </c>
      <c r="D586" s="13" t="s">
        <v>6593</v>
      </c>
      <c r="E586" s="12">
        <v>20</v>
      </c>
      <c r="F586" s="12" t="s">
        <v>6489</v>
      </c>
      <c r="G586" s="34">
        <f t="shared" si="222"/>
        <v>20600</v>
      </c>
      <c r="H586" s="319">
        <f t="shared" si="221"/>
        <v>15600</v>
      </c>
      <c r="I586" s="20">
        <f t="shared" si="225"/>
        <v>780</v>
      </c>
      <c r="J586" s="32" t="s">
        <v>6597</v>
      </c>
      <c r="K586" s="14" t="s">
        <v>6598</v>
      </c>
      <c r="L586" s="12" t="s">
        <v>6596</v>
      </c>
      <c r="M586" s="160" t="s">
        <v>112</v>
      </c>
      <c r="N586" s="265">
        <v>15600</v>
      </c>
      <c r="O586" s="680" t="b">
        <f t="shared" si="226"/>
        <v>1</v>
      </c>
      <c r="P586" s="680" t="b">
        <f t="shared" si="227"/>
        <v>1</v>
      </c>
      <c r="Q586">
        <f>VLOOKUP(B586,'25년09월 학교가'!$A$2:$C$1818,3,0)</f>
        <v>15600</v>
      </c>
      <c r="R586" s="349"/>
      <c r="S586" s="680" t="b">
        <f t="shared" si="228"/>
        <v>1</v>
      </c>
    </row>
    <row r="587" spans="1:19" ht="38.4">
      <c r="A587" s="14"/>
      <c r="B587" s="132">
        <v>431702</v>
      </c>
      <c r="C587" s="29" t="s">
        <v>8436</v>
      </c>
      <c r="D587" s="13" t="s">
        <v>6593</v>
      </c>
      <c r="E587" s="12">
        <v>20</v>
      </c>
      <c r="F587" s="12" t="s">
        <v>6489</v>
      </c>
      <c r="G587" s="34">
        <f t="shared" si="222"/>
        <v>20600</v>
      </c>
      <c r="H587" s="319">
        <f t="shared" si="221"/>
        <v>15600</v>
      </c>
      <c r="I587" s="20">
        <f t="shared" si="225"/>
        <v>780</v>
      </c>
      <c r="J587" s="32" t="s">
        <v>6599</v>
      </c>
      <c r="K587" s="14" t="s">
        <v>6600</v>
      </c>
      <c r="L587" s="12" t="s">
        <v>6596</v>
      </c>
      <c r="M587" s="160" t="s">
        <v>112</v>
      </c>
      <c r="N587" s="265">
        <v>15600</v>
      </c>
      <c r="O587" s="680" t="b">
        <f t="shared" si="226"/>
        <v>1</v>
      </c>
      <c r="P587" s="680" t="b">
        <f t="shared" si="227"/>
        <v>1</v>
      </c>
      <c r="Q587">
        <f>VLOOKUP(B587,'25년09월 학교가'!$A$2:$C$1818,3,0)</f>
        <v>15600</v>
      </c>
      <c r="R587" s="349"/>
      <c r="S587" s="680" t="b">
        <f t="shared" si="228"/>
        <v>1</v>
      </c>
    </row>
    <row r="588" spans="1:19" ht="38.4">
      <c r="A588" s="14"/>
      <c r="B588" s="132">
        <v>431703</v>
      </c>
      <c r="C588" s="29" t="s">
        <v>6648</v>
      </c>
      <c r="D588" s="13" t="s">
        <v>6593</v>
      </c>
      <c r="E588" s="12">
        <v>20</v>
      </c>
      <c r="F588" s="12" t="s">
        <v>6489</v>
      </c>
      <c r="G588" s="34">
        <f t="shared" si="222"/>
        <v>20600</v>
      </c>
      <c r="H588" s="319">
        <f t="shared" si="221"/>
        <v>15600</v>
      </c>
      <c r="I588" s="20">
        <f t="shared" si="225"/>
        <v>780</v>
      </c>
      <c r="J588" s="32" t="s">
        <v>6601</v>
      </c>
      <c r="K588" s="14" t="s">
        <v>6602</v>
      </c>
      <c r="L588" s="12" t="s">
        <v>6596</v>
      </c>
      <c r="M588" s="160" t="s">
        <v>112</v>
      </c>
      <c r="N588" s="265">
        <v>15600</v>
      </c>
      <c r="O588" s="680" t="b">
        <f t="shared" si="226"/>
        <v>1</v>
      </c>
      <c r="P588" s="680" t="b">
        <f t="shared" si="227"/>
        <v>1</v>
      </c>
      <c r="Q588">
        <f>VLOOKUP(B588,'25년09월 학교가'!$A$2:$C$1818,3,0)</f>
        <v>15600</v>
      </c>
      <c r="R588" s="349"/>
      <c r="S588" s="680" t="b">
        <f t="shared" si="228"/>
        <v>1</v>
      </c>
    </row>
    <row r="589" spans="1:19" ht="96">
      <c r="A589" s="14"/>
      <c r="B589" s="132">
        <v>431707</v>
      </c>
      <c r="C589" s="29" t="s">
        <v>6603</v>
      </c>
      <c r="D589" s="13" t="s">
        <v>6605</v>
      </c>
      <c r="E589" s="12"/>
      <c r="F589" s="12" t="s">
        <v>6489</v>
      </c>
      <c r="G589" s="34">
        <f t="shared" si="222"/>
        <v>14200</v>
      </c>
      <c r="H589" s="319">
        <f t="shared" si="221"/>
        <v>9200</v>
      </c>
      <c r="I589" s="20"/>
      <c r="J589" s="32" t="s">
        <v>6607</v>
      </c>
      <c r="K589" s="14" t="s">
        <v>6606</v>
      </c>
      <c r="L589" s="12" t="s">
        <v>6582</v>
      </c>
      <c r="M589" s="160" t="s">
        <v>112</v>
      </c>
      <c r="N589" s="265">
        <v>9200</v>
      </c>
      <c r="O589" s="680" t="b">
        <f t="shared" si="226"/>
        <v>1</v>
      </c>
      <c r="P589" s="680" t="b">
        <f t="shared" si="227"/>
        <v>1</v>
      </c>
      <c r="Q589">
        <f>VLOOKUP(B589,'25년09월 학교가'!$A$2:$C$1818,3,0)</f>
        <v>9200</v>
      </c>
      <c r="R589" s="349"/>
      <c r="S589" s="680" t="b">
        <f t="shared" si="228"/>
        <v>1</v>
      </c>
    </row>
    <row r="590" spans="1:19" ht="96">
      <c r="A590" s="14"/>
      <c r="B590" s="132">
        <v>431709</v>
      </c>
      <c r="C590" s="29" t="s">
        <v>6604</v>
      </c>
      <c r="D590" s="13" t="s">
        <v>6605</v>
      </c>
      <c r="E590" s="12"/>
      <c r="F590" s="12" t="s">
        <v>6489</v>
      </c>
      <c r="G590" s="34">
        <f t="shared" si="222"/>
        <v>14200</v>
      </c>
      <c r="H590" s="319">
        <f t="shared" si="221"/>
        <v>9200</v>
      </c>
      <c r="I590" s="20"/>
      <c r="J590" s="32" t="s">
        <v>6607</v>
      </c>
      <c r="K590" s="14" t="s">
        <v>6606</v>
      </c>
      <c r="L590" s="12" t="s">
        <v>6582</v>
      </c>
      <c r="M590" s="160" t="s">
        <v>112</v>
      </c>
      <c r="N590" s="265">
        <v>9200</v>
      </c>
      <c r="O590" s="680" t="b">
        <f t="shared" si="226"/>
        <v>1</v>
      </c>
      <c r="P590" s="680" t="b">
        <f t="shared" si="227"/>
        <v>1</v>
      </c>
      <c r="Q590">
        <f>VLOOKUP(B590,'25년09월 학교가'!$A$2:$C$1818,3,0)</f>
        <v>9200</v>
      </c>
      <c r="R590" s="349"/>
      <c r="S590" s="680" t="b">
        <f t="shared" si="228"/>
        <v>1</v>
      </c>
    </row>
    <row r="591" spans="1:19" ht="115.2">
      <c r="A591" s="14"/>
      <c r="B591" s="132">
        <v>431704</v>
      </c>
      <c r="C591" s="29" t="s">
        <v>6608</v>
      </c>
      <c r="D591" s="13" t="s">
        <v>6609</v>
      </c>
      <c r="E591" s="12">
        <v>20</v>
      </c>
      <c r="F591" s="12" t="s">
        <v>6489</v>
      </c>
      <c r="G591" s="34">
        <f t="shared" si="222"/>
        <v>15000</v>
      </c>
      <c r="H591" s="319">
        <f t="shared" si="221"/>
        <v>10000</v>
      </c>
      <c r="I591" s="20">
        <f t="shared" si="225"/>
        <v>500</v>
      </c>
      <c r="J591" s="32" t="s">
        <v>6610</v>
      </c>
      <c r="K591" s="14" t="s">
        <v>6606</v>
      </c>
      <c r="L591" s="12" t="s">
        <v>6582</v>
      </c>
      <c r="M591" s="160" t="s">
        <v>112</v>
      </c>
      <c r="N591" s="265">
        <v>10000</v>
      </c>
      <c r="O591" s="680" t="b">
        <f t="shared" si="226"/>
        <v>1</v>
      </c>
      <c r="P591" s="680" t="b">
        <f t="shared" si="227"/>
        <v>1</v>
      </c>
      <c r="Q591">
        <f>VLOOKUP(B591,'25년09월 학교가'!$A$2:$C$1818,3,0)</f>
        <v>10000</v>
      </c>
      <c r="R591" s="349"/>
      <c r="S591" s="680" t="b">
        <f t="shared" si="228"/>
        <v>1</v>
      </c>
    </row>
    <row r="592" spans="1:19">
      <c r="A592" s="14"/>
      <c r="B592" s="132">
        <v>407161</v>
      </c>
      <c r="C592" s="29" t="s">
        <v>3172</v>
      </c>
      <c r="D592" s="13" t="s">
        <v>3173</v>
      </c>
      <c r="E592" s="12"/>
      <c r="F592" s="12" t="s">
        <v>233</v>
      </c>
      <c r="G592" s="34">
        <v>16300</v>
      </c>
      <c r="H592" s="319">
        <f t="shared" si="221"/>
        <v>12000</v>
      </c>
      <c r="I592" s="20"/>
      <c r="J592" s="32" t="s">
        <v>3174</v>
      </c>
      <c r="K592" s="14" t="s">
        <v>47</v>
      </c>
      <c r="L592" s="12" t="s">
        <v>3175</v>
      </c>
      <c r="M592" s="160" t="s">
        <v>106</v>
      </c>
      <c r="N592" s="265">
        <v>12000</v>
      </c>
      <c r="O592" s="680" t="b">
        <f>H592=N592</f>
        <v>1</v>
      </c>
      <c r="P592" s="680" t="b">
        <f>H592&lt;G592</f>
        <v>1</v>
      </c>
      <c r="Q592">
        <f>VLOOKUP(B592,'25년09월 학교가'!$A$2:$C$1818,3,0)</f>
        <v>12000</v>
      </c>
      <c r="R592" s="349"/>
      <c r="S592" s="680" t="b">
        <f t="shared" ref="S592:S611" si="229">Q592=H592</f>
        <v>1</v>
      </c>
    </row>
    <row r="593" spans="1:19">
      <c r="A593" s="85"/>
      <c r="B593" s="107"/>
      <c r="C593" s="106"/>
      <c r="D593" s="108"/>
      <c r="E593" s="106"/>
      <c r="F593" s="109"/>
      <c r="G593" s="110"/>
      <c r="H593" s="111"/>
      <c r="I593" s="102"/>
      <c r="N593" s="265"/>
      <c r="O593" s="680"/>
      <c r="R593" s="349"/>
    </row>
    <row r="594" spans="1:19">
      <c r="A594" s="85"/>
      <c r="B594" s="107"/>
      <c r="C594" s="106"/>
      <c r="D594" s="108"/>
      <c r="E594" s="106"/>
      <c r="F594" s="109"/>
      <c r="G594" s="110"/>
      <c r="H594" s="111"/>
      <c r="I594" s="102"/>
      <c r="N594" s="265"/>
      <c r="O594" s="680"/>
      <c r="R594" s="349"/>
    </row>
    <row r="595" spans="1:19" ht="39.6">
      <c r="A595" s="288"/>
      <c r="B595" s="998" t="s">
        <v>4900</v>
      </c>
      <c r="C595" s="998"/>
      <c r="D595" s="998"/>
      <c r="E595" s="998"/>
      <c r="F595" s="998"/>
      <c r="G595" s="998"/>
      <c r="H595" s="998"/>
      <c r="I595" s="998"/>
      <c r="J595" s="998"/>
      <c r="K595" s="998"/>
      <c r="L595" s="998"/>
      <c r="M595" s="998"/>
      <c r="N595" s="265"/>
      <c r="O595" s="680"/>
      <c r="R595" s="349"/>
    </row>
    <row r="596" spans="1:19" ht="42">
      <c r="A596" s="360"/>
      <c r="B596" s="379">
        <v>275323</v>
      </c>
      <c r="C596" s="380" t="s">
        <v>3176</v>
      </c>
      <c r="D596" s="13" t="s">
        <v>358</v>
      </c>
      <c r="E596" s="12"/>
      <c r="F596" s="12" t="s">
        <v>233</v>
      </c>
      <c r="G596" s="34">
        <v>25000</v>
      </c>
      <c r="H596" s="319">
        <f>N596</f>
        <v>22500</v>
      </c>
      <c r="I596" s="20"/>
      <c r="J596" s="32" t="s">
        <v>3177</v>
      </c>
      <c r="K596" s="41" t="s">
        <v>1931</v>
      </c>
      <c r="L596" s="38" t="s">
        <v>17</v>
      </c>
      <c r="M596" s="17" t="s">
        <v>11</v>
      </c>
      <c r="N596" s="265">
        <v>22500</v>
      </c>
      <c r="O596" s="680" t="b">
        <f t="shared" ref="O596:O611" si="230">H596=N596</f>
        <v>1</v>
      </c>
      <c r="P596" s="680" t="b">
        <f t="shared" ref="P596:P611" si="231">H596&lt;G596</f>
        <v>1</v>
      </c>
      <c r="Q596">
        <f>VLOOKUP(B596,'25년09월 학교가'!$A$2:$C$1818,3,0)</f>
        <v>22500</v>
      </c>
      <c r="R596" s="349"/>
      <c r="S596" s="680" t="b">
        <f t="shared" si="229"/>
        <v>1</v>
      </c>
    </row>
    <row r="597" spans="1:19" ht="76.8">
      <c r="A597" s="161" t="s">
        <v>3873</v>
      </c>
      <c r="B597" s="379">
        <v>276841</v>
      </c>
      <c r="C597" s="162" t="s">
        <v>4043</v>
      </c>
      <c r="D597" s="13" t="s">
        <v>3178</v>
      </c>
      <c r="E597" s="12"/>
      <c r="F597" s="12" t="s">
        <v>233</v>
      </c>
      <c r="G597" s="34">
        <v>34750</v>
      </c>
      <c r="H597" s="319">
        <f t="shared" ref="H597:H611" si="232">N597</f>
        <v>29000</v>
      </c>
      <c r="I597" s="20"/>
      <c r="J597" s="32" t="s">
        <v>3179</v>
      </c>
      <c r="K597" s="41" t="s">
        <v>2489</v>
      </c>
      <c r="L597" s="38" t="s">
        <v>388</v>
      </c>
      <c r="M597" s="17" t="s">
        <v>106</v>
      </c>
      <c r="N597" s="265">
        <v>29000</v>
      </c>
      <c r="O597" s="680" t="b">
        <f t="shared" si="230"/>
        <v>1</v>
      </c>
      <c r="P597" s="680" t="b">
        <f t="shared" si="231"/>
        <v>1</v>
      </c>
      <c r="Q597">
        <f>VLOOKUP(B597,'25년09월 학교가'!$A$2:$C$1818,3,0)</f>
        <v>29000</v>
      </c>
      <c r="R597" s="349"/>
      <c r="S597" s="680" t="b">
        <f t="shared" si="229"/>
        <v>1</v>
      </c>
    </row>
    <row r="598" spans="1:19" ht="38.4">
      <c r="A598" s="360"/>
      <c r="B598" s="379">
        <v>287381</v>
      </c>
      <c r="C598" s="380" t="s">
        <v>4992</v>
      </c>
      <c r="D598" s="13" t="s">
        <v>3180</v>
      </c>
      <c r="E598" s="12"/>
      <c r="F598" s="12" t="s">
        <v>233</v>
      </c>
      <c r="G598" s="34">
        <v>28210</v>
      </c>
      <c r="H598" s="319">
        <f t="shared" si="232"/>
        <v>27000</v>
      </c>
      <c r="I598" s="20"/>
      <c r="J598" s="32" t="s">
        <v>3181</v>
      </c>
      <c r="K598" s="41" t="s">
        <v>1931</v>
      </c>
      <c r="L598" s="38" t="s">
        <v>17</v>
      </c>
      <c r="M598" s="17" t="s">
        <v>112</v>
      </c>
      <c r="N598" s="265">
        <v>27000</v>
      </c>
      <c r="O598" s="680" t="b">
        <f t="shared" si="230"/>
        <v>1</v>
      </c>
      <c r="P598" s="680" t="b">
        <f t="shared" si="231"/>
        <v>1</v>
      </c>
      <c r="Q598">
        <f>VLOOKUP(B598,'25년09월 학교가'!$A$2:$C$1818,3,0)</f>
        <v>27000</v>
      </c>
      <c r="R598" s="349"/>
      <c r="S598" s="680" t="b">
        <f t="shared" si="229"/>
        <v>1</v>
      </c>
    </row>
    <row r="599" spans="1:19" ht="42">
      <c r="A599" s="360"/>
      <c r="B599" s="379">
        <v>326154</v>
      </c>
      <c r="C599" s="380" t="s">
        <v>4044</v>
      </c>
      <c r="D599" s="13" t="s">
        <v>3182</v>
      </c>
      <c r="E599" s="12"/>
      <c r="F599" s="12" t="s">
        <v>233</v>
      </c>
      <c r="G599" s="34">
        <v>46000</v>
      </c>
      <c r="H599" s="319">
        <f t="shared" si="232"/>
        <v>36500</v>
      </c>
      <c r="I599" s="20"/>
      <c r="J599" s="32" t="s">
        <v>3183</v>
      </c>
      <c r="K599" s="41" t="s">
        <v>1931</v>
      </c>
      <c r="L599" s="38" t="s">
        <v>290</v>
      </c>
      <c r="M599" s="17" t="s">
        <v>106</v>
      </c>
      <c r="N599" s="265">
        <v>36500</v>
      </c>
      <c r="O599" s="680" t="b">
        <f t="shared" si="230"/>
        <v>1</v>
      </c>
      <c r="P599" s="680" t="b">
        <f t="shared" si="231"/>
        <v>1</v>
      </c>
      <c r="Q599">
        <f>VLOOKUP(B599,'25년09월 학교가'!$A$2:$C$1818,3,0)</f>
        <v>36500</v>
      </c>
      <c r="R599" s="349"/>
      <c r="S599" s="680" t="b">
        <f t="shared" si="229"/>
        <v>1</v>
      </c>
    </row>
    <row r="600" spans="1:19" ht="38.4">
      <c r="A600" s="161"/>
      <c r="B600" s="379">
        <v>274946</v>
      </c>
      <c r="C600" s="380" t="s">
        <v>3881</v>
      </c>
      <c r="D600" s="13" t="s">
        <v>3184</v>
      </c>
      <c r="E600" s="12"/>
      <c r="F600" s="12" t="s">
        <v>6357</v>
      </c>
      <c r="G600" s="34">
        <v>59120</v>
      </c>
      <c r="H600" s="319">
        <f t="shared" si="232"/>
        <v>38500</v>
      </c>
      <c r="I600" s="20"/>
      <c r="J600" s="32" t="s">
        <v>3185</v>
      </c>
      <c r="K600" s="41" t="s">
        <v>1931</v>
      </c>
      <c r="L600" s="38" t="s">
        <v>3115</v>
      </c>
      <c r="M600" s="17" t="s">
        <v>106</v>
      </c>
      <c r="N600" s="265">
        <v>38500</v>
      </c>
      <c r="O600" s="680" t="b">
        <f t="shared" si="230"/>
        <v>1</v>
      </c>
      <c r="P600" s="680" t="b">
        <f t="shared" si="231"/>
        <v>1</v>
      </c>
      <c r="Q600">
        <f>VLOOKUP(B600,'25년09월 학교가'!$A$2:$C$1818,3,0)</f>
        <v>38500</v>
      </c>
      <c r="R600" s="349"/>
      <c r="S600" s="680" t="b">
        <f t="shared" si="229"/>
        <v>1</v>
      </c>
    </row>
    <row r="601" spans="1:19" ht="57.6">
      <c r="A601" s="360"/>
      <c r="B601" s="379">
        <v>154294</v>
      </c>
      <c r="C601" s="380" t="s">
        <v>3186</v>
      </c>
      <c r="D601" s="13" t="s">
        <v>3184</v>
      </c>
      <c r="E601" s="12"/>
      <c r="F601" s="12" t="s">
        <v>233</v>
      </c>
      <c r="G601" s="34">
        <v>45170</v>
      </c>
      <c r="H601" s="319">
        <f t="shared" si="232"/>
        <v>32500</v>
      </c>
      <c r="I601" s="20"/>
      <c r="J601" s="32" t="s">
        <v>3187</v>
      </c>
      <c r="K601" s="41" t="s">
        <v>330</v>
      </c>
      <c r="L601" s="38" t="s">
        <v>3189</v>
      </c>
      <c r="M601" s="17" t="s">
        <v>11</v>
      </c>
      <c r="N601" s="265">
        <v>32500</v>
      </c>
      <c r="O601" s="680" t="b">
        <f t="shared" si="230"/>
        <v>1</v>
      </c>
      <c r="P601" s="680" t="b">
        <f t="shared" si="231"/>
        <v>1</v>
      </c>
      <c r="Q601">
        <f>VLOOKUP(B601,'25년09월 학교가'!$A$2:$C$1818,3,0)</f>
        <v>32500</v>
      </c>
      <c r="R601" s="349"/>
      <c r="S601" s="680" t="b">
        <f t="shared" si="229"/>
        <v>1</v>
      </c>
    </row>
    <row r="602" spans="1:19" ht="38.4">
      <c r="A602" s="360"/>
      <c r="B602" s="379">
        <v>296892</v>
      </c>
      <c r="C602" s="380" t="s">
        <v>3190</v>
      </c>
      <c r="D602" s="13" t="s">
        <v>60</v>
      </c>
      <c r="E602" s="12"/>
      <c r="F602" s="12" t="s">
        <v>233</v>
      </c>
      <c r="G602" s="34">
        <v>37800</v>
      </c>
      <c r="H602" s="319">
        <f t="shared" si="232"/>
        <v>35000</v>
      </c>
      <c r="I602" s="20"/>
      <c r="J602" s="32" t="s">
        <v>3191</v>
      </c>
      <c r="K602" s="41" t="s">
        <v>2144</v>
      </c>
      <c r="L602" s="38" t="s">
        <v>409</v>
      </c>
      <c r="M602" s="17" t="s">
        <v>11</v>
      </c>
      <c r="N602" s="265">
        <v>35000</v>
      </c>
      <c r="O602" s="680" t="b">
        <f t="shared" si="230"/>
        <v>1</v>
      </c>
      <c r="P602" s="680" t="b">
        <f t="shared" si="231"/>
        <v>1</v>
      </c>
      <c r="Q602">
        <f>VLOOKUP(B602,'25년09월 학교가'!$A$2:$C$1818,3,0)</f>
        <v>35000</v>
      </c>
      <c r="R602" s="349"/>
      <c r="S602" s="680" t="b">
        <f t="shared" si="229"/>
        <v>1</v>
      </c>
    </row>
    <row r="603" spans="1:19" ht="38.4">
      <c r="A603" s="360"/>
      <c r="B603" s="379">
        <v>377635</v>
      </c>
      <c r="C603" s="380" t="s">
        <v>3192</v>
      </c>
      <c r="D603" s="13" t="s">
        <v>3193</v>
      </c>
      <c r="E603" s="12"/>
      <c r="F603" s="12" t="s">
        <v>233</v>
      </c>
      <c r="G603" s="34">
        <v>25200</v>
      </c>
      <c r="H603" s="319">
        <f t="shared" si="232"/>
        <v>21000</v>
      </c>
      <c r="I603" s="20"/>
      <c r="J603" s="32" t="s">
        <v>3194</v>
      </c>
      <c r="K603" s="41" t="s">
        <v>2144</v>
      </c>
      <c r="L603" s="38" t="s">
        <v>3195</v>
      </c>
      <c r="M603" s="17" t="s">
        <v>3196</v>
      </c>
      <c r="N603" s="265">
        <v>21000</v>
      </c>
      <c r="O603" s="680" t="b">
        <f t="shared" si="230"/>
        <v>1</v>
      </c>
      <c r="P603" s="680" t="b">
        <f t="shared" si="231"/>
        <v>1</v>
      </c>
      <c r="Q603">
        <f>VLOOKUP(B603,'25년09월 학교가'!$A$2:$C$1818,3,0)</f>
        <v>21000</v>
      </c>
      <c r="R603" s="349"/>
      <c r="S603" s="680" t="b">
        <f t="shared" si="229"/>
        <v>1</v>
      </c>
    </row>
    <row r="604" spans="1:19" ht="38.4">
      <c r="A604" s="12"/>
      <c r="B604" s="132">
        <v>398555</v>
      </c>
      <c r="C604" s="191" t="s">
        <v>4439</v>
      </c>
      <c r="D604" s="132" t="s">
        <v>4440</v>
      </c>
      <c r="E604" s="12"/>
      <c r="F604" s="12" t="s">
        <v>3719</v>
      </c>
      <c r="G604" s="183">
        <f t="shared" ref="G604:G607" si="233">H604+5000</f>
        <v>38000</v>
      </c>
      <c r="H604" s="319">
        <f t="shared" si="232"/>
        <v>33000</v>
      </c>
      <c r="I604" s="183"/>
      <c r="J604" s="133" t="s">
        <v>5473</v>
      </c>
      <c r="K604" s="41" t="s">
        <v>4441</v>
      </c>
      <c r="L604" s="41" t="s">
        <v>4442</v>
      </c>
      <c r="M604" s="38" t="s">
        <v>2184</v>
      </c>
      <c r="N604" s="265">
        <v>33000</v>
      </c>
      <c r="O604" s="680" t="b">
        <f t="shared" si="230"/>
        <v>1</v>
      </c>
      <c r="P604" s="680" t="b">
        <f t="shared" si="231"/>
        <v>1</v>
      </c>
      <c r="Q604">
        <f>VLOOKUP(B604,'25년09월 학교가'!$A$2:$C$1818,3,0)</f>
        <v>33000</v>
      </c>
      <c r="R604" s="349"/>
      <c r="S604" s="680" t="b">
        <f t="shared" si="229"/>
        <v>1</v>
      </c>
    </row>
    <row r="605" spans="1:19" ht="38.4">
      <c r="A605" s="12"/>
      <c r="B605" s="132">
        <v>398552</v>
      </c>
      <c r="C605" s="191" t="s">
        <v>4445</v>
      </c>
      <c r="D605" s="132" t="s">
        <v>4329</v>
      </c>
      <c r="E605" s="12"/>
      <c r="F605" s="12" t="s">
        <v>3719</v>
      </c>
      <c r="G605" s="183">
        <f t="shared" si="233"/>
        <v>19000</v>
      </c>
      <c r="H605" s="319">
        <f t="shared" si="232"/>
        <v>14000</v>
      </c>
      <c r="I605" s="183"/>
      <c r="J605" s="133" t="s">
        <v>5473</v>
      </c>
      <c r="K605" s="41" t="s">
        <v>4441</v>
      </c>
      <c r="L605" s="41" t="s">
        <v>4442</v>
      </c>
      <c r="M605" s="38" t="s">
        <v>2184</v>
      </c>
      <c r="N605" s="265">
        <v>14000</v>
      </c>
      <c r="O605" s="680" t="b">
        <f t="shared" si="230"/>
        <v>1</v>
      </c>
      <c r="P605" s="680" t="b">
        <f t="shared" si="231"/>
        <v>1</v>
      </c>
      <c r="Q605">
        <f>VLOOKUP(B605,'25년09월 학교가'!$A$2:$C$1818,3,0)</f>
        <v>14000</v>
      </c>
      <c r="R605" s="349"/>
      <c r="S605" s="680" t="b">
        <f t="shared" si="229"/>
        <v>1</v>
      </c>
    </row>
    <row r="606" spans="1:19" ht="38.4">
      <c r="A606" s="12"/>
      <c r="B606" s="132">
        <v>388745</v>
      </c>
      <c r="C606" s="191" t="s">
        <v>4444</v>
      </c>
      <c r="D606" s="132" t="s">
        <v>4329</v>
      </c>
      <c r="E606" s="12"/>
      <c r="F606" s="12" t="s">
        <v>3719</v>
      </c>
      <c r="G606" s="183">
        <f t="shared" si="233"/>
        <v>20000</v>
      </c>
      <c r="H606" s="319">
        <f t="shared" si="232"/>
        <v>15000</v>
      </c>
      <c r="I606" s="183"/>
      <c r="J606" s="133" t="s">
        <v>4443</v>
      </c>
      <c r="K606" s="41" t="s">
        <v>4441</v>
      </c>
      <c r="L606" s="41" t="s">
        <v>68</v>
      </c>
      <c r="M606" s="38" t="s">
        <v>2184</v>
      </c>
      <c r="N606" s="265">
        <v>15000</v>
      </c>
      <c r="O606" s="680" t="b">
        <f t="shared" si="230"/>
        <v>1</v>
      </c>
      <c r="P606" s="680" t="b">
        <f t="shared" si="231"/>
        <v>1</v>
      </c>
      <c r="Q606">
        <f>VLOOKUP(B606,'25년09월 학교가'!$A$2:$C$1818,3,0)</f>
        <v>15000</v>
      </c>
      <c r="R606" s="349"/>
      <c r="S606" s="680" t="b">
        <f t="shared" si="229"/>
        <v>1</v>
      </c>
    </row>
    <row r="607" spans="1:19" ht="153.6">
      <c r="A607" s="12"/>
      <c r="B607" s="132">
        <v>390280</v>
      </c>
      <c r="C607" s="191" t="s">
        <v>4446</v>
      </c>
      <c r="D607" s="132" t="s">
        <v>4447</v>
      </c>
      <c r="E607" s="12">
        <v>100</v>
      </c>
      <c r="F607" s="12" t="s">
        <v>3719</v>
      </c>
      <c r="G607" s="183">
        <f t="shared" si="233"/>
        <v>36000</v>
      </c>
      <c r="H607" s="319">
        <f t="shared" si="232"/>
        <v>31000</v>
      </c>
      <c r="I607" s="183">
        <f>H607/E607</f>
        <v>310</v>
      </c>
      <c r="J607" s="133" t="s">
        <v>4448</v>
      </c>
      <c r="K607" s="41" t="s">
        <v>4202</v>
      </c>
      <c r="L607" s="41" t="s">
        <v>2913</v>
      </c>
      <c r="M607" s="38" t="s">
        <v>2184</v>
      </c>
      <c r="N607" s="265">
        <v>31000</v>
      </c>
      <c r="O607" s="680" t="b">
        <f t="shared" si="230"/>
        <v>1</v>
      </c>
      <c r="P607" s="680" t="b">
        <f t="shared" si="231"/>
        <v>1</v>
      </c>
      <c r="Q607">
        <f>VLOOKUP(B607,'25년09월 학교가'!$A$2:$C$1818,3,0)</f>
        <v>31000</v>
      </c>
      <c r="R607" s="349"/>
      <c r="S607" s="680" t="b">
        <f t="shared" si="229"/>
        <v>1</v>
      </c>
    </row>
    <row r="608" spans="1:19" ht="38.4">
      <c r="A608" s="360"/>
      <c r="B608" s="13">
        <v>152394</v>
      </c>
      <c r="C608" s="55" t="s">
        <v>829</v>
      </c>
      <c r="D608" s="13" t="s">
        <v>830</v>
      </c>
      <c r="E608" s="12"/>
      <c r="F608" s="12" t="s">
        <v>233</v>
      </c>
      <c r="G608" s="59">
        <v>47900</v>
      </c>
      <c r="H608" s="319">
        <f t="shared" si="232"/>
        <v>42300</v>
      </c>
      <c r="I608" s="153"/>
      <c r="J608" s="32" t="s">
        <v>3861</v>
      </c>
      <c r="K608" s="41" t="s">
        <v>656</v>
      </c>
      <c r="L608" s="38" t="s">
        <v>831</v>
      </c>
      <c r="M608" s="17"/>
      <c r="N608" s="265">
        <v>42300</v>
      </c>
      <c r="O608" s="680" t="b">
        <f t="shared" si="230"/>
        <v>1</v>
      </c>
      <c r="P608" s="680" t="b">
        <f t="shared" si="231"/>
        <v>1</v>
      </c>
      <c r="Q608">
        <f>VLOOKUP(B608,'25년09월 학교가'!$A$2:$C$1818,3,0)</f>
        <v>42300</v>
      </c>
      <c r="R608" s="349"/>
      <c r="S608" s="680" t="b">
        <f t="shared" si="229"/>
        <v>1</v>
      </c>
    </row>
    <row r="609" spans="1:19">
      <c r="A609" s="360"/>
      <c r="B609" s="379">
        <v>293739</v>
      </c>
      <c r="C609" s="380" t="s">
        <v>3197</v>
      </c>
      <c r="D609" s="13" t="s">
        <v>3198</v>
      </c>
      <c r="E609" s="12"/>
      <c r="F609" s="12" t="s">
        <v>233</v>
      </c>
      <c r="G609" s="34">
        <v>13700</v>
      </c>
      <c r="H609" s="319">
        <f t="shared" si="232"/>
        <v>11000</v>
      </c>
      <c r="I609" s="20"/>
      <c r="J609" s="32" t="s">
        <v>3199</v>
      </c>
      <c r="K609" s="41" t="s">
        <v>1931</v>
      </c>
      <c r="L609" s="38" t="s">
        <v>2420</v>
      </c>
      <c r="M609" s="17" t="s">
        <v>3196</v>
      </c>
      <c r="N609" s="265">
        <v>11000</v>
      </c>
      <c r="O609" s="680" t="b">
        <f t="shared" si="230"/>
        <v>1</v>
      </c>
      <c r="P609" s="680" t="b">
        <f t="shared" si="231"/>
        <v>1</v>
      </c>
      <c r="Q609">
        <f>VLOOKUP(B609,'25년09월 학교가'!$A$2:$C$1818,3,0)</f>
        <v>11000</v>
      </c>
      <c r="R609" s="349"/>
      <c r="S609" s="680" t="b">
        <f t="shared" si="229"/>
        <v>1</v>
      </c>
    </row>
    <row r="610" spans="1:19" ht="57.6">
      <c r="A610" s="360"/>
      <c r="B610" s="379">
        <v>328883</v>
      </c>
      <c r="C610" s="380" t="s">
        <v>3200</v>
      </c>
      <c r="D610" s="13" t="s">
        <v>58</v>
      </c>
      <c r="E610" s="12" t="s">
        <v>4046</v>
      </c>
      <c r="F610" s="12" t="s">
        <v>233</v>
      </c>
      <c r="G610" s="34">
        <v>90260</v>
      </c>
      <c r="H610" s="319">
        <f t="shared" si="232"/>
        <v>70000</v>
      </c>
      <c r="I610" s="20"/>
      <c r="J610" s="32" t="s">
        <v>3201</v>
      </c>
      <c r="K610" s="41" t="s">
        <v>5122</v>
      </c>
      <c r="L610" s="38" t="s">
        <v>3202</v>
      </c>
      <c r="M610" s="17" t="s">
        <v>106</v>
      </c>
      <c r="N610" s="265">
        <v>70000</v>
      </c>
      <c r="O610" s="680" t="b">
        <f t="shared" si="230"/>
        <v>1</v>
      </c>
      <c r="P610" s="680" t="b">
        <f t="shared" si="231"/>
        <v>1</v>
      </c>
      <c r="Q610">
        <f>VLOOKUP(B610,'25년09월 학교가'!$A$2:$C$1818,3,0)</f>
        <v>70000</v>
      </c>
      <c r="R610" s="349"/>
      <c r="S610" s="680" t="b">
        <f t="shared" si="229"/>
        <v>1</v>
      </c>
    </row>
    <row r="611" spans="1:19" ht="57.6">
      <c r="A611" s="360"/>
      <c r="B611" s="379">
        <v>328892</v>
      </c>
      <c r="C611" s="380" t="s">
        <v>4045</v>
      </c>
      <c r="D611" s="13" t="s">
        <v>59</v>
      </c>
      <c r="E611" s="12" t="s">
        <v>4047</v>
      </c>
      <c r="F611" s="12" t="s">
        <v>233</v>
      </c>
      <c r="G611" s="34">
        <v>45400</v>
      </c>
      <c r="H611" s="319">
        <f t="shared" si="232"/>
        <v>36000</v>
      </c>
      <c r="I611" s="20"/>
      <c r="J611" s="32" t="s">
        <v>3201</v>
      </c>
      <c r="K611" s="41" t="s">
        <v>5122</v>
      </c>
      <c r="L611" s="38" t="s">
        <v>3202</v>
      </c>
      <c r="M611" s="17" t="s">
        <v>106</v>
      </c>
      <c r="N611" s="265">
        <v>36000</v>
      </c>
      <c r="O611" s="680" t="b">
        <f t="shared" si="230"/>
        <v>1</v>
      </c>
      <c r="P611" s="680" t="b">
        <f t="shared" si="231"/>
        <v>1</v>
      </c>
      <c r="Q611">
        <f>VLOOKUP(B611,'25년09월 학교가'!$A$2:$C$1818,3,0)</f>
        <v>36000</v>
      </c>
      <c r="R611" s="349"/>
      <c r="S611" s="680" t="b">
        <f t="shared" si="229"/>
        <v>1</v>
      </c>
    </row>
    <row r="612" spans="1:19">
      <c r="A612" s="85"/>
      <c r="B612" s="107"/>
      <c r="C612" s="106"/>
      <c r="D612" s="108"/>
      <c r="E612" s="106"/>
      <c r="F612" s="109"/>
      <c r="G612" s="110"/>
      <c r="H612" s="111"/>
      <c r="I612" s="102"/>
      <c r="N612" s="265"/>
      <c r="O612" s="680"/>
      <c r="R612" s="349"/>
    </row>
    <row r="613" spans="1:19">
      <c r="A613" s="85"/>
      <c r="B613" s="107"/>
      <c r="C613" s="106"/>
      <c r="D613" s="108"/>
      <c r="E613" s="106"/>
      <c r="F613" s="109"/>
      <c r="G613" s="110"/>
      <c r="H613" s="111"/>
      <c r="I613" s="102"/>
      <c r="N613" s="265"/>
      <c r="O613" s="680"/>
      <c r="R613" s="349"/>
    </row>
    <row r="614" spans="1:19" ht="39.6" customHeight="1">
      <c r="A614" s="289"/>
      <c r="B614" s="994" t="s">
        <v>6416</v>
      </c>
      <c r="C614" s="994"/>
      <c r="D614" s="994"/>
      <c r="E614" s="994"/>
      <c r="F614" s="994"/>
      <c r="G614" s="994"/>
      <c r="H614" s="994"/>
      <c r="I614" s="994"/>
      <c r="J614" s="994"/>
      <c r="K614" s="994"/>
      <c r="L614" s="994"/>
      <c r="M614" s="994"/>
      <c r="N614" s="265"/>
      <c r="O614" s="680"/>
      <c r="R614" s="349"/>
    </row>
    <row r="615" spans="1:19" ht="96">
      <c r="A615" s="14"/>
      <c r="B615" s="132">
        <v>433340</v>
      </c>
      <c r="C615" s="29" t="s">
        <v>3358</v>
      </c>
      <c r="D615" s="13" t="s">
        <v>341</v>
      </c>
      <c r="E615" s="12"/>
      <c r="F615" s="12" t="s">
        <v>129</v>
      </c>
      <c r="G615" s="34">
        <v>26460</v>
      </c>
      <c r="H615" s="319">
        <f>N615</f>
        <v>21000</v>
      </c>
      <c r="I615" s="20"/>
      <c r="J615" s="32" t="s">
        <v>3359</v>
      </c>
      <c r="K615" s="161" t="s">
        <v>4538</v>
      </c>
      <c r="L615" s="12" t="s">
        <v>3360</v>
      </c>
      <c r="M615" s="160" t="s">
        <v>11</v>
      </c>
      <c r="N615" s="265">
        <v>21000</v>
      </c>
      <c r="O615" s="680" t="b">
        <f t="shared" ref="O615:O629" si="234">H615=N615</f>
        <v>1</v>
      </c>
      <c r="P615" s="680" t="b">
        <f t="shared" ref="P615:P629" si="235">H615&lt;G615</f>
        <v>1</v>
      </c>
      <c r="Q615">
        <f>VLOOKUP(B615,'25년09월 학교가'!$A$2:$C$1818,3,0)</f>
        <v>21000</v>
      </c>
      <c r="R615" s="349"/>
      <c r="S615" s="680" t="b">
        <f t="shared" ref="S615:S655" si="236">Q615=H615</f>
        <v>1</v>
      </c>
    </row>
    <row r="616" spans="1:19" ht="76.8">
      <c r="A616" s="14"/>
      <c r="B616" s="132">
        <v>433338</v>
      </c>
      <c r="C616" s="29" t="s">
        <v>3361</v>
      </c>
      <c r="D616" s="13" t="s">
        <v>341</v>
      </c>
      <c r="E616" s="12"/>
      <c r="F616" s="12" t="s">
        <v>129</v>
      </c>
      <c r="G616" s="34">
        <v>27900</v>
      </c>
      <c r="H616" s="319">
        <f t="shared" ref="H616:H629" si="237">N616</f>
        <v>23500</v>
      </c>
      <c r="I616" s="20"/>
      <c r="J616" s="32" t="s">
        <v>3362</v>
      </c>
      <c r="K616" s="161" t="s">
        <v>466</v>
      </c>
      <c r="L616" s="12" t="s">
        <v>3363</v>
      </c>
      <c r="M616" s="160" t="s">
        <v>106</v>
      </c>
      <c r="N616" s="265">
        <v>23500</v>
      </c>
      <c r="O616" s="680" t="b">
        <f t="shared" si="234"/>
        <v>1</v>
      </c>
      <c r="P616" s="680" t="b">
        <f t="shared" si="235"/>
        <v>1</v>
      </c>
      <c r="Q616">
        <f>VLOOKUP(B616,'25년09월 학교가'!$A$2:$C$1818,3,0)</f>
        <v>23500</v>
      </c>
      <c r="R616" s="349"/>
      <c r="S616" s="680" t="b">
        <f t="shared" si="236"/>
        <v>1</v>
      </c>
    </row>
    <row r="617" spans="1:19" ht="96">
      <c r="A617" s="14" t="s">
        <v>6232</v>
      </c>
      <c r="B617" s="132">
        <v>457699</v>
      </c>
      <c r="C617" s="29" t="s">
        <v>6247</v>
      </c>
      <c r="D617" s="13" t="s">
        <v>341</v>
      </c>
      <c r="E617" s="12"/>
      <c r="F617" s="12" t="s">
        <v>129</v>
      </c>
      <c r="G617" s="34">
        <v>12430</v>
      </c>
      <c r="H617" s="319">
        <f t="shared" si="237"/>
        <v>10000</v>
      </c>
      <c r="I617" s="20"/>
      <c r="J617" s="32" t="s">
        <v>6251</v>
      </c>
      <c r="K617" s="14" t="s">
        <v>410</v>
      </c>
      <c r="L617" s="12" t="s">
        <v>3115</v>
      </c>
      <c r="M617" s="160" t="s">
        <v>11</v>
      </c>
      <c r="N617" s="265">
        <v>10000</v>
      </c>
      <c r="O617" s="680" t="b">
        <f t="shared" si="234"/>
        <v>1</v>
      </c>
      <c r="P617" s="680" t="b">
        <f t="shared" si="235"/>
        <v>1</v>
      </c>
      <c r="Q617">
        <f>VLOOKUP(B617,'25년09월 학교가'!$A$2:$C$1818,3,0)</f>
        <v>10000</v>
      </c>
      <c r="R617" s="349"/>
      <c r="S617" s="680" t="b">
        <f t="shared" si="236"/>
        <v>1</v>
      </c>
    </row>
    <row r="618" spans="1:19" ht="96">
      <c r="A618" s="14" t="s">
        <v>6232</v>
      </c>
      <c r="B618" s="132">
        <v>457698</v>
      </c>
      <c r="C618" s="29" t="s">
        <v>6246</v>
      </c>
      <c r="D618" s="13" t="s">
        <v>341</v>
      </c>
      <c r="E618" s="12"/>
      <c r="F618" s="12" t="s">
        <v>129</v>
      </c>
      <c r="G618" s="34">
        <v>12430</v>
      </c>
      <c r="H618" s="319">
        <f t="shared" si="237"/>
        <v>10800</v>
      </c>
      <c r="I618" s="20"/>
      <c r="J618" s="32" t="s">
        <v>6252</v>
      </c>
      <c r="K618" s="14" t="s">
        <v>410</v>
      </c>
      <c r="L618" s="12" t="s">
        <v>3115</v>
      </c>
      <c r="M618" s="160" t="s">
        <v>11</v>
      </c>
      <c r="N618" s="265">
        <v>10800</v>
      </c>
      <c r="O618" s="680" t="b">
        <f t="shared" si="234"/>
        <v>1</v>
      </c>
      <c r="P618" s="680" t="b">
        <f t="shared" si="235"/>
        <v>1</v>
      </c>
      <c r="Q618">
        <f>VLOOKUP(B618,'25년09월 학교가'!$A$2:$C$1818,3,0)</f>
        <v>10800</v>
      </c>
      <c r="R618" s="349"/>
      <c r="S618" s="680" t="b">
        <f t="shared" si="236"/>
        <v>1</v>
      </c>
    </row>
    <row r="619" spans="1:19" ht="134.4">
      <c r="A619" s="14"/>
      <c r="B619" s="132">
        <v>457702</v>
      </c>
      <c r="C619" s="29" t="s">
        <v>6250</v>
      </c>
      <c r="D619" s="13" t="s">
        <v>341</v>
      </c>
      <c r="E619" s="12"/>
      <c r="F619" s="12" t="s">
        <v>129</v>
      </c>
      <c r="G619" s="34">
        <v>14970</v>
      </c>
      <c r="H619" s="319">
        <f t="shared" si="237"/>
        <v>13000</v>
      </c>
      <c r="I619" s="20"/>
      <c r="J619" s="32" t="s">
        <v>6255</v>
      </c>
      <c r="K619" s="14" t="s">
        <v>410</v>
      </c>
      <c r="L619" s="12" t="s">
        <v>2009</v>
      </c>
      <c r="M619" s="160" t="s">
        <v>11</v>
      </c>
      <c r="N619" s="265">
        <v>13000</v>
      </c>
      <c r="O619" s="680" t="b">
        <f t="shared" si="234"/>
        <v>1</v>
      </c>
      <c r="P619" s="680" t="b">
        <f t="shared" si="235"/>
        <v>1</v>
      </c>
      <c r="Q619">
        <f>VLOOKUP(B619,'25년09월 학교가'!$A$2:$C$1818,3,0)</f>
        <v>13000</v>
      </c>
      <c r="R619" s="349"/>
      <c r="S619" s="680" t="b">
        <f t="shared" si="236"/>
        <v>1</v>
      </c>
    </row>
    <row r="620" spans="1:19" ht="96">
      <c r="A620" s="161"/>
      <c r="B620" s="132">
        <v>457700</v>
      </c>
      <c r="C620" s="29" t="s">
        <v>6248</v>
      </c>
      <c r="D620" s="13" t="s">
        <v>341</v>
      </c>
      <c r="E620" s="12"/>
      <c r="F620" s="12" t="s">
        <v>129</v>
      </c>
      <c r="G620" s="34">
        <v>13130</v>
      </c>
      <c r="H620" s="319">
        <f t="shared" si="237"/>
        <v>11000</v>
      </c>
      <c r="I620" s="20"/>
      <c r="J620" s="32" t="s">
        <v>6253</v>
      </c>
      <c r="K620" s="14" t="s">
        <v>410</v>
      </c>
      <c r="L620" s="12" t="s">
        <v>3115</v>
      </c>
      <c r="M620" s="160" t="s">
        <v>11</v>
      </c>
      <c r="N620" s="265">
        <v>11000</v>
      </c>
      <c r="O620" s="680" t="b">
        <f t="shared" si="234"/>
        <v>1</v>
      </c>
      <c r="P620" s="680" t="b">
        <f t="shared" si="235"/>
        <v>1</v>
      </c>
      <c r="Q620">
        <f>VLOOKUP(B620,'25년09월 학교가'!$A$2:$C$1818,3,0)</f>
        <v>11000</v>
      </c>
      <c r="R620" s="349"/>
      <c r="S620" s="680" t="b">
        <f t="shared" si="236"/>
        <v>1</v>
      </c>
    </row>
    <row r="621" spans="1:19" ht="96">
      <c r="A621" s="14"/>
      <c r="B621" s="132">
        <v>457701</v>
      </c>
      <c r="C621" s="29" t="s">
        <v>6249</v>
      </c>
      <c r="D621" s="13" t="s">
        <v>341</v>
      </c>
      <c r="E621" s="12"/>
      <c r="F621" s="12" t="s">
        <v>129</v>
      </c>
      <c r="G621" s="34">
        <v>12500</v>
      </c>
      <c r="H621" s="319">
        <f t="shared" si="237"/>
        <v>9000</v>
      </c>
      <c r="I621" s="20"/>
      <c r="J621" s="32" t="s">
        <v>6254</v>
      </c>
      <c r="K621" s="14" t="s">
        <v>410</v>
      </c>
      <c r="L621" s="12" t="s">
        <v>3115</v>
      </c>
      <c r="M621" s="160" t="s">
        <v>11</v>
      </c>
      <c r="N621" s="265">
        <v>9000</v>
      </c>
      <c r="O621" s="680" t="b">
        <f t="shared" si="234"/>
        <v>1</v>
      </c>
      <c r="P621" s="680" t="b">
        <f t="shared" si="235"/>
        <v>1</v>
      </c>
      <c r="Q621">
        <f>VLOOKUP(B621,'25년09월 학교가'!$A$2:$C$1818,3,0)</f>
        <v>9000</v>
      </c>
      <c r="R621" s="349"/>
      <c r="S621" s="680" t="b">
        <f t="shared" si="236"/>
        <v>1</v>
      </c>
    </row>
    <row r="622" spans="1:19" ht="38.4">
      <c r="A622" s="14"/>
      <c r="B622" s="132">
        <v>362481</v>
      </c>
      <c r="C622" s="29" t="s">
        <v>3364</v>
      </c>
      <c r="D622" s="13" t="s">
        <v>3365</v>
      </c>
      <c r="E622" s="12"/>
      <c r="F622" s="12" t="s">
        <v>129</v>
      </c>
      <c r="G622" s="34">
        <v>4360</v>
      </c>
      <c r="H622" s="319">
        <f t="shared" si="237"/>
        <v>3600</v>
      </c>
      <c r="I622" s="20"/>
      <c r="J622" s="32" t="s">
        <v>3366</v>
      </c>
      <c r="K622" s="14" t="s">
        <v>410</v>
      </c>
      <c r="L622" s="12" t="s">
        <v>3239</v>
      </c>
      <c r="M622" s="160" t="s">
        <v>11</v>
      </c>
      <c r="N622" s="265">
        <v>3600</v>
      </c>
      <c r="O622" s="680" t="b">
        <f t="shared" si="234"/>
        <v>1</v>
      </c>
      <c r="P622" s="680" t="b">
        <f t="shared" si="235"/>
        <v>1</v>
      </c>
      <c r="Q622">
        <f>VLOOKUP(B622,'25년09월 학교가'!$A$2:$C$1818,3,0)</f>
        <v>3600</v>
      </c>
      <c r="R622" s="349"/>
      <c r="S622" s="680" t="b">
        <f t="shared" si="236"/>
        <v>1</v>
      </c>
    </row>
    <row r="623" spans="1:19" ht="38.4">
      <c r="A623" s="14"/>
      <c r="B623" s="132">
        <v>362482</v>
      </c>
      <c r="C623" s="29" t="s">
        <v>3367</v>
      </c>
      <c r="D623" s="13" t="s">
        <v>3368</v>
      </c>
      <c r="E623" s="12"/>
      <c r="F623" s="12" t="s">
        <v>129</v>
      </c>
      <c r="G623" s="34">
        <v>9300</v>
      </c>
      <c r="H623" s="319">
        <f t="shared" si="237"/>
        <v>8000</v>
      </c>
      <c r="I623" s="20"/>
      <c r="J623" s="32" t="s">
        <v>3369</v>
      </c>
      <c r="K623" s="14" t="s">
        <v>3370</v>
      </c>
      <c r="L623" s="12" t="s">
        <v>2009</v>
      </c>
      <c r="M623" s="160" t="s">
        <v>11</v>
      </c>
      <c r="N623" s="265">
        <v>8000</v>
      </c>
      <c r="O623" s="680" t="b">
        <f t="shared" si="234"/>
        <v>1</v>
      </c>
      <c r="P623" s="680" t="b">
        <f t="shared" si="235"/>
        <v>1</v>
      </c>
      <c r="Q623">
        <f>VLOOKUP(B623,'25년09월 학교가'!$A$2:$C$1818,3,0)</f>
        <v>8000</v>
      </c>
      <c r="R623" s="349"/>
      <c r="S623" s="680" t="b">
        <f t="shared" si="236"/>
        <v>1</v>
      </c>
    </row>
    <row r="624" spans="1:19" ht="38.4">
      <c r="A624" s="14"/>
      <c r="B624" s="132">
        <v>362565</v>
      </c>
      <c r="C624" s="29" t="s">
        <v>4544</v>
      </c>
      <c r="D624" s="13" t="s">
        <v>341</v>
      </c>
      <c r="E624" s="12"/>
      <c r="F624" s="12" t="s">
        <v>129</v>
      </c>
      <c r="G624" s="34">
        <v>17440</v>
      </c>
      <c r="H624" s="319">
        <f t="shared" si="237"/>
        <v>12500</v>
      </c>
      <c r="I624" s="20"/>
      <c r="J624" s="32" t="s">
        <v>4545</v>
      </c>
      <c r="K624" s="14" t="s">
        <v>410</v>
      </c>
      <c r="L624" s="12" t="s">
        <v>779</v>
      </c>
      <c r="M624" s="160" t="s">
        <v>106</v>
      </c>
      <c r="N624" s="265">
        <v>12500</v>
      </c>
      <c r="O624" s="680" t="b">
        <f t="shared" si="234"/>
        <v>1</v>
      </c>
      <c r="P624" s="680" t="b">
        <f t="shared" si="235"/>
        <v>1</v>
      </c>
      <c r="Q624">
        <f>VLOOKUP(B624,'25년09월 학교가'!$A$2:$C$1818,3,0)</f>
        <v>12500</v>
      </c>
      <c r="R624" s="349"/>
      <c r="S624" s="680" t="b">
        <f t="shared" si="236"/>
        <v>1</v>
      </c>
    </row>
    <row r="625" spans="1:19" ht="38.4">
      <c r="A625" s="14"/>
      <c r="B625" s="132">
        <v>401744</v>
      </c>
      <c r="C625" s="29" t="s">
        <v>4546</v>
      </c>
      <c r="D625" s="13" t="s">
        <v>341</v>
      </c>
      <c r="E625" s="12"/>
      <c r="F625" s="12" t="s">
        <v>129</v>
      </c>
      <c r="G625" s="34">
        <v>18440</v>
      </c>
      <c r="H625" s="319">
        <f t="shared" si="237"/>
        <v>13000</v>
      </c>
      <c r="I625" s="20"/>
      <c r="J625" s="32" t="s">
        <v>4547</v>
      </c>
      <c r="K625" s="14" t="s">
        <v>410</v>
      </c>
      <c r="L625" s="12" t="s">
        <v>2773</v>
      </c>
      <c r="M625" s="160" t="s">
        <v>106</v>
      </c>
      <c r="N625" s="265">
        <v>13000</v>
      </c>
      <c r="O625" s="680" t="b">
        <f t="shared" si="234"/>
        <v>1</v>
      </c>
      <c r="P625" s="680" t="b">
        <f t="shared" si="235"/>
        <v>1</v>
      </c>
      <c r="Q625">
        <f>VLOOKUP(B625,'25년09월 학교가'!$A$2:$C$1818,3,0)</f>
        <v>13000</v>
      </c>
      <c r="R625" s="349"/>
      <c r="S625" s="680" t="b">
        <f t="shared" si="236"/>
        <v>1</v>
      </c>
    </row>
    <row r="626" spans="1:19">
      <c r="A626" s="14"/>
      <c r="B626" s="132">
        <v>362607</v>
      </c>
      <c r="C626" s="29" t="s">
        <v>3373</v>
      </c>
      <c r="D626" s="13" t="s">
        <v>358</v>
      </c>
      <c r="E626" s="12"/>
      <c r="F626" s="12" t="s">
        <v>129</v>
      </c>
      <c r="G626" s="34">
        <v>9420</v>
      </c>
      <c r="H626" s="319">
        <f t="shared" si="237"/>
        <v>8100</v>
      </c>
      <c r="I626" s="20"/>
      <c r="J626" s="32" t="s">
        <v>3374</v>
      </c>
      <c r="K626" s="161" t="s">
        <v>5128</v>
      </c>
      <c r="L626" s="12" t="s">
        <v>2208</v>
      </c>
      <c r="M626" s="160" t="s">
        <v>106</v>
      </c>
      <c r="N626" s="265">
        <v>8100</v>
      </c>
      <c r="O626" s="680" t="b">
        <f t="shared" si="234"/>
        <v>1</v>
      </c>
      <c r="P626" s="680" t="b">
        <f t="shared" si="235"/>
        <v>1</v>
      </c>
      <c r="Q626">
        <f>VLOOKUP(B626,'25년09월 학교가'!$A$2:$C$1818,3,0)</f>
        <v>8100</v>
      </c>
      <c r="R626" s="349"/>
      <c r="S626" s="680" t="b">
        <f t="shared" si="236"/>
        <v>1</v>
      </c>
    </row>
    <row r="627" spans="1:19">
      <c r="A627" s="14"/>
      <c r="B627" s="132">
        <v>362634</v>
      </c>
      <c r="C627" s="29" t="s">
        <v>3375</v>
      </c>
      <c r="D627" s="13" t="s">
        <v>358</v>
      </c>
      <c r="E627" s="12"/>
      <c r="F627" s="12" t="s">
        <v>129</v>
      </c>
      <c r="G627" s="34">
        <v>7950</v>
      </c>
      <c r="H627" s="319">
        <f t="shared" si="237"/>
        <v>6800</v>
      </c>
      <c r="I627" s="20"/>
      <c r="J627" s="32" t="s">
        <v>3376</v>
      </c>
      <c r="K627" s="161" t="s">
        <v>5128</v>
      </c>
      <c r="L627" s="12" t="s">
        <v>388</v>
      </c>
      <c r="M627" s="160" t="s">
        <v>106</v>
      </c>
      <c r="N627" s="265">
        <v>6800</v>
      </c>
      <c r="O627" s="680" t="b">
        <f t="shared" si="234"/>
        <v>1</v>
      </c>
      <c r="P627" s="680" t="b">
        <f t="shared" si="235"/>
        <v>1</v>
      </c>
      <c r="Q627">
        <f>VLOOKUP(B627,'25년09월 학교가'!$A$2:$C$1818,3,0)</f>
        <v>6800</v>
      </c>
      <c r="R627" s="349"/>
      <c r="S627" s="680" t="b">
        <f t="shared" si="236"/>
        <v>1</v>
      </c>
    </row>
    <row r="628" spans="1:19">
      <c r="A628" s="14"/>
      <c r="B628" s="132">
        <v>362609</v>
      </c>
      <c r="C628" s="29" t="s">
        <v>3377</v>
      </c>
      <c r="D628" s="13" t="s">
        <v>358</v>
      </c>
      <c r="E628" s="12"/>
      <c r="F628" s="12" t="s">
        <v>129</v>
      </c>
      <c r="G628" s="34">
        <v>12700</v>
      </c>
      <c r="H628" s="319">
        <f t="shared" si="237"/>
        <v>10500</v>
      </c>
      <c r="I628" s="20"/>
      <c r="J628" s="32" t="s">
        <v>3378</v>
      </c>
      <c r="K628" s="14" t="s">
        <v>410</v>
      </c>
      <c r="L628" s="12" t="s">
        <v>388</v>
      </c>
      <c r="M628" s="160" t="s">
        <v>11</v>
      </c>
      <c r="N628" s="265">
        <v>10500</v>
      </c>
      <c r="O628" s="680" t="b">
        <f t="shared" si="234"/>
        <v>1</v>
      </c>
      <c r="P628" s="680" t="b">
        <f t="shared" si="235"/>
        <v>1</v>
      </c>
      <c r="Q628">
        <f>VLOOKUP(B628,'25년09월 학교가'!$A$2:$C$1818,3,0)</f>
        <v>10500</v>
      </c>
      <c r="R628" s="349"/>
      <c r="S628" s="680" t="b">
        <f t="shared" si="236"/>
        <v>1</v>
      </c>
    </row>
    <row r="629" spans="1:19">
      <c r="A629" s="14"/>
      <c r="B629" s="132">
        <v>362610</v>
      </c>
      <c r="C629" s="29" t="s">
        <v>3379</v>
      </c>
      <c r="D629" s="13" t="s">
        <v>358</v>
      </c>
      <c r="E629" s="12"/>
      <c r="F629" s="12" t="s">
        <v>129</v>
      </c>
      <c r="G629" s="34">
        <v>12700</v>
      </c>
      <c r="H629" s="319">
        <f t="shared" si="237"/>
        <v>11000</v>
      </c>
      <c r="I629" s="20"/>
      <c r="J629" s="32" t="s">
        <v>3378</v>
      </c>
      <c r="K629" s="14" t="s">
        <v>410</v>
      </c>
      <c r="L629" s="12" t="s">
        <v>388</v>
      </c>
      <c r="M629" s="160" t="s">
        <v>11</v>
      </c>
      <c r="N629" s="265">
        <v>11000</v>
      </c>
      <c r="O629" s="680" t="b">
        <f t="shared" si="234"/>
        <v>1</v>
      </c>
      <c r="P629" s="680" t="b">
        <f t="shared" si="235"/>
        <v>1</v>
      </c>
      <c r="Q629">
        <f>VLOOKUP(B629,'25년09월 학교가'!$A$2:$C$1818,3,0)</f>
        <v>11000</v>
      </c>
      <c r="R629" s="349"/>
      <c r="S629" s="680" t="b">
        <f t="shared" si="236"/>
        <v>1</v>
      </c>
    </row>
    <row r="630" spans="1:19">
      <c r="A630" s="14"/>
      <c r="B630" s="132">
        <v>265228</v>
      </c>
      <c r="C630" s="225" t="s">
        <v>5330</v>
      </c>
      <c r="D630" s="13" t="s">
        <v>58</v>
      </c>
      <c r="E630" s="12"/>
      <c r="F630" s="35" t="s">
        <v>129</v>
      </c>
      <c r="G630" s="183">
        <v>4360</v>
      </c>
      <c r="H630" s="320">
        <f>N630</f>
        <v>2590</v>
      </c>
      <c r="I630" s="183"/>
      <c r="J630" s="133" t="s">
        <v>5331</v>
      </c>
      <c r="K630" s="14"/>
      <c r="L630" s="12" t="s">
        <v>511</v>
      </c>
      <c r="M630" s="12" t="s">
        <v>788</v>
      </c>
      <c r="N630" s="85">
        <v>2590</v>
      </c>
      <c r="O630" s="685" t="b">
        <f t="shared" ref="O630:O647" si="238">H630=N630</f>
        <v>1</v>
      </c>
      <c r="P630" s="680" t="b">
        <f t="shared" ref="P630:P647" si="239">H630&lt;G630</f>
        <v>1</v>
      </c>
      <c r="Q630">
        <f>VLOOKUP(B630,'25년09월 학교가'!$A$2:$C$1818,3,0)</f>
        <v>2590</v>
      </c>
      <c r="R630" s="175"/>
      <c r="S630" s="680" t="b">
        <f t="shared" si="236"/>
        <v>1</v>
      </c>
    </row>
    <row r="631" spans="1:19" s="175" customFormat="1" ht="76.8">
      <c r="A631" s="389" t="s">
        <v>5511</v>
      </c>
      <c r="B631" s="132">
        <v>436528</v>
      </c>
      <c r="C631" s="195" t="s">
        <v>5120</v>
      </c>
      <c r="D631" s="196" t="s">
        <v>3467</v>
      </c>
      <c r="E631" s="12"/>
      <c r="F631" s="35" t="s">
        <v>129</v>
      </c>
      <c r="G631" s="213">
        <v>85000</v>
      </c>
      <c r="H631" s="320">
        <f t="shared" ref="H631:H647" si="240">N631</f>
        <v>70000</v>
      </c>
      <c r="I631" s="183"/>
      <c r="J631" s="199" t="s">
        <v>5411</v>
      </c>
      <c r="K631" s="201" t="s">
        <v>5289</v>
      </c>
      <c r="L631" s="198" t="s">
        <v>5302</v>
      </c>
      <c r="M631" s="17" t="s">
        <v>11</v>
      </c>
      <c r="N631" s="85">
        <v>70000</v>
      </c>
      <c r="O631" s="685" t="b">
        <f t="shared" si="238"/>
        <v>1</v>
      </c>
      <c r="P631" s="680" t="b">
        <f t="shared" si="239"/>
        <v>1</v>
      </c>
      <c r="Q631">
        <f>VLOOKUP(B631,'25년09월 학교가'!$A$2:$C$1818,3,0)</f>
        <v>70000</v>
      </c>
      <c r="S631" s="680" t="b">
        <f t="shared" si="236"/>
        <v>1</v>
      </c>
    </row>
    <row r="632" spans="1:19" s="175" customFormat="1" ht="76.8">
      <c r="A632" s="389" t="s">
        <v>5511</v>
      </c>
      <c r="B632" s="132">
        <v>436523</v>
      </c>
      <c r="C632" s="195" t="s">
        <v>5402</v>
      </c>
      <c r="D632" s="196" t="s">
        <v>5410</v>
      </c>
      <c r="E632" s="12"/>
      <c r="F632" s="35" t="s">
        <v>129</v>
      </c>
      <c r="G632" s="213">
        <f>H632+5000</f>
        <v>41000</v>
      </c>
      <c r="H632" s="320">
        <f t="shared" si="240"/>
        <v>36000</v>
      </c>
      <c r="I632" s="183"/>
      <c r="J632" s="199" t="s">
        <v>5412</v>
      </c>
      <c r="K632" s="201" t="s">
        <v>5289</v>
      </c>
      <c r="L632" s="198" t="s">
        <v>5302</v>
      </c>
      <c r="M632" s="17" t="s">
        <v>11</v>
      </c>
      <c r="N632" s="85">
        <v>36000</v>
      </c>
      <c r="O632" s="685" t="b">
        <f t="shared" si="238"/>
        <v>1</v>
      </c>
      <c r="P632" s="680" t="b">
        <f t="shared" si="239"/>
        <v>1</v>
      </c>
      <c r="Q632">
        <f>VLOOKUP(B632,'25년09월 학교가'!$A$2:$C$1818,3,0)</f>
        <v>36000</v>
      </c>
      <c r="S632" s="680" t="b">
        <f t="shared" si="236"/>
        <v>1</v>
      </c>
    </row>
    <row r="633" spans="1:19" ht="38.4">
      <c r="A633" s="384"/>
      <c r="B633" s="125">
        <v>396070</v>
      </c>
      <c r="C633" s="124" t="s">
        <v>4622</v>
      </c>
      <c r="D633" s="125" t="s">
        <v>358</v>
      </c>
      <c r="E633" s="35"/>
      <c r="F633" s="35" t="s">
        <v>233</v>
      </c>
      <c r="G633" s="213">
        <v>69400</v>
      </c>
      <c r="H633" s="319">
        <f t="shared" si="240"/>
        <v>62870</v>
      </c>
      <c r="I633" s="183"/>
      <c r="J633" s="127" t="s">
        <v>4635</v>
      </c>
      <c r="K633" s="315" t="s">
        <v>3298</v>
      </c>
      <c r="L633" s="314"/>
      <c r="M633" s="314" t="s">
        <v>2416</v>
      </c>
      <c r="N633" s="265">
        <v>62870</v>
      </c>
      <c r="O633" s="680" t="b">
        <f t="shared" si="238"/>
        <v>1</v>
      </c>
      <c r="P633" s="680" t="b">
        <f t="shared" si="239"/>
        <v>1</v>
      </c>
      <c r="Q633">
        <f>VLOOKUP(B633,'25년09월 학교가'!$A$2:$C$1818,3,0)</f>
        <v>62870</v>
      </c>
      <c r="R633" s="349"/>
      <c r="S633" s="680" t="b">
        <f t="shared" si="236"/>
        <v>1</v>
      </c>
    </row>
    <row r="634" spans="1:19" ht="57.6">
      <c r="A634" s="384"/>
      <c r="B634" s="236">
        <v>393688</v>
      </c>
      <c r="C634" s="233" t="s">
        <v>4623</v>
      </c>
      <c r="D634" s="125" t="s">
        <v>358</v>
      </c>
      <c r="E634" s="35"/>
      <c r="F634" s="35" t="s">
        <v>10</v>
      </c>
      <c r="G634" s="213">
        <v>23600</v>
      </c>
      <c r="H634" s="319">
        <f t="shared" si="240"/>
        <v>16500</v>
      </c>
      <c r="I634" s="183"/>
      <c r="J634" s="127" t="s">
        <v>4636</v>
      </c>
      <c r="K634" s="198" t="s">
        <v>5036</v>
      </c>
      <c r="L634" s="314" t="s">
        <v>4629</v>
      </c>
      <c r="M634" s="130" t="s">
        <v>112</v>
      </c>
      <c r="N634" s="265">
        <v>16500</v>
      </c>
      <c r="O634" s="680" t="b">
        <f t="shared" si="238"/>
        <v>1</v>
      </c>
      <c r="P634" s="680" t="b">
        <f t="shared" si="239"/>
        <v>1</v>
      </c>
      <c r="Q634">
        <f>VLOOKUP(B634,'25년09월 학교가'!$A$2:$C$1818,3,0)</f>
        <v>16500</v>
      </c>
      <c r="R634" s="349"/>
      <c r="S634" s="680" t="b">
        <f t="shared" si="236"/>
        <v>1</v>
      </c>
    </row>
    <row r="635" spans="1:19" ht="38.4">
      <c r="A635" s="384"/>
      <c r="B635" s="236">
        <v>393689</v>
      </c>
      <c r="C635" s="233" t="s">
        <v>4624</v>
      </c>
      <c r="D635" s="125" t="s">
        <v>358</v>
      </c>
      <c r="E635" s="35"/>
      <c r="F635" s="35" t="s">
        <v>10</v>
      </c>
      <c r="G635" s="213">
        <v>27800</v>
      </c>
      <c r="H635" s="319">
        <f t="shared" si="240"/>
        <v>23000</v>
      </c>
      <c r="I635" s="183"/>
      <c r="J635" s="127" t="s">
        <v>4637</v>
      </c>
      <c r="K635" s="198" t="s">
        <v>5037</v>
      </c>
      <c r="L635" s="314" t="s">
        <v>4629</v>
      </c>
      <c r="M635" s="130" t="s">
        <v>112</v>
      </c>
      <c r="N635" s="265">
        <v>23000</v>
      </c>
      <c r="O635" s="680" t="b">
        <f t="shared" si="238"/>
        <v>1</v>
      </c>
      <c r="P635" s="680" t="b">
        <f t="shared" si="239"/>
        <v>1</v>
      </c>
      <c r="Q635">
        <f>VLOOKUP(B635,'25년09월 학교가'!$A$2:$C$1818,3,0)</f>
        <v>23000</v>
      </c>
      <c r="R635" s="349"/>
      <c r="S635" s="680" t="b">
        <f t="shared" si="236"/>
        <v>1</v>
      </c>
    </row>
    <row r="636" spans="1:19" ht="76.8">
      <c r="A636" s="384"/>
      <c r="B636" s="379">
        <v>429669</v>
      </c>
      <c r="C636" s="191" t="s">
        <v>5318</v>
      </c>
      <c r="D636" s="379" t="s">
        <v>58</v>
      </c>
      <c r="E636" s="12"/>
      <c r="F636" s="240" t="s">
        <v>233</v>
      </c>
      <c r="G636" s="183">
        <v>14000</v>
      </c>
      <c r="H636" s="319">
        <f t="shared" si="240"/>
        <v>9020</v>
      </c>
      <c r="I636" s="183"/>
      <c r="J636" s="133" t="s">
        <v>5320</v>
      </c>
      <c r="K636" s="14" t="s">
        <v>5321</v>
      </c>
      <c r="L636" s="14" t="s">
        <v>5319</v>
      </c>
      <c r="M636" s="130" t="s">
        <v>112</v>
      </c>
      <c r="N636" s="265">
        <v>9020</v>
      </c>
      <c r="O636" s="680" t="b">
        <f t="shared" si="238"/>
        <v>1</v>
      </c>
      <c r="P636" s="680" t="b">
        <f t="shared" si="239"/>
        <v>1</v>
      </c>
      <c r="Q636">
        <f>VLOOKUP(B636,'25년09월 학교가'!$A$2:$C$1818,3,0)</f>
        <v>9020</v>
      </c>
      <c r="R636" s="349"/>
      <c r="S636" s="680" t="b">
        <f t="shared" si="236"/>
        <v>1</v>
      </c>
    </row>
    <row r="637" spans="1:19">
      <c r="A637" s="384"/>
      <c r="B637" s="125">
        <v>403485</v>
      </c>
      <c r="C637" s="124" t="s">
        <v>4625</v>
      </c>
      <c r="D637" s="125" t="s">
        <v>358</v>
      </c>
      <c r="E637" s="35"/>
      <c r="F637" s="35" t="s">
        <v>10</v>
      </c>
      <c r="G637" s="213">
        <v>12400</v>
      </c>
      <c r="H637" s="319">
        <f t="shared" si="240"/>
        <v>8600</v>
      </c>
      <c r="I637" s="183"/>
      <c r="J637" s="127" t="s">
        <v>4630</v>
      </c>
      <c r="K637" s="130" t="s">
        <v>3370</v>
      </c>
      <c r="L637" s="314" t="s">
        <v>1050</v>
      </c>
      <c r="M637" s="130" t="s">
        <v>112</v>
      </c>
      <c r="N637" s="265">
        <v>8600</v>
      </c>
      <c r="O637" s="680" t="b">
        <f t="shared" si="238"/>
        <v>1</v>
      </c>
      <c r="P637" s="680" t="b">
        <f t="shared" si="239"/>
        <v>1</v>
      </c>
      <c r="Q637">
        <f>VLOOKUP(B637,'25년09월 학교가'!$A$2:$C$1818,3,0)</f>
        <v>8600</v>
      </c>
      <c r="R637" s="349"/>
      <c r="S637" s="680" t="b">
        <f t="shared" si="236"/>
        <v>1</v>
      </c>
    </row>
    <row r="638" spans="1:19">
      <c r="A638" s="384"/>
      <c r="B638" s="125">
        <v>403490</v>
      </c>
      <c r="C638" s="124" t="s">
        <v>4626</v>
      </c>
      <c r="D638" s="125" t="s">
        <v>358</v>
      </c>
      <c r="E638" s="35"/>
      <c r="F638" s="35" t="s">
        <v>10</v>
      </c>
      <c r="G638" s="213">
        <v>29600</v>
      </c>
      <c r="H638" s="319">
        <f t="shared" si="240"/>
        <v>24000</v>
      </c>
      <c r="I638" s="183"/>
      <c r="J638" s="127" t="s">
        <v>4631</v>
      </c>
      <c r="K638" s="130" t="s">
        <v>5038</v>
      </c>
      <c r="L638" s="314" t="s">
        <v>1050</v>
      </c>
      <c r="M638" s="130" t="s">
        <v>112</v>
      </c>
      <c r="N638" s="265">
        <v>24000</v>
      </c>
      <c r="O638" s="680" t="b">
        <f t="shared" si="238"/>
        <v>1</v>
      </c>
      <c r="P638" s="680" t="b">
        <f t="shared" si="239"/>
        <v>1</v>
      </c>
      <c r="Q638">
        <f>VLOOKUP(B638,'25년09월 학교가'!$A$2:$C$1818,3,0)</f>
        <v>24000</v>
      </c>
      <c r="R638" s="349"/>
      <c r="S638" s="680" t="b">
        <f t="shared" si="236"/>
        <v>1</v>
      </c>
    </row>
    <row r="639" spans="1:19">
      <c r="A639" s="36"/>
      <c r="B639" s="125">
        <v>403493</v>
      </c>
      <c r="C639" s="124" t="s">
        <v>4627</v>
      </c>
      <c r="D639" s="125" t="s">
        <v>358</v>
      </c>
      <c r="E639" s="35"/>
      <c r="F639" s="35" t="s">
        <v>16</v>
      </c>
      <c r="G639" s="213">
        <v>12200</v>
      </c>
      <c r="H639" s="319">
        <f t="shared" si="240"/>
        <v>8200</v>
      </c>
      <c r="I639" s="183"/>
      <c r="J639" s="127" t="s">
        <v>4632</v>
      </c>
      <c r="K639" s="130" t="s">
        <v>4634</v>
      </c>
      <c r="L639" s="130" t="s">
        <v>1050</v>
      </c>
      <c r="M639" s="130" t="s">
        <v>112</v>
      </c>
      <c r="N639" s="265">
        <v>8200</v>
      </c>
      <c r="O639" s="680" t="b">
        <f t="shared" si="238"/>
        <v>1</v>
      </c>
      <c r="P639" s="680" t="b">
        <f t="shared" si="239"/>
        <v>1</v>
      </c>
      <c r="Q639">
        <f>VLOOKUP(B639,'25년09월 학교가'!$A$2:$C$1818,3,0)</f>
        <v>8200</v>
      </c>
      <c r="R639" s="349"/>
      <c r="S639" s="680" t="b">
        <f t="shared" si="236"/>
        <v>1</v>
      </c>
    </row>
    <row r="640" spans="1:19">
      <c r="A640" s="384"/>
      <c r="B640" s="125">
        <v>403501</v>
      </c>
      <c r="C640" s="124" t="s">
        <v>4628</v>
      </c>
      <c r="D640" s="125" t="s">
        <v>358</v>
      </c>
      <c r="E640" s="35"/>
      <c r="F640" s="35" t="s">
        <v>16</v>
      </c>
      <c r="G640" s="213">
        <v>12500</v>
      </c>
      <c r="H640" s="319">
        <f t="shared" si="240"/>
        <v>8200</v>
      </c>
      <c r="I640" s="183"/>
      <c r="J640" s="127" t="s">
        <v>4633</v>
      </c>
      <c r="K640" s="130" t="s">
        <v>40</v>
      </c>
      <c r="L640" s="314" t="s">
        <v>1050</v>
      </c>
      <c r="M640" s="130" t="s">
        <v>112</v>
      </c>
      <c r="N640" s="265">
        <v>8200</v>
      </c>
      <c r="O640" s="680" t="b">
        <f t="shared" si="238"/>
        <v>1</v>
      </c>
      <c r="P640" s="680" t="b">
        <f t="shared" si="239"/>
        <v>1</v>
      </c>
      <c r="Q640">
        <f>VLOOKUP(B640,'25년09월 학교가'!$A$2:$C$1818,3,0)</f>
        <v>8200</v>
      </c>
      <c r="R640" s="349"/>
      <c r="S640" s="680" t="b">
        <f t="shared" si="236"/>
        <v>1</v>
      </c>
    </row>
    <row r="641" spans="1:19" s="175" customFormat="1" ht="38.4">
      <c r="A641" s="14"/>
      <c r="B641" s="132">
        <v>451595</v>
      </c>
      <c r="C641" s="29" t="s">
        <v>6192</v>
      </c>
      <c r="D641" s="598" t="s">
        <v>358</v>
      </c>
      <c r="E641" s="12"/>
      <c r="F641" s="240" t="s">
        <v>233</v>
      </c>
      <c r="G641" s="365">
        <f t="shared" ref="G641:G647" si="241">H641+5000</f>
        <v>26400</v>
      </c>
      <c r="H641" s="534">
        <f t="shared" si="240"/>
        <v>21400</v>
      </c>
      <c r="I641" s="183"/>
      <c r="J641" s="32" t="s">
        <v>6193</v>
      </c>
      <c r="K641" s="14" t="s">
        <v>935</v>
      </c>
      <c r="L641" s="14" t="s">
        <v>2773</v>
      </c>
      <c r="M641" s="12" t="s">
        <v>112</v>
      </c>
      <c r="N641" s="266">
        <v>21400</v>
      </c>
      <c r="O641" s="680" t="b">
        <f t="shared" si="238"/>
        <v>1</v>
      </c>
      <c r="P641" s="680" t="b">
        <f t="shared" si="239"/>
        <v>1</v>
      </c>
      <c r="Q641">
        <f>VLOOKUP(B641,'25년09월 학교가'!$A$2:$C$1818,3,0)</f>
        <v>21400</v>
      </c>
      <c r="R641" s="350"/>
      <c r="S641" s="698" t="b">
        <f t="shared" si="236"/>
        <v>1</v>
      </c>
    </row>
    <row r="642" spans="1:19" s="175" customFormat="1" ht="38.4">
      <c r="A642" s="14"/>
      <c r="B642" s="132">
        <v>451592</v>
      </c>
      <c r="C642" s="191" t="s">
        <v>6194</v>
      </c>
      <c r="D642" s="598" t="s">
        <v>358</v>
      </c>
      <c r="E642" s="12"/>
      <c r="F642" s="240" t="s">
        <v>233</v>
      </c>
      <c r="G642" s="365">
        <f t="shared" si="241"/>
        <v>11300</v>
      </c>
      <c r="H642" s="534">
        <f t="shared" si="240"/>
        <v>6300</v>
      </c>
      <c r="I642" s="183"/>
      <c r="J642" s="133" t="s">
        <v>6195</v>
      </c>
      <c r="K642" s="14" t="s">
        <v>935</v>
      </c>
      <c r="L642" s="14" t="s">
        <v>578</v>
      </c>
      <c r="M642" s="12" t="s">
        <v>112</v>
      </c>
      <c r="N642" s="266">
        <v>6300</v>
      </c>
      <c r="O642" s="680" t="b">
        <f t="shared" si="238"/>
        <v>1</v>
      </c>
      <c r="P642" s="680" t="b">
        <f t="shared" si="239"/>
        <v>1</v>
      </c>
      <c r="Q642">
        <f>VLOOKUP(B642,'25년09월 학교가'!$A$2:$C$1818,3,0)</f>
        <v>6300</v>
      </c>
      <c r="S642" s="698" t="b">
        <f t="shared" si="236"/>
        <v>1</v>
      </c>
    </row>
    <row r="643" spans="1:19" s="175" customFormat="1" ht="38.4">
      <c r="A643" s="222" t="s">
        <v>6202</v>
      </c>
      <c r="B643" s="132">
        <v>455705</v>
      </c>
      <c r="C643" s="191" t="s">
        <v>6196</v>
      </c>
      <c r="D643" s="598" t="s">
        <v>358</v>
      </c>
      <c r="E643" s="12"/>
      <c r="F643" s="240" t="s">
        <v>233</v>
      </c>
      <c r="G643" s="365">
        <f t="shared" si="241"/>
        <v>13400</v>
      </c>
      <c r="H643" s="534">
        <f t="shared" si="240"/>
        <v>8400</v>
      </c>
      <c r="I643" s="183"/>
      <c r="J643" s="133" t="s">
        <v>6199</v>
      </c>
      <c r="K643" s="14" t="s">
        <v>4049</v>
      </c>
      <c r="L643" s="14" t="s">
        <v>2773</v>
      </c>
      <c r="M643" s="12" t="s">
        <v>112</v>
      </c>
      <c r="N643" s="266">
        <v>8400</v>
      </c>
      <c r="O643" s="680" t="b">
        <f t="shared" si="238"/>
        <v>1</v>
      </c>
      <c r="P643" s="680" t="b">
        <f t="shared" si="239"/>
        <v>1</v>
      </c>
      <c r="Q643">
        <f>VLOOKUP(B643,'25년09월 학교가'!$A$2:$C$1818,3,0)</f>
        <v>8400</v>
      </c>
      <c r="S643" s="698" t="b">
        <f t="shared" si="236"/>
        <v>1</v>
      </c>
    </row>
    <row r="644" spans="1:19" s="175" customFormat="1" ht="38.4">
      <c r="A644" s="222" t="s">
        <v>6202</v>
      </c>
      <c r="B644" s="132">
        <v>455708</v>
      </c>
      <c r="C644" s="191" t="s">
        <v>6197</v>
      </c>
      <c r="D644" s="598" t="s">
        <v>358</v>
      </c>
      <c r="E644" s="12"/>
      <c r="F644" s="240" t="s">
        <v>233</v>
      </c>
      <c r="G644" s="365">
        <f t="shared" si="241"/>
        <v>11000</v>
      </c>
      <c r="H644" s="534">
        <f t="shared" si="240"/>
        <v>6000</v>
      </c>
      <c r="I644" s="183"/>
      <c r="J644" s="133" t="s">
        <v>6200</v>
      </c>
      <c r="K644" s="14" t="s">
        <v>4049</v>
      </c>
      <c r="L644" s="14" t="s">
        <v>2773</v>
      </c>
      <c r="M644" s="12" t="s">
        <v>112</v>
      </c>
      <c r="N644" s="266">
        <v>6000</v>
      </c>
      <c r="O644" s="680" t="b">
        <f t="shared" si="238"/>
        <v>1</v>
      </c>
      <c r="P644" s="680" t="b">
        <f t="shared" si="239"/>
        <v>1</v>
      </c>
      <c r="Q644">
        <f>VLOOKUP(B644,'25년09월 학교가'!$A$2:$C$1818,3,0)</f>
        <v>6000</v>
      </c>
      <c r="S644" s="698" t="b">
        <f t="shared" si="236"/>
        <v>1</v>
      </c>
    </row>
    <row r="645" spans="1:19" s="175" customFormat="1" ht="57.6">
      <c r="A645" s="222" t="s">
        <v>6202</v>
      </c>
      <c r="B645" s="132">
        <v>455709</v>
      </c>
      <c r="C645" s="191" t="s">
        <v>6198</v>
      </c>
      <c r="D645" s="598" t="s">
        <v>341</v>
      </c>
      <c r="E645" s="12"/>
      <c r="F645" s="240" t="s">
        <v>233</v>
      </c>
      <c r="G645" s="365">
        <f t="shared" si="241"/>
        <v>23500</v>
      </c>
      <c r="H645" s="534">
        <f t="shared" si="240"/>
        <v>18500</v>
      </c>
      <c r="I645" s="183"/>
      <c r="J645" s="133" t="s">
        <v>6201</v>
      </c>
      <c r="K645" s="14" t="s">
        <v>4049</v>
      </c>
      <c r="L645" s="14" t="s">
        <v>2773</v>
      </c>
      <c r="M645" s="12" t="s">
        <v>112</v>
      </c>
      <c r="N645" s="266">
        <v>18500</v>
      </c>
      <c r="O645" s="680" t="b">
        <f t="shared" si="238"/>
        <v>1</v>
      </c>
      <c r="P645" s="680" t="b">
        <f t="shared" si="239"/>
        <v>1</v>
      </c>
      <c r="Q645">
        <f>VLOOKUP(B645,'25년09월 학교가'!$A$2:$C$1818,3,0)</f>
        <v>18500</v>
      </c>
      <c r="S645" s="698" t="b">
        <f t="shared" si="236"/>
        <v>1</v>
      </c>
    </row>
    <row r="646" spans="1:19" s="175" customFormat="1" ht="57.6">
      <c r="A646" s="12"/>
      <c r="B646" s="132">
        <v>433999</v>
      </c>
      <c r="C646" s="191" t="s">
        <v>6205</v>
      </c>
      <c r="D646" s="307" t="s">
        <v>60</v>
      </c>
      <c r="E646" s="12"/>
      <c r="F646" s="240" t="s">
        <v>233</v>
      </c>
      <c r="G646" s="365">
        <f t="shared" si="241"/>
        <v>18000</v>
      </c>
      <c r="H646" s="534">
        <f t="shared" si="240"/>
        <v>13000</v>
      </c>
      <c r="I646" s="183"/>
      <c r="J646" s="133" t="s">
        <v>6206</v>
      </c>
      <c r="K646" s="14" t="s">
        <v>4049</v>
      </c>
      <c r="L646" s="14" t="s">
        <v>2773</v>
      </c>
      <c r="M646" s="12" t="s">
        <v>112</v>
      </c>
      <c r="N646" s="266">
        <v>13000</v>
      </c>
      <c r="O646" s="680" t="b">
        <f t="shared" si="238"/>
        <v>1</v>
      </c>
      <c r="P646" s="680" t="b">
        <f t="shared" si="239"/>
        <v>1</v>
      </c>
      <c r="Q646">
        <f>VLOOKUP(B646,'25년09월 학교가'!$A$2:$C$1818,3,0)</f>
        <v>13000</v>
      </c>
      <c r="S646" s="698" t="b">
        <f t="shared" si="236"/>
        <v>1</v>
      </c>
    </row>
    <row r="647" spans="1:19" s="175" customFormat="1" ht="57.6">
      <c r="A647" s="12"/>
      <c r="B647" s="132">
        <v>433252</v>
      </c>
      <c r="C647" s="191" t="s">
        <v>6207</v>
      </c>
      <c r="D647" s="307" t="s">
        <v>60</v>
      </c>
      <c r="E647" s="12"/>
      <c r="F647" s="240" t="s">
        <v>233</v>
      </c>
      <c r="G647" s="726">
        <f t="shared" si="241"/>
        <v>21500</v>
      </c>
      <c r="H647" s="658">
        <f t="shared" si="240"/>
        <v>16500</v>
      </c>
      <c r="I647" s="183"/>
      <c r="J647" s="133" t="s">
        <v>6208</v>
      </c>
      <c r="K647" s="14" t="s">
        <v>4049</v>
      </c>
      <c r="L647" s="14" t="s">
        <v>2773</v>
      </c>
      <c r="M647" s="12" t="s">
        <v>112</v>
      </c>
      <c r="N647" s="266">
        <v>16500</v>
      </c>
      <c r="O647" s="680" t="b">
        <f t="shared" si="238"/>
        <v>1</v>
      </c>
      <c r="P647" s="680" t="b">
        <f t="shared" si="239"/>
        <v>1</v>
      </c>
      <c r="Q647">
        <f>VLOOKUP(B647,'25년09월 학교가'!$A$2:$C$1818,3,0)</f>
        <v>16500</v>
      </c>
      <c r="S647" s="698" t="b">
        <f t="shared" si="236"/>
        <v>1</v>
      </c>
    </row>
    <row r="648" spans="1:19" s="175" customFormat="1">
      <c r="A648" s="833"/>
      <c r="B648" s="145"/>
      <c r="C648" s="834"/>
      <c r="D648" s="835"/>
      <c r="E648" s="85"/>
      <c r="F648" s="248"/>
      <c r="G648" s="836"/>
      <c r="H648" s="359"/>
      <c r="I648" s="300"/>
      <c r="J648" s="837"/>
      <c r="K648" s="838"/>
      <c r="L648" s="246"/>
      <c r="M648" s="357"/>
      <c r="N648" s="85"/>
      <c r="O648" s="685"/>
      <c r="P648" s="680"/>
      <c r="Q648"/>
      <c r="S648" s="680"/>
    </row>
    <row r="649" spans="1:19">
      <c r="A649" s="85"/>
      <c r="B649" s="107"/>
      <c r="C649" s="106"/>
      <c r="D649" s="108"/>
      <c r="E649" s="106"/>
      <c r="F649" s="109"/>
      <c r="G649" s="110"/>
      <c r="H649" s="111"/>
      <c r="I649" s="51"/>
      <c r="N649" s="265"/>
      <c r="O649" s="680"/>
      <c r="R649" s="349"/>
    </row>
    <row r="650" spans="1:19" ht="39.6">
      <c r="A650" s="290"/>
      <c r="B650" s="995" t="s">
        <v>4899</v>
      </c>
      <c r="C650" s="995"/>
      <c r="D650" s="995"/>
      <c r="E650" s="995"/>
      <c r="F650" s="995"/>
      <c r="G650" s="995"/>
      <c r="H650" s="995"/>
      <c r="I650" s="995"/>
      <c r="J650" s="995"/>
      <c r="K650" s="995"/>
      <c r="L650" s="995"/>
      <c r="M650" s="995"/>
      <c r="N650" s="265"/>
      <c r="O650" s="680"/>
      <c r="R650" s="349"/>
    </row>
    <row r="651" spans="1:19" ht="42">
      <c r="A651" s="161"/>
      <c r="B651" s="132">
        <v>386822</v>
      </c>
      <c r="C651" s="29" t="s">
        <v>3420</v>
      </c>
      <c r="D651" s="13" t="s">
        <v>3421</v>
      </c>
      <c r="E651" s="12">
        <v>10</v>
      </c>
      <c r="F651" s="12" t="s">
        <v>233</v>
      </c>
      <c r="G651" s="34">
        <f>H651+3000</f>
        <v>7000</v>
      </c>
      <c r="H651" s="243">
        <f>N651</f>
        <v>4000</v>
      </c>
      <c r="I651" s="20">
        <f>H651/E651</f>
        <v>400</v>
      </c>
      <c r="J651" s="32" t="s">
        <v>3422</v>
      </c>
      <c r="K651" s="14" t="s">
        <v>3423</v>
      </c>
      <c r="L651" s="12" t="s">
        <v>1410</v>
      </c>
      <c r="M651" s="160" t="s">
        <v>3424</v>
      </c>
      <c r="N651" s="265">
        <v>4000</v>
      </c>
      <c r="O651" s="680" t="b">
        <f>H651=N651</f>
        <v>1</v>
      </c>
      <c r="P651" s="680" t="b">
        <f>H651&lt;G651</f>
        <v>1</v>
      </c>
      <c r="Q651">
        <f>VLOOKUP(B651,'25년09월 학교가'!$A$2:$C$1818,3,0)</f>
        <v>4000</v>
      </c>
      <c r="R651" s="349"/>
      <c r="S651" s="680" t="b">
        <f t="shared" si="236"/>
        <v>1</v>
      </c>
    </row>
    <row r="652" spans="1:19" ht="42">
      <c r="A652" s="161"/>
      <c r="B652" s="132">
        <v>321334</v>
      </c>
      <c r="C652" s="29" t="s">
        <v>3425</v>
      </c>
      <c r="D652" s="13" t="s">
        <v>3426</v>
      </c>
      <c r="E652" s="12"/>
      <c r="F652" s="12" t="s">
        <v>233</v>
      </c>
      <c r="G652" s="34">
        <f t="shared" ref="G652:G655" si="242">H652+3000</f>
        <v>26500</v>
      </c>
      <c r="H652" s="243">
        <f t="shared" ref="H652:H655" si="243">N652</f>
        <v>23500</v>
      </c>
      <c r="I652" s="20"/>
      <c r="J652" s="32" t="s">
        <v>3427</v>
      </c>
      <c r="K652" s="14" t="s">
        <v>3423</v>
      </c>
      <c r="L652" s="12" t="s">
        <v>1410</v>
      </c>
      <c r="M652" s="160" t="s">
        <v>3428</v>
      </c>
      <c r="N652" s="265">
        <v>23500</v>
      </c>
      <c r="O652" s="680" t="b">
        <f>H652=N652</f>
        <v>1</v>
      </c>
      <c r="P652" s="680" t="b">
        <f>H652&lt;G652</f>
        <v>1</v>
      </c>
      <c r="Q652">
        <f>VLOOKUP(B652,'25년09월 학교가'!$A$2:$C$1818,3,0)</f>
        <v>23500</v>
      </c>
      <c r="R652" s="349"/>
      <c r="S652" s="680" t="b">
        <f t="shared" si="236"/>
        <v>1</v>
      </c>
    </row>
    <row r="653" spans="1:19" ht="42">
      <c r="A653" s="161"/>
      <c r="B653" s="132">
        <v>321332</v>
      </c>
      <c r="C653" s="29" t="s">
        <v>3429</v>
      </c>
      <c r="D653" s="13" t="s">
        <v>3430</v>
      </c>
      <c r="E653" s="12"/>
      <c r="F653" s="12" t="s">
        <v>233</v>
      </c>
      <c r="G653" s="34">
        <f t="shared" si="242"/>
        <v>22000</v>
      </c>
      <c r="H653" s="243">
        <f t="shared" si="243"/>
        <v>19000</v>
      </c>
      <c r="I653" s="20"/>
      <c r="J653" s="32" t="s">
        <v>3431</v>
      </c>
      <c r="K653" s="14" t="s">
        <v>3423</v>
      </c>
      <c r="L653" s="12" t="s">
        <v>1410</v>
      </c>
      <c r="M653" s="160" t="s">
        <v>3428</v>
      </c>
      <c r="N653" s="265">
        <v>19000</v>
      </c>
      <c r="O653" s="680" t="b">
        <f>H653=N653</f>
        <v>1</v>
      </c>
      <c r="P653" s="680" t="b">
        <f>H653&lt;G653</f>
        <v>1</v>
      </c>
      <c r="Q653">
        <f>VLOOKUP(B653,'25년09월 학교가'!$A$2:$C$1818,3,0)</f>
        <v>19000</v>
      </c>
      <c r="R653" s="349"/>
      <c r="S653" s="680" t="b">
        <f t="shared" si="236"/>
        <v>1</v>
      </c>
    </row>
    <row r="654" spans="1:19" ht="42">
      <c r="A654" s="161"/>
      <c r="B654" s="132">
        <v>321330</v>
      </c>
      <c r="C654" s="29" t="s">
        <v>3432</v>
      </c>
      <c r="D654" s="13" t="s">
        <v>3433</v>
      </c>
      <c r="E654" s="12"/>
      <c r="F654" s="12" t="s">
        <v>233</v>
      </c>
      <c r="G654" s="34">
        <f t="shared" si="242"/>
        <v>19000</v>
      </c>
      <c r="H654" s="243">
        <f t="shared" si="243"/>
        <v>16000</v>
      </c>
      <c r="I654" s="20"/>
      <c r="J654" s="32" t="s">
        <v>3431</v>
      </c>
      <c r="K654" s="14" t="s">
        <v>3434</v>
      </c>
      <c r="L654" s="12" t="s">
        <v>1410</v>
      </c>
      <c r="M654" s="187" t="s">
        <v>4551</v>
      </c>
      <c r="N654" s="265">
        <v>16000</v>
      </c>
      <c r="O654" s="680" t="b">
        <f>H654=N654</f>
        <v>1</v>
      </c>
      <c r="P654" s="680" t="b">
        <f>H654&lt;G654</f>
        <v>1</v>
      </c>
      <c r="Q654">
        <f>VLOOKUP(B654,'25년09월 학교가'!$A$2:$C$1818,3,0)</f>
        <v>16000</v>
      </c>
      <c r="R654" s="349"/>
      <c r="S654" s="680" t="b">
        <f t="shared" si="236"/>
        <v>1</v>
      </c>
    </row>
    <row r="655" spans="1:19" ht="38.4">
      <c r="A655" s="161"/>
      <c r="B655" s="13">
        <v>390174</v>
      </c>
      <c r="C655" s="29" t="s">
        <v>667</v>
      </c>
      <c r="D655" s="13" t="s">
        <v>668</v>
      </c>
      <c r="E655" s="14">
        <v>16</v>
      </c>
      <c r="F655" s="12" t="s">
        <v>233</v>
      </c>
      <c r="G655" s="34">
        <f t="shared" si="242"/>
        <v>12960</v>
      </c>
      <c r="H655" s="243">
        <f t="shared" si="243"/>
        <v>9960</v>
      </c>
      <c r="I655" s="20">
        <f t="shared" ref="I655" si="244">H655/E655</f>
        <v>622.5</v>
      </c>
      <c r="J655" s="32" t="s">
        <v>669</v>
      </c>
      <c r="K655" s="14"/>
      <c r="L655" s="14" t="s">
        <v>435</v>
      </c>
      <c r="M655" s="160" t="s">
        <v>112</v>
      </c>
      <c r="N655" s="265">
        <v>9960</v>
      </c>
      <c r="O655" s="680" t="b">
        <f>H655=N655</f>
        <v>1</v>
      </c>
      <c r="P655" s="680" t="b">
        <f>H655&lt;G655</f>
        <v>1</v>
      </c>
      <c r="Q655">
        <f>VLOOKUP(B655,'25년09월 학교가'!$A$2:$C$1818,3,0)</f>
        <v>9960</v>
      </c>
      <c r="R655" s="349"/>
      <c r="S655" s="680" t="b">
        <f t="shared" si="236"/>
        <v>1</v>
      </c>
    </row>
    <row r="656" spans="1:19">
      <c r="H656"/>
    </row>
  </sheetData>
  <autoFilter ref="A4:S655" xr:uid="{E55ABA68-A321-4735-8474-0F72127F599C}"/>
  <mergeCells count="23">
    <mergeCell ref="B504:M504"/>
    <mergeCell ref="B614:M614"/>
    <mergeCell ref="B650:M650"/>
    <mergeCell ref="B513:M513"/>
    <mergeCell ref="B523:M523"/>
    <mergeCell ref="B551:M551"/>
    <mergeCell ref="B578:M578"/>
    <mergeCell ref="B595:M595"/>
    <mergeCell ref="B382:M382"/>
    <mergeCell ref="B422:M422"/>
    <mergeCell ref="B442:M442"/>
    <mergeCell ref="B482:M482"/>
    <mergeCell ref="B342:M342"/>
    <mergeCell ref="C1:K1"/>
    <mergeCell ref="A3:M3"/>
    <mergeCell ref="B58:M58"/>
    <mergeCell ref="B110:M110"/>
    <mergeCell ref="A5:M5"/>
    <mergeCell ref="B145:M145"/>
    <mergeCell ref="B151:M151"/>
    <mergeCell ref="B231:M231"/>
    <mergeCell ref="B268:M268"/>
    <mergeCell ref="B323:M323"/>
  </mergeCells>
  <phoneticPr fontId="2" type="noConversion"/>
  <conditionalFormatting sqref="B1">
    <cfRule type="duplicateValues" dxfId="971" priority="421"/>
  </conditionalFormatting>
  <conditionalFormatting sqref="B6">
    <cfRule type="duplicateValues" dxfId="970" priority="119"/>
    <cfRule type="duplicateValues" dxfId="969" priority="120"/>
    <cfRule type="duplicateValues" dxfId="968" priority="122"/>
    <cfRule type="duplicateValues" dxfId="967" priority="123"/>
  </conditionalFormatting>
  <conditionalFormatting sqref="B6:B7">
    <cfRule type="containsText" dxfId="966" priority="117" operator="containsText" text="코드미발번">
      <formula>NOT(ISERROR(SEARCH("코드미발번",B6)))</formula>
    </cfRule>
  </conditionalFormatting>
  <conditionalFormatting sqref="B7">
    <cfRule type="duplicateValues" dxfId="965" priority="113"/>
    <cfRule type="duplicateValues" dxfId="964" priority="114"/>
    <cfRule type="duplicateValues" dxfId="963" priority="115"/>
    <cfRule type="duplicateValues" dxfId="962" priority="116"/>
    <cfRule type="duplicateValues" dxfId="961" priority="118"/>
  </conditionalFormatting>
  <conditionalFormatting sqref="B8:B9">
    <cfRule type="duplicateValues" dxfId="960" priority="109"/>
    <cfRule type="duplicateValues" dxfId="959" priority="110"/>
  </conditionalFormatting>
  <conditionalFormatting sqref="B10">
    <cfRule type="duplicateValues" dxfId="958" priority="98"/>
  </conditionalFormatting>
  <conditionalFormatting sqref="B11">
    <cfRule type="duplicateValues" dxfId="957" priority="85"/>
    <cfRule type="duplicateValues" dxfId="956" priority="86"/>
    <cfRule type="duplicateValues" dxfId="955" priority="87"/>
    <cfRule type="duplicateValues" dxfId="954" priority="88"/>
    <cfRule type="containsText" dxfId="953" priority="89" operator="containsText" text="코드미발번">
      <formula>NOT(ISERROR(SEARCH("코드미발번",B11)))</formula>
    </cfRule>
    <cfRule type="duplicateValues" dxfId="952" priority="90"/>
    <cfRule type="duplicateValues" dxfId="951" priority="91"/>
  </conditionalFormatting>
  <conditionalFormatting sqref="B13:B14">
    <cfRule type="duplicateValues" dxfId="950" priority="245"/>
    <cfRule type="duplicateValues" dxfId="949" priority="246"/>
  </conditionalFormatting>
  <conditionalFormatting sqref="B13:B15">
    <cfRule type="duplicateValues" dxfId="948" priority="244"/>
    <cfRule type="containsText" dxfId="947" priority="247" operator="containsText" text="코드미발번">
      <formula>NOT(ISERROR(SEARCH("코드미발번",B13)))</formula>
    </cfRule>
    <cfRule type="duplicateValues" dxfId="946" priority="248"/>
    <cfRule type="duplicateValues" dxfId="945" priority="249"/>
  </conditionalFormatting>
  <conditionalFormatting sqref="B15">
    <cfRule type="duplicateValues" dxfId="944" priority="242"/>
    <cfRule type="duplicateValues" dxfId="943" priority="243"/>
  </conditionalFormatting>
  <conditionalFormatting sqref="B17">
    <cfRule type="duplicateValues" dxfId="942" priority="369"/>
    <cfRule type="duplicateValues" dxfId="941" priority="370"/>
    <cfRule type="containsText" dxfId="940" priority="371" operator="containsText" text="코드미발번">
      <formula>NOT(ISERROR(SEARCH("코드미발번",B17)))</formula>
    </cfRule>
  </conditionalFormatting>
  <conditionalFormatting sqref="B20:B21">
    <cfRule type="duplicateValues" dxfId="939" priority="1305"/>
    <cfRule type="duplicateValues" dxfId="938" priority="1306"/>
    <cfRule type="containsText" dxfId="937" priority="1307" operator="containsText" text="코드미발번">
      <formula>NOT(ISERROR(SEARCH("코드미발번",B20)))</formula>
    </cfRule>
  </conditionalFormatting>
  <conditionalFormatting sqref="B19">
    <cfRule type="duplicateValues" dxfId="936" priority="250"/>
  </conditionalFormatting>
  <conditionalFormatting sqref="B55">
    <cfRule type="duplicateValues" dxfId="935" priority="32"/>
    <cfRule type="duplicateValues" dxfId="934" priority="33"/>
    <cfRule type="duplicateValues" dxfId="933" priority="34"/>
    <cfRule type="duplicateValues" dxfId="932" priority="35"/>
    <cfRule type="containsText" dxfId="931" priority="36" operator="containsText" text="코드미발번">
      <formula>NOT(ISERROR(SEARCH("코드미발번",B55)))</formula>
    </cfRule>
    <cfRule type="duplicateValues" dxfId="930" priority="37"/>
    <cfRule type="duplicateValues" dxfId="929" priority="38"/>
    <cfRule type="duplicateValues" dxfId="928" priority="39"/>
    <cfRule type="duplicateValues" dxfId="927" priority="40"/>
    <cfRule type="duplicateValues" dxfId="926" priority="41"/>
    <cfRule type="duplicateValues" dxfId="925" priority="42"/>
    <cfRule type="duplicateValues" dxfId="924" priority="43"/>
    <cfRule type="duplicateValues" dxfId="923" priority="44"/>
  </conditionalFormatting>
  <conditionalFormatting sqref="B59">
    <cfRule type="duplicateValues" dxfId="922" priority="366"/>
    <cfRule type="duplicateValues" dxfId="921" priority="367"/>
    <cfRule type="containsText" dxfId="920" priority="368" operator="containsText" text="코드미발번">
      <formula>NOT(ISERROR(SEARCH("코드미발번",B59)))</formula>
    </cfRule>
  </conditionalFormatting>
  <conditionalFormatting sqref="B65">
    <cfRule type="duplicateValues" dxfId="919" priority="14"/>
    <cfRule type="duplicateValues" dxfId="918" priority="15"/>
    <cfRule type="containsText" dxfId="917" priority="16" operator="containsText" text="코드미발번">
      <formula>NOT(ISERROR(SEARCH("코드미발번",B65)))</formula>
    </cfRule>
    <cfRule type="duplicateValues" dxfId="916" priority="17"/>
    <cfRule type="duplicateValues" dxfId="915" priority="18"/>
    <cfRule type="duplicateValues" dxfId="914" priority="19"/>
    <cfRule type="duplicateValues" dxfId="913" priority="20"/>
    <cfRule type="duplicateValues" dxfId="912" priority="21"/>
    <cfRule type="duplicateValues" dxfId="911" priority="22"/>
  </conditionalFormatting>
  <conditionalFormatting sqref="B66:B82">
    <cfRule type="duplicateValues" dxfId="910" priority="45"/>
    <cfRule type="duplicateValues" dxfId="909" priority="46"/>
    <cfRule type="duplicateValues" dxfId="908" priority="47"/>
    <cfRule type="duplicateValues" dxfId="907" priority="48"/>
    <cfRule type="containsText" dxfId="906" priority="49" operator="containsText" text="코드미발번">
      <formula>NOT(ISERROR(SEARCH("코드미발번",B66)))</formula>
    </cfRule>
    <cfRule type="duplicateValues" dxfId="905" priority="50"/>
    <cfRule type="duplicateValues" dxfId="904" priority="51"/>
    <cfRule type="duplicateValues" dxfId="903" priority="52"/>
    <cfRule type="duplicateValues" dxfId="902" priority="53"/>
    <cfRule type="duplicateValues" dxfId="901" priority="54"/>
    <cfRule type="duplicateValues" dxfId="900" priority="55"/>
    <cfRule type="duplicateValues" dxfId="899" priority="56"/>
    <cfRule type="duplicateValues" dxfId="898" priority="57"/>
  </conditionalFormatting>
  <conditionalFormatting sqref="B85">
    <cfRule type="duplicateValues" dxfId="897" priority="324"/>
    <cfRule type="duplicateValues" dxfId="896" priority="325"/>
    <cfRule type="duplicateValues" dxfId="895" priority="326"/>
    <cfRule type="containsText" dxfId="894" priority="327" operator="containsText" text="코드미발번">
      <formula>NOT(ISERROR(SEARCH("코드미발번",B85)))</formula>
    </cfRule>
  </conditionalFormatting>
  <conditionalFormatting sqref="B111:B112">
    <cfRule type="duplicateValues" dxfId="893" priority="104"/>
    <cfRule type="duplicateValues" dxfId="892" priority="105"/>
    <cfRule type="duplicateValues" dxfId="891" priority="106"/>
    <cfRule type="duplicateValues" dxfId="890" priority="107"/>
    <cfRule type="containsText" dxfId="889" priority="108" operator="containsText" text="코드미발번">
      <formula>NOT(ISERROR(SEARCH("코드미발번",B111)))</formula>
    </cfRule>
  </conditionalFormatting>
  <conditionalFormatting sqref="B113">
    <cfRule type="containsText" dxfId="888" priority="92" operator="containsText" text="코드미발번">
      <formula>NOT(ISERROR(SEARCH("코드미발번",B113)))</formula>
    </cfRule>
    <cfRule type="duplicateValues" dxfId="887" priority="93"/>
    <cfRule type="duplicateValues" dxfId="886" priority="94"/>
    <cfRule type="duplicateValues" dxfId="885" priority="95"/>
    <cfRule type="duplicateValues" dxfId="884" priority="96"/>
  </conditionalFormatting>
  <conditionalFormatting sqref="B125">
    <cfRule type="duplicateValues" dxfId="883" priority="203"/>
    <cfRule type="cellIs" dxfId="882" priority="204" operator="equal">
      <formula>408304</formula>
    </cfRule>
  </conditionalFormatting>
  <conditionalFormatting sqref="B126">
    <cfRule type="duplicateValues" dxfId="881" priority="199"/>
  </conditionalFormatting>
  <conditionalFormatting sqref="B132:B133">
    <cfRule type="duplicateValues" dxfId="880" priority="146"/>
    <cfRule type="duplicateValues" dxfId="879" priority="147"/>
    <cfRule type="duplicateValues" dxfId="878" priority="148"/>
    <cfRule type="containsText" dxfId="877" priority="149" operator="containsText" text="코드미발번">
      <formula>NOT(ISERROR(SEARCH("코드미발번",B132)))</formula>
    </cfRule>
    <cfRule type="duplicateValues" dxfId="876" priority="150"/>
    <cfRule type="duplicateValues" dxfId="875" priority="151"/>
  </conditionalFormatting>
  <conditionalFormatting sqref="B134">
    <cfRule type="duplicateValues" dxfId="874" priority="111"/>
    <cfRule type="duplicateValues" dxfId="873" priority="112"/>
  </conditionalFormatting>
  <conditionalFormatting sqref="B152:B153">
    <cfRule type="duplicateValues" dxfId="872" priority="58"/>
    <cfRule type="duplicateValues" dxfId="871" priority="59"/>
    <cfRule type="duplicateValues" dxfId="870" priority="61"/>
    <cfRule type="duplicateValues" dxfId="869" priority="62"/>
    <cfRule type="duplicateValues" dxfId="868" priority="63"/>
    <cfRule type="duplicateValues" dxfId="867" priority="64"/>
    <cfRule type="duplicateValues" dxfId="866" priority="65"/>
    <cfRule type="duplicateValues" dxfId="865" priority="66"/>
  </conditionalFormatting>
  <conditionalFormatting sqref="B152:B154">
    <cfRule type="containsText" dxfId="864" priority="25" operator="containsText" text="코드미발번">
      <formula>NOT(ISERROR(SEARCH("코드미발번",B152)))</formula>
    </cfRule>
  </conditionalFormatting>
  <conditionalFormatting sqref="B154">
    <cfRule type="duplicateValues" dxfId="863" priority="23"/>
    <cfRule type="duplicateValues" dxfId="862" priority="24"/>
    <cfRule type="duplicateValues" dxfId="861" priority="26"/>
    <cfRule type="duplicateValues" dxfId="860" priority="27"/>
    <cfRule type="duplicateValues" dxfId="859" priority="28"/>
    <cfRule type="duplicateValues" dxfId="858" priority="29"/>
    <cfRule type="duplicateValues" dxfId="857" priority="30"/>
    <cfRule type="duplicateValues" dxfId="856" priority="31"/>
  </conditionalFormatting>
  <conditionalFormatting sqref="B162:B163">
    <cfRule type="duplicateValues" dxfId="855" priority="387"/>
    <cfRule type="duplicateValues" dxfId="854" priority="388"/>
    <cfRule type="containsText" dxfId="853" priority="389" operator="containsText" text="코드미발번">
      <formula>NOT(ISERROR(SEARCH("코드미발번",B162)))</formula>
    </cfRule>
  </conditionalFormatting>
  <conditionalFormatting sqref="B170">
    <cfRule type="duplicateValues" dxfId="852" priority="67"/>
    <cfRule type="duplicateValues" dxfId="851" priority="68"/>
    <cfRule type="containsText" dxfId="850" priority="69" operator="containsText" text="코드미발번">
      <formula>NOT(ISERROR(SEARCH("코드미발번",B170)))</formula>
    </cfRule>
    <cfRule type="duplicateValues" dxfId="849" priority="70"/>
    <cfRule type="duplicateValues" dxfId="848" priority="71"/>
    <cfRule type="duplicateValues" dxfId="847" priority="72"/>
    <cfRule type="duplicateValues" dxfId="846" priority="73"/>
    <cfRule type="duplicateValues" dxfId="845" priority="74"/>
    <cfRule type="duplicateValues" dxfId="844" priority="75"/>
  </conditionalFormatting>
  <conditionalFormatting sqref="B174 B348">
    <cfRule type="containsText" dxfId="843" priority="227" operator="containsText" text="코드미발번">
      <formula>NOT(ISERROR(SEARCH("코드미발번",B174)))</formula>
    </cfRule>
  </conditionalFormatting>
  <conditionalFormatting sqref="B174">
    <cfRule type="duplicateValues" dxfId="842" priority="419"/>
    <cfRule type="duplicateValues" dxfId="841" priority="420"/>
  </conditionalFormatting>
  <conditionalFormatting sqref="B181">
    <cfRule type="duplicateValues" dxfId="840" priority="266"/>
    <cfRule type="duplicateValues" dxfId="839" priority="267"/>
    <cfRule type="duplicateValues" dxfId="838" priority="268"/>
    <cfRule type="containsText" dxfId="837" priority="269" operator="containsText" text="코드미발번">
      <formula>NOT(ISERROR(SEARCH("코드미발번",B181)))</formula>
    </cfRule>
  </conditionalFormatting>
  <conditionalFormatting sqref="B225:B226">
    <cfRule type="duplicateValues" dxfId="836" priority="162"/>
    <cfRule type="duplicateValues" dxfId="835" priority="163"/>
    <cfRule type="duplicateValues" dxfId="834" priority="164"/>
    <cfRule type="containsText" dxfId="833" priority="165" operator="containsText" text="코드미발번">
      <formula>NOT(ISERROR(SEARCH("코드미발번",B225)))</formula>
    </cfRule>
    <cfRule type="duplicateValues" dxfId="832" priority="166"/>
  </conditionalFormatting>
  <conditionalFormatting sqref="B232">
    <cfRule type="duplicateValues" dxfId="831" priority="1001"/>
    <cfRule type="duplicateValues" dxfId="830" priority="1002"/>
    <cfRule type="containsText" dxfId="829" priority="1003" operator="containsText" text="코드미발번">
      <formula>NOT(ISERROR(SEARCH("코드미발번",B232)))</formula>
    </cfRule>
  </conditionalFormatting>
  <conditionalFormatting sqref="B233">
    <cfRule type="containsText" dxfId="828" priority="210" operator="containsText" text="코드미발번">
      <formula>NOT(ISERROR(SEARCH("코드미발번",B233)))</formula>
    </cfRule>
    <cfRule type="duplicateValues" dxfId="827" priority="211"/>
    <cfRule type="duplicateValues" dxfId="826" priority="212"/>
    <cfRule type="duplicateValues" dxfId="825" priority="213"/>
  </conditionalFormatting>
  <conditionalFormatting sqref="B234">
    <cfRule type="cellIs" dxfId="824" priority="650" operator="equal">
      <formula>408304</formula>
    </cfRule>
    <cfRule type="duplicateValues" dxfId="823" priority="651"/>
  </conditionalFormatting>
  <conditionalFormatting sqref="B235">
    <cfRule type="duplicateValues" dxfId="822" priority="1234"/>
    <cfRule type="duplicateValues" dxfId="821" priority="1235"/>
    <cfRule type="duplicateValues" dxfId="820" priority="1236"/>
  </conditionalFormatting>
  <conditionalFormatting sqref="B235:B236">
    <cfRule type="containsText" dxfId="819" priority="169" operator="containsText" text="코드미발번">
      <formula>NOT(ISERROR(SEARCH("코드미발번",B235)))</formula>
    </cfRule>
  </conditionalFormatting>
  <conditionalFormatting sqref="B236">
    <cfRule type="duplicateValues" dxfId="818" priority="170"/>
    <cfRule type="duplicateValues" dxfId="817" priority="171"/>
    <cfRule type="duplicateValues" dxfId="816" priority="172"/>
    <cfRule type="duplicateValues" dxfId="815" priority="173"/>
  </conditionalFormatting>
  <conditionalFormatting sqref="B245">
    <cfRule type="duplicateValues" dxfId="814" priority="278"/>
    <cfRule type="duplicateValues" dxfId="813" priority="279"/>
    <cfRule type="duplicateValues" dxfId="812" priority="280"/>
    <cfRule type="containsText" dxfId="811" priority="281" operator="containsText" text="코드미발번">
      <formula>NOT(ISERROR(SEARCH("코드미발번",B245)))</formula>
    </cfRule>
  </conditionalFormatting>
  <conditionalFormatting sqref="B258 B263:B264">
    <cfRule type="containsText" dxfId="810" priority="178" operator="containsText" text="코드미발번">
      <formula>NOT(ISERROR(SEARCH("코드미발번",B258)))</formula>
    </cfRule>
  </conditionalFormatting>
  <conditionalFormatting sqref="B262">
    <cfRule type="duplicateValues" dxfId="809" priority="179"/>
    <cfRule type="duplicateValues" dxfId="808" priority="180"/>
    <cfRule type="duplicateValues" dxfId="807" priority="181"/>
    <cfRule type="duplicateValues" dxfId="806" priority="182"/>
    <cfRule type="containsText" dxfId="805" priority="183" operator="containsText" text="코드미발번">
      <formula>NOT(ISERROR(SEARCH("코드미발번",B262)))</formula>
    </cfRule>
  </conditionalFormatting>
  <conditionalFormatting sqref="B263:B264 B258">
    <cfRule type="duplicateValues" dxfId="804" priority="174"/>
    <cfRule type="duplicateValues" dxfId="803" priority="175"/>
    <cfRule type="duplicateValues" dxfId="802" priority="176"/>
    <cfRule type="duplicateValues" dxfId="801" priority="177"/>
  </conditionalFormatting>
  <conditionalFormatting sqref="B266:B1048576 B1:B264">
    <cfRule type="duplicateValues" dxfId="800" priority="1"/>
  </conditionalFormatting>
  <conditionalFormatting sqref="B269:B275">
    <cfRule type="duplicateValues" dxfId="799" priority="167"/>
    <cfRule type="duplicateValues" dxfId="798" priority="168"/>
  </conditionalFormatting>
  <conditionalFormatting sqref="B307">
    <cfRule type="duplicateValues" dxfId="797" priority="372"/>
    <cfRule type="duplicateValues" dxfId="796" priority="373"/>
    <cfRule type="containsText" dxfId="795" priority="374" operator="containsText" text="코드미발번">
      <formula>NOT(ISERROR(SEARCH("코드미발번",B307)))</formula>
    </cfRule>
  </conditionalFormatting>
  <conditionalFormatting sqref="B324">
    <cfRule type="duplicateValues" dxfId="794" priority="129"/>
    <cfRule type="duplicateValues" dxfId="793" priority="130"/>
    <cfRule type="duplicateValues" dxfId="792" priority="132"/>
    <cfRule type="duplicateValues" dxfId="791" priority="133"/>
  </conditionalFormatting>
  <conditionalFormatting sqref="B324:B325">
    <cfRule type="containsText" dxfId="790" priority="126" operator="containsText" text="코드미발번">
      <formula>NOT(ISERROR(SEARCH("코드미발번",B324)))</formula>
    </cfRule>
  </conditionalFormatting>
  <conditionalFormatting sqref="B325">
    <cfRule type="duplicateValues" dxfId="789" priority="124"/>
    <cfRule type="duplicateValues" dxfId="788" priority="125"/>
    <cfRule type="duplicateValues" dxfId="787" priority="127"/>
    <cfRule type="duplicateValues" dxfId="786" priority="128"/>
  </conditionalFormatting>
  <conditionalFormatting sqref="B326:B328">
    <cfRule type="duplicateValues" dxfId="785" priority="299"/>
    <cfRule type="duplicateValues" dxfId="784" priority="300"/>
    <cfRule type="duplicateValues" dxfId="783" priority="302"/>
    <cfRule type="duplicateValues" dxfId="782" priority="303"/>
    <cfRule type="duplicateValues" dxfId="781" priority="304"/>
    <cfRule type="duplicateValues" dxfId="780" priority="305"/>
  </conditionalFormatting>
  <conditionalFormatting sqref="B326:B329">
    <cfRule type="containsText" dxfId="779" priority="301" operator="containsText" text="코드미발번">
      <formula>NOT(ISERROR(SEARCH("코드미발번",B326)))</formula>
    </cfRule>
    <cfRule type="duplicateValues" dxfId="778" priority="1240"/>
  </conditionalFormatting>
  <conditionalFormatting sqref="B329">
    <cfRule type="duplicateValues" dxfId="777" priority="1242"/>
    <cfRule type="duplicateValues" dxfId="776" priority="1243"/>
  </conditionalFormatting>
  <conditionalFormatting sqref="B335">
    <cfRule type="containsText" dxfId="775" priority="205" operator="containsText" text="코드미발번">
      <formula>NOT(ISERROR(SEARCH("코드미발번",B335)))</formula>
    </cfRule>
    <cfRule type="duplicateValues" dxfId="774" priority="206"/>
    <cfRule type="duplicateValues" dxfId="773" priority="207"/>
    <cfRule type="duplicateValues" dxfId="772" priority="208"/>
  </conditionalFormatting>
  <conditionalFormatting sqref="B343:B344">
    <cfRule type="containsText" dxfId="771" priority="99" operator="containsText" text="코드미발번">
      <formula>NOT(ISERROR(SEARCH("코드미발번",B343)))</formula>
    </cfRule>
    <cfRule type="duplicateValues" dxfId="770" priority="100"/>
    <cfRule type="duplicateValues" dxfId="769" priority="101"/>
    <cfRule type="duplicateValues" dxfId="768" priority="102"/>
    <cfRule type="duplicateValues" dxfId="767" priority="103"/>
  </conditionalFormatting>
  <conditionalFormatting sqref="B345">
    <cfRule type="duplicateValues" dxfId="766" priority="312"/>
    <cfRule type="duplicateValues" dxfId="765" priority="313"/>
    <cfRule type="duplicateValues" dxfId="764" priority="314"/>
    <cfRule type="containsText" dxfId="763" priority="315" operator="containsText" text="코드미발번">
      <formula>NOT(ISERROR(SEARCH("코드미발번",B345)))</formula>
    </cfRule>
  </conditionalFormatting>
  <conditionalFormatting sqref="B346">
    <cfRule type="duplicateValues" dxfId="762" priority="306"/>
    <cfRule type="duplicateValues" dxfId="761" priority="307"/>
    <cfRule type="duplicateValues" dxfId="760" priority="308"/>
    <cfRule type="containsText" dxfId="759" priority="309" operator="containsText" text="코드미발번">
      <formula>NOT(ISERROR(SEARCH("코드미발번",B346)))</formula>
    </cfRule>
    <cfRule type="duplicateValues" dxfId="758" priority="310"/>
    <cfRule type="duplicateValues" dxfId="757" priority="311"/>
  </conditionalFormatting>
  <conditionalFormatting sqref="B347">
    <cfRule type="duplicateValues" dxfId="756" priority="254"/>
  </conditionalFormatting>
  <conditionalFormatting sqref="B350:B353">
    <cfRule type="duplicateValues" dxfId="755" priority="448"/>
    <cfRule type="cellIs" dxfId="754" priority="449" operator="equal">
      <formula>408304</formula>
    </cfRule>
  </conditionalFormatting>
  <conditionalFormatting sqref="B391">
    <cfRule type="duplicateValues" dxfId="753" priority="396"/>
    <cfRule type="duplicateValues" dxfId="752" priority="397"/>
    <cfRule type="containsText" dxfId="751" priority="398" operator="containsText" text="코드미발번">
      <formula>NOT(ISERROR(SEARCH("코드미발번",B391)))</formula>
    </cfRule>
  </conditionalFormatting>
  <conditionalFormatting sqref="B424">
    <cfRule type="duplicateValues" dxfId="750" priority="282"/>
    <cfRule type="duplicateValues" dxfId="749" priority="283"/>
    <cfRule type="duplicateValues" dxfId="748" priority="284"/>
    <cfRule type="containsText" dxfId="747" priority="285" operator="containsText" text="코드미발번">
      <formula>NOT(ISERROR(SEARCH("코드미발번",B424)))</formula>
    </cfRule>
  </conditionalFormatting>
  <conditionalFormatting sqref="B425">
    <cfRule type="duplicateValues" dxfId="746" priority="9"/>
    <cfRule type="duplicateValues" dxfId="745" priority="10"/>
    <cfRule type="duplicateValues" dxfId="744" priority="11"/>
    <cfRule type="duplicateValues" dxfId="743" priority="12"/>
    <cfRule type="containsText" dxfId="742" priority="13" operator="containsText" text="코드미발번">
      <formula>NOT(ISERROR(SEARCH("코드미발번",B425)))</formula>
    </cfRule>
  </conditionalFormatting>
  <conditionalFormatting sqref="B428:B429">
    <cfRule type="duplicateValues" dxfId="741" priority="402"/>
    <cfRule type="duplicateValues" dxfId="740" priority="403"/>
    <cfRule type="containsText" dxfId="739" priority="404" operator="containsText" text="코드미발번">
      <formula>NOT(ISERROR(SEARCH("코드미발번",B428)))</formula>
    </cfRule>
  </conditionalFormatting>
  <conditionalFormatting sqref="B440">
    <cfRule type="duplicateValues" dxfId="738" priority="439"/>
    <cfRule type="cellIs" dxfId="737" priority="440" operator="equal">
      <formula>408304</formula>
    </cfRule>
  </conditionalFormatting>
  <conditionalFormatting sqref="B444">
    <cfRule type="duplicateValues" dxfId="736" priority="134"/>
    <cfRule type="duplicateValues" dxfId="735" priority="135"/>
    <cfRule type="duplicateValues" dxfId="734" priority="136"/>
    <cfRule type="containsText" dxfId="733" priority="137" operator="containsText" text="코드미발번">
      <formula>NOT(ISERROR(SEARCH("코드미발번",B444)))</formula>
    </cfRule>
    <cfRule type="duplicateValues" dxfId="732" priority="138"/>
    <cfRule type="duplicateValues" dxfId="731" priority="139"/>
  </conditionalFormatting>
  <conditionalFormatting sqref="B445">
    <cfRule type="duplicateValues" dxfId="730" priority="76"/>
    <cfRule type="duplicateValues" dxfId="729" priority="77"/>
    <cfRule type="duplicateValues" dxfId="728" priority="79"/>
    <cfRule type="duplicateValues" dxfId="727" priority="80"/>
    <cfRule type="duplicateValues" dxfId="726" priority="81"/>
    <cfRule type="duplicateValues" dxfId="725" priority="82"/>
  </conditionalFormatting>
  <conditionalFormatting sqref="B460">
    <cfRule type="duplicateValues" dxfId="724" priority="452"/>
  </conditionalFormatting>
  <conditionalFormatting sqref="B460:B461">
    <cfRule type="cellIs" dxfId="723" priority="447" operator="equal">
      <formula>408304</formula>
    </cfRule>
  </conditionalFormatting>
  <conditionalFormatting sqref="B461">
    <cfRule type="duplicateValues" dxfId="722" priority="446"/>
  </conditionalFormatting>
  <conditionalFormatting sqref="B462">
    <cfRule type="duplicateValues" dxfId="721" priority="286"/>
    <cfRule type="duplicateValues" dxfId="720" priority="287"/>
    <cfRule type="duplicateValues" dxfId="719" priority="288"/>
    <cfRule type="containsText" dxfId="718" priority="289" operator="containsText" text="코드미발번">
      <formula>NOT(ISERROR(SEARCH("코드미발번",B462)))</formula>
    </cfRule>
  </conditionalFormatting>
  <conditionalFormatting sqref="B474 B480">
    <cfRule type="cellIs" dxfId="717" priority="456" operator="equal">
      <formula>408304</formula>
    </cfRule>
  </conditionalFormatting>
  <conditionalFormatting sqref="B480 B474">
    <cfRule type="duplicateValues" dxfId="716" priority="455"/>
  </conditionalFormatting>
  <conditionalFormatting sqref="B552:B554">
    <cfRule type="duplicateValues" dxfId="715" priority="152"/>
    <cfRule type="duplicateValues" dxfId="714" priority="153"/>
    <cfRule type="duplicateValues" dxfId="713" priority="154"/>
    <cfRule type="duplicateValues" dxfId="712" priority="155"/>
    <cfRule type="containsText" dxfId="711" priority="156" operator="containsText" text="코드미발번">
      <formula>NOT(ISERROR(SEARCH("코드미발번",B552)))</formula>
    </cfRule>
  </conditionalFormatting>
  <conditionalFormatting sqref="B581 B583:B591">
    <cfRule type="duplicateValues" dxfId="710" priority="1957"/>
  </conditionalFormatting>
  <conditionalFormatting sqref="B582">
    <cfRule type="duplicateValues" dxfId="709" priority="157"/>
    <cfRule type="duplicateValues" dxfId="708" priority="158"/>
    <cfRule type="containsText" dxfId="707" priority="159" operator="containsText" text="코드미발번">
      <formula>NOT(ISERROR(SEARCH("코드미발번",B582)))</formula>
    </cfRule>
    <cfRule type="duplicateValues" dxfId="706" priority="160"/>
    <cfRule type="duplicateValues" dxfId="705" priority="161"/>
  </conditionalFormatting>
  <conditionalFormatting sqref="B604:B607">
    <cfRule type="duplicateValues" dxfId="704" priority="351"/>
    <cfRule type="duplicateValues" dxfId="703" priority="352"/>
    <cfRule type="containsText" dxfId="702" priority="353" operator="containsText" text="코드미발번">
      <formula>NOT(ISERROR(SEARCH("코드미발번",B604)))</formula>
    </cfRule>
  </conditionalFormatting>
  <conditionalFormatting sqref="B608">
    <cfRule type="duplicateValues" dxfId="701" priority="432"/>
    <cfRule type="cellIs" dxfId="700" priority="433" operator="equal">
      <formula>408304</formula>
    </cfRule>
  </conditionalFormatting>
  <conditionalFormatting sqref="B649:B1048576 B608:B629 B175:B180 B234 B164:B169 B18 B22:B54 B430:B443 B150:B151 B83:B84 B426:B427 B16 B237:B244 B182:B224 B592:B603 B336:B342 B330:B334 B127:B131 B86:B110 B350:B390 B308 B246:B257 B259:B261 B321:B323 B392:B423 B266:B268 B276:B306 B227:B231 B555:B580 B135:B148 B463:B507 B510:B551 B446:B461 B12 B2:B4 B114:B125 B171:B173 B155:B160 B56:B58 B60:B63">
    <cfRule type="duplicateValues" dxfId="699" priority="1817"/>
  </conditionalFormatting>
  <conditionalFormatting sqref="B630">
    <cfRule type="duplicateValues" dxfId="698" priority="1658"/>
    <cfRule type="duplicateValues" dxfId="697" priority="1659"/>
    <cfRule type="duplicateValues" dxfId="696" priority="1660"/>
    <cfRule type="containsText" dxfId="695" priority="1661" operator="containsText" text="코드미발번">
      <formula>NOT(ISERROR(SEARCH("코드미발번",B630)))</formula>
    </cfRule>
  </conditionalFormatting>
  <conditionalFormatting sqref="B648 B631:B632">
    <cfRule type="duplicateValues" dxfId="694" priority="1662"/>
    <cfRule type="duplicateValues" dxfId="693" priority="1663"/>
    <cfRule type="duplicateValues" dxfId="692" priority="1664"/>
    <cfRule type="containsText" dxfId="691" priority="1665" operator="containsText" text="코드미발번">
      <formula>NOT(ISERROR(SEARCH("코드미발번",B631)))</formula>
    </cfRule>
  </conditionalFormatting>
  <conditionalFormatting sqref="B636">
    <cfRule type="duplicateValues" dxfId="690" priority="189"/>
    <cfRule type="duplicateValues" dxfId="689" priority="190"/>
    <cfRule type="duplicateValues" dxfId="688" priority="191"/>
    <cfRule type="containsText" dxfId="687" priority="192" operator="containsText" text="코드미발번">
      <formula>NOT(ISERROR(SEARCH("코드미발번",B636)))</formula>
    </cfRule>
  </conditionalFormatting>
  <conditionalFormatting sqref="B638:B640 B637:C637">
    <cfRule type="duplicateValues" dxfId="686" priority="193"/>
    <cfRule type="duplicateValues" dxfId="685" priority="194"/>
  </conditionalFormatting>
  <conditionalFormatting sqref="B648:B1048576 B583:B640 B266:B268 B237:B257 B259:B261 B227:B235 B555:B581 B276:B323 B446:B551 B326:B342 B12:B54 B135:B151 B1:B4 B114:B133 B345:B424 B171:B224 B155:B169 B83:B110 B426:B443 B56:B64">
    <cfRule type="duplicateValues" dxfId="684" priority="1796"/>
  </conditionalFormatting>
  <conditionalFormatting sqref="B655">
    <cfRule type="duplicateValues" dxfId="683" priority="434"/>
    <cfRule type="cellIs" dxfId="682" priority="435" operator="equal">
      <formula>408304</formula>
    </cfRule>
  </conditionalFormatting>
  <conditionalFormatting sqref="B19:C19">
    <cfRule type="containsText" dxfId="681" priority="251" operator="containsText" text="코드미발번">
      <formula>NOT(ISERROR(SEARCH("코드미발번",B19)))</formula>
    </cfRule>
    <cfRule type="duplicateValues" dxfId="680" priority="252"/>
    <cfRule type="duplicateValues" dxfId="679" priority="253"/>
  </conditionalFormatting>
  <conditionalFormatting sqref="B64:C64">
    <cfRule type="duplicateValues" dxfId="678" priority="1725"/>
    <cfRule type="duplicateValues" dxfId="677" priority="1726"/>
    <cfRule type="containsText" dxfId="676" priority="1727" operator="containsText" text="코드미발번">
      <formula>NOT(ISERROR(SEARCH("코드미발번",B64)))</formula>
    </cfRule>
  </conditionalFormatting>
  <conditionalFormatting sqref="B126:C126">
    <cfRule type="containsText" dxfId="675" priority="200" operator="containsText" text="코드미발번">
      <formula>NOT(ISERROR(SEARCH("코드미발번",B126)))</formula>
    </cfRule>
    <cfRule type="duplicateValues" dxfId="674" priority="201"/>
    <cfRule type="duplicateValues" dxfId="673" priority="202"/>
  </conditionalFormatting>
  <conditionalFormatting sqref="B149:C149">
    <cfRule type="duplicateValues" dxfId="672" priority="1793"/>
    <cfRule type="duplicateValues" dxfId="671" priority="1794"/>
    <cfRule type="containsText" dxfId="670" priority="1795" operator="containsText" text="코드미발번">
      <formula>NOT(ISERROR(SEARCH("코드미발번",B149)))</formula>
    </cfRule>
  </conditionalFormatting>
  <conditionalFormatting sqref="B161:C161">
    <cfRule type="duplicateValues" dxfId="669" priority="375"/>
    <cfRule type="duplicateValues" dxfId="668" priority="376"/>
    <cfRule type="containsText" dxfId="667" priority="377" operator="containsText" text="코드미발번">
      <formula>NOT(ISERROR(SEARCH("코드미발번",B161)))</formula>
    </cfRule>
  </conditionalFormatting>
  <conditionalFormatting sqref="B347:C347">
    <cfRule type="containsText" dxfId="666" priority="255" operator="containsText" text="코드미발번">
      <formula>NOT(ISERROR(SEARCH("코드미발번",B347)))</formula>
    </cfRule>
    <cfRule type="duplicateValues" dxfId="665" priority="256"/>
    <cfRule type="duplicateValues" dxfId="664" priority="257"/>
  </conditionalFormatting>
  <conditionalFormatting sqref="B349:C349 B348">
    <cfRule type="duplicateValues" dxfId="663" priority="393"/>
    <cfRule type="duplicateValues" dxfId="662" priority="394"/>
  </conditionalFormatting>
  <conditionalFormatting sqref="B349:C349">
    <cfRule type="containsText" dxfId="661" priority="395" operator="containsText" text="코드미발번">
      <formula>NOT(ISERROR(SEARCH("코드미발번",B349)))</formula>
    </cfRule>
  </conditionalFormatting>
  <conditionalFormatting sqref="B445:C445">
    <cfRule type="containsText" dxfId="660" priority="78" operator="containsText" text="코드미발번">
      <formula>NOT(ISERROR(SEARCH("코드미발번",B445)))</formula>
    </cfRule>
    <cfRule type="duplicateValues" dxfId="659" priority="83"/>
    <cfRule type="duplicateValues" dxfId="658" priority="84"/>
  </conditionalFormatting>
  <conditionalFormatting sqref="B508:C508">
    <cfRule type="duplicateValues" dxfId="657" priority="143"/>
    <cfRule type="duplicateValues" dxfId="656" priority="144"/>
    <cfRule type="containsText" dxfId="655" priority="145" operator="containsText" text="코드미발번">
      <formula>NOT(ISERROR(SEARCH("코드미발번",B508)))</formula>
    </cfRule>
  </conditionalFormatting>
  <conditionalFormatting sqref="B509:C509">
    <cfRule type="duplicateValues" dxfId="654" priority="140"/>
    <cfRule type="duplicateValues" dxfId="653" priority="141"/>
    <cfRule type="containsText" dxfId="652" priority="142" operator="containsText" text="코드미발번">
      <formula>NOT(ISERROR(SEARCH("코드미발번",B509)))</formula>
    </cfRule>
  </conditionalFormatting>
  <conditionalFormatting sqref="B633:C635">
    <cfRule type="duplicateValues" dxfId="651" priority="196"/>
    <cfRule type="duplicateValues" dxfId="650" priority="197"/>
    <cfRule type="containsText" dxfId="649" priority="198" operator="containsText" text="코드미발번">
      <formula>NOT(ISERROR(SEARCH("코드미발번",B633)))</formula>
    </cfRule>
  </conditionalFormatting>
  <conditionalFormatting sqref="C637 B637:B640">
    <cfRule type="containsText" dxfId="648" priority="195" operator="containsText" text="코드미발번">
      <formula>NOT(ISERROR(SEARCH("코드미발번",B637)))</formula>
    </cfRule>
  </conditionalFormatting>
  <conditionalFormatting sqref="B641:B647">
    <cfRule type="duplicateValues" dxfId="647" priority="2070"/>
    <cfRule type="duplicateValues" dxfId="646" priority="2071"/>
    <cfRule type="duplicateValues" dxfId="645" priority="2072"/>
    <cfRule type="duplicateValues" dxfId="644" priority="2073"/>
    <cfRule type="containsText" dxfId="643" priority="2074" operator="containsText" text="코드미발번">
      <formula>NOT(ISERROR(SEARCH("코드미발번",B641)))</formula>
    </cfRule>
  </conditionalFormatting>
  <pageMargins left="0.7" right="0.7" top="0.75" bottom="0.75" header="0.3" footer="0.3"/>
  <pageSetup paperSize="9" scale="12" orientation="portrait" r:id="rId1"/>
  <rowBreaks count="7" manualBreakCount="7">
    <brk id="57" max="15" man="1"/>
    <brk id="203" max="15" man="1"/>
    <brk id="321" max="15" man="1"/>
    <brk id="421" max="15" man="1"/>
    <brk id="512" max="15" man="1"/>
    <brk id="577" max="19" man="1"/>
    <brk id="613" max="16383" man="1"/>
  </rowBreaks>
  <customProperties>
    <customPr name="_pios_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9220-2181-42FE-B1CE-874FC8CAFF59}">
  <sheetPr>
    <tabColor rgb="FF92D050"/>
  </sheetPr>
  <dimension ref="A1:S128"/>
  <sheetViews>
    <sheetView showGridLines="0" view="pageBreakPreview" zoomScale="55" zoomScaleNormal="55" zoomScaleSheetLayoutView="55" workbookViewId="0">
      <pane ySplit="4" topLeftCell="A20" activePane="bottomLeft" state="frozen"/>
      <selection activeCell="P7" sqref="P7"/>
      <selection pane="bottomLeft" activeCell="D25" sqref="D25"/>
    </sheetView>
  </sheetViews>
  <sheetFormatPr defaultRowHeight="25.2"/>
  <cols>
    <col min="1" max="1" width="24.8984375" customWidth="1"/>
    <col min="2" max="2" width="12.19921875" bestFit="1" customWidth="1"/>
    <col min="3" max="3" width="69.19921875" customWidth="1"/>
    <col min="4" max="4" width="27.59765625" customWidth="1"/>
    <col min="5" max="5" width="13" customWidth="1"/>
    <col min="6" max="6" width="11.09765625" customWidth="1"/>
    <col min="7" max="7" width="11.19921875" customWidth="1"/>
    <col min="8" max="8" width="11.5" style="63" customWidth="1"/>
    <col min="9" max="9" width="13.5" customWidth="1"/>
    <col min="10" max="10" width="57.796875" customWidth="1"/>
    <col min="11" max="11" width="12.69921875" style="141" customWidth="1"/>
    <col min="12" max="12" width="13.19921875" style="141" customWidth="1"/>
    <col min="13" max="13" width="21" style="141" customWidth="1"/>
    <col min="14" max="14" width="9.69921875" style="264" hidden="1" customWidth="1"/>
    <col min="15" max="15" width="9.59765625" style="336" hidden="1" customWidth="1"/>
    <col min="16" max="16" width="10.296875" style="680" hidden="1" customWidth="1"/>
    <col min="17" max="18" width="8.796875" hidden="1" customWidth="1"/>
    <col min="19" max="19" width="8.796875" style="680" hidden="1" customWidth="1"/>
  </cols>
  <sheetData>
    <row r="1" spans="1:19" ht="52.95" customHeight="1">
      <c r="A1" s="184"/>
      <c r="B1" s="185"/>
      <c r="C1" s="963" t="s">
        <v>6380</v>
      </c>
      <c r="D1" s="963"/>
      <c r="E1" s="963"/>
      <c r="F1" s="963"/>
      <c r="G1" s="963"/>
      <c r="H1" s="963"/>
      <c r="I1" s="963"/>
      <c r="J1" s="963"/>
      <c r="K1" s="963"/>
      <c r="L1" s="185"/>
      <c r="M1" s="185"/>
      <c r="N1" s="181"/>
      <c r="O1" s="680"/>
    </row>
    <row r="2" spans="1:19" ht="72">
      <c r="A2" s="166"/>
      <c r="B2" s="6"/>
      <c r="C2" s="186" t="s">
        <v>6378</v>
      </c>
      <c r="D2" s="6"/>
      <c r="E2" s="6"/>
      <c r="F2" s="6"/>
      <c r="G2" s="6"/>
      <c r="H2" s="157"/>
      <c r="I2" s="6"/>
      <c r="J2" s="122" t="s">
        <v>3755</v>
      </c>
      <c r="K2" s="95"/>
      <c r="L2" s="95"/>
      <c r="M2" s="95"/>
      <c r="N2" s="335"/>
    </row>
    <row r="3" spans="1:19">
      <c r="A3" s="964" t="s">
        <v>426</v>
      </c>
      <c r="B3" s="964"/>
      <c r="C3" s="964"/>
      <c r="D3" s="964"/>
      <c r="E3" s="964"/>
      <c r="F3" s="964"/>
      <c r="G3" s="964"/>
      <c r="H3" s="974"/>
      <c r="I3" s="964"/>
      <c r="J3" s="964"/>
      <c r="K3" s="964"/>
      <c r="L3" s="964"/>
      <c r="M3" s="964"/>
      <c r="N3" s="337"/>
      <c r="O3" s="115"/>
    </row>
    <row r="4" spans="1:19" s="141" customFormat="1">
      <c r="A4" s="7" t="s">
        <v>427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428</v>
      </c>
      <c r="H4" s="10" t="s">
        <v>5</v>
      </c>
      <c r="I4" s="10" t="s">
        <v>6</v>
      </c>
      <c r="J4" s="8" t="s">
        <v>7</v>
      </c>
      <c r="K4" s="8" t="s">
        <v>429</v>
      </c>
      <c r="L4" s="8" t="s">
        <v>8</v>
      </c>
      <c r="M4" s="8" t="s">
        <v>9</v>
      </c>
      <c r="N4" s="265"/>
      <c r="O4" s="115"/>
      <c r="P4" s="62"/>
      <c r="S4" s="62"/>
    </row>
    <row r="5" spans="1:19" s="141" customFormat="1" ht="96.6" customHeight="1">
      <c r="A5" s="599"/>
      <c r="B5" s="554">
        <v>437354</v>
      </c>
      <c r="C5" s="555" t="s">
        <v>5824</v>
      </c>
      <c r="D5" s="554" t="s">
        <v>5825</v>
      </c>
      <c r="E5" s="217"/>
      <c r="F5" s="217" t="s">
        <v>233</v>
      </c>
      <c r="G5" s="659">
        <f>H5+3000</f>
        <v>11600</v>
      </c>
      <c r="H5" s="682">
        <f t="shared" ref="H5" si="0">N5</f>
        <v>8600</v>
      </c>
      <c r="I5" s="219"/>
      <c r="J5" s="216" t="s">
        <v>5826</v>
      </c>
      <c r="K5" s="217" t="s">
        <v>5827</v>
      </c>
      <c r="L5" s="217"/>
      <c r="M5" s="217" t="s">
        <v>11</v>
      </c>
      <c r="N5" s="331">
        <v>8600</v>
      </c>
      <c r="O5" s="115" t="b">
        <f t="shared" ref="O5:O22" si="1">H5=N5</f>
        <v>1</v>
      </c>
      <c r="P5" s="62" t="b">
        <f t="shared" ref="P5:P22" si="2">H5&lt;G5</f>
        <v>1</v>
      </c>
      <c r="Q5">
        <f>VLOOKUP(B5,'25년09월 학교가'!$A$2:$C$1818,3,0)</f>
        <v>8600</v>
      </c>
      <c r="S5" s="698" t="b">
        <f t="shared" ref="S5:S22" si="3">Q5=H5</f>
        <v>1</v>
      </c>
    </row>
    <row r="6" spans="1:19" s="141" customFormat="1" ht="77.400000000000006" customHeight="1">
      <c r="A6" s="599"/>
      <c r="B6" s="132">
        <v>458573</v>
      </c>
      <c r="C6" s="29" t="s">
        <v>6391</v>
      </c>
      <c r="D6" s="72" t="s">
        <v>60</v>
      </c>
      <c r="E6" s="74"/>
      <c r="F6" s="12" t="s">
        <v>233</v>
      </c>
      <c r="G6" s="218">
        <f t="shared" ref="G6:G17" si="4">H6+5000</f>
        <v>43000</v>
      </c>
      <c r="H6" s="682">
        <f>N6</f>
        <v>38000</v>
      </c>
      <c r="I6" s="219"/>
      <c r="J6" s="77" t="s">
        <v>6310</v>
      </c>
      <c r="K6" s="72" t="s">
        <v>6311</v>
      </c>
      <c r="L6" s="74" t="s">
        <v>666</v>
      </c>
      <c r="M6" s="160" t="s">
        <v>112</v>
      </c>
      <c r="N6" s="331">
        <v>38000</v>
      </c>
      <c r="O6" s="115" t="b">
        <f t="shared" si="1"/>
        <v>1</v>
      </c>
      <c r="P6" s="62" t="b">
        <f t="shared" si="2"/>
        <v>1</v>
      </c>
      <c r="Q6">
        <f>VLOOKUP(B6,'25년09월 학교가'!$A$2:$C$1818,3,0)</f>
        <v>38000</v>
      </c>
      <c r="S6" s="698" t="b">
        <f t="shared" si="3"/>
        <v>1</v>
      </c>
    </row>
    <row r="7" spans="1:19" s="175" customFormat="1" ht="48.6" customHeight="1">
      <c r="A7" s="172"/>
      <c r="B7" s="132">
        <v>453804</v>
      </c>
      <c r="C7" s="29" t="s">
        <v>5846</v>
      </c>
      <c r="D7" s="307" t="s">
        <v>5948</v>
      </c>
      <c r="E7" s="12"/>
      <c r="F7" s="240" t="s">
        <v>233</v>
      </c>
      <c r="G7" s="365">
        <f t="shared" si="4"/>
        <v>17000</v>
      </c>
      <c r="H7" s="534">
        <f t="shared" ref="H7:H22" si="5">N7</f>
        <v>12000</v>
      </c>
      <c r="I7" s="366"/>
      <c r="J7" s="60" t="s">
        <v>5950</v>
      </c>
      <c r="K7" s="41" t="s">
        <v>5858</v>
      </c>
      <c r="L7" s="38" t="s">
        <v>5854</v>
      </c>
      <c r="M7" s="38" t="s">
        <v>112</v>
      </c>
      <c r="N7" s="266">
        <v>12000</v>
      </c>
      <c r="O7" s="680" t="b">
        <f t="shared" si="1"/>
        <v>1</v>
      </c>
      <c r="P7" s="680" t="b">
        <f t="shared" si="2"/>
        <v>1</v>
      </c>
      <c r="Q7">
        <f>VLOOKUP(B7,'25년09월 학교가'!$A$2:$C$1818,3,0)</f>
        <v>12000</v>
      </c>
      <c r="R7" s="350"/>
      <c r="S7" s="698" t="b">
        <f t="shared" si="3"/>
        <v>1</v>
      </c>
    </row>
    <row r="8" spans="1:19" s="175" customFormat="1" ht="83.4" customHeight="1">
      <c r="A8" s="172"/>
      <c r="B8" s="132">
        <v>453805</v>
      </c>
      <c r="C8" s="29" t="s">
        <v>5847</v>
      </c>
      <c r="D8" s="307" t="s">
        <v>309</v>
      </c>
      <c r="E8" s="12"/>
      <c r="F8" s="240" t="s">
        <v>233</v>
      </c>
      <c r="G8" s="365">
        <f t="shared" si="4"/>
        <v>15500</v>
      </c>
      <c r="H8" s="534">
        <f t="shared" si="5"/>
        <v>10500</v>
      </c>
      <c r="I8" s="366"/>
      <c r="J8" s="60" t="s">
        <v>5951</v>
      </c>
      <c r="K8" s="41" t="s">
        <v>5859</v>
      </c>
      <c r="L8" s="38" t="s">
        <v>5855</v>
      </c>
      <c r="M8" s="38" t="s">
        <v>112</v>
      </c>
      <c r="N8" s="266">
        <v>10500</v>
      </c>
      <c r="O8" s="680" t="b">
        <f t="shared" si="1"/>
        <v>1</v>
      </c>
      <c r="P8" s="680" t="b">
        <f t="shared" si="2"/>
        <v>1</v>
      </c>
      <c r="Q8">
        <f>VLOOKUP(B8,'25년09월 학교가'!$A$2:$C$1818,3,0)</f>
        <v>10500</v>
      </c>
      <c r="R8" s="350"/>
      <c r="S8" s="698" t="b">
        <f t="shared" si="3"/>
        <v>1</v>
      </c>
    </row>
    <row r="9" spans="1:19" s="175" customFormat="1" ht="96">
      <c r="A9" s="193"/>
      <c r="B9" s="132">
        <v>453806</v>
      </c>
      <c r="C9" s="195" t="s">
        <v>5848</v>
      </c>
      <c r="D9" s="307" t="s">
        <v>5948</v>
      </c>
      <c r="E9" s="12"/>
      <c r="F9" s="240" t="s">
        <v>233</v>
      </c>
      <c r="G9" s="365">
        <f t="shared" si="4"/>
        <v>17900</v>
      </c>
      <c r="H9" s="534">
        <f t="shared" si="5"/>
        <v>12900</v>
      </c>
      <c r="I9" s="366"/>
      <c r="J9" s="199" t="s">
        <v>5952</v>
      </c>
      <c r="K9" s="201" t="s">
        <v>5860</v>
      </c>
      <c r="L9" s="198" t="s">
        <v>5854</v>
      </c>
      <c r="M9" s="38" t="s">
        <v>112</v>
      </c>
      <c r="N9" s="266">
        <v>12900</v>
      </c>
      <c r="O9" s="680" t="b">
        <f t="shared" si="1"/>
        <v>1</v>
      </c>
      <c r="P9" s="680" t="b">
        <f t="shared" si="2"/>
        <v>1</v>
      </c>
      <c r="Q9">
        <f>VLOOKUP(B9,'25년09월 학교가'!$A$2:$C$1818,3,0)</f>
        <v>12900</v>
      </c>
      <c r="R9" s="350"/>
      <c r="S9" s="698" t="b">
        <f t="shared" si="3"/>
        <v>1</v>
      </c>
    </row>
    <row r="10" spans="1:19" s="175" customFormat="1" ht="57.6">
      <c r="A10" s="193"/>
      <c r="B10" s="132">
        <v>453808</v>
      </c>
      <c r="C10" s="195" t="s">
        <v>5849</v>
      </c>
      <c r="D10" s="307" t="s">
        <v>309</v>
      </c>
      <c r="E10" s="12"/>
      <c r="F10" s="240" t="s">
        <v>233</v>
      </c>
      <c r="G10" s="365">
        <f t="shared" si="4"/>
        <v>21900</v>
      </c>
      <c r="H10" s="534">
        <f t="shared" si="5"/>
        <v>16900</v>
      </c>
      <c r="I10" s="366"/>
      <c r="J10" s="199" t="s">
        <v>5953</v>
      </c>
      <c r="K10" s="201" t="s">
        <v>5861</v>
      </c>
      <c r="L10" s="198" t="s">
        <v>5856</v>
      </c>
      <c r="M10" s="38" t="s">
        <v>112</v>
      </c>
      <c r="N10" s="266">
        <v>16900</v>
      </c>
      <c r="O10" s="680" t="b">
        <f t="shared" si="1"/>
        <v>1</v>
      </c>
      <c r="P10" s="680" t="b">
        <f t="shared" si="2"/>
        <v>1</v>
      </c>
      <c r="Q10">
        <f>VLOOKUP(B10,'25년09월 학교가'!$A$2:$C$1818,3,0)</f>
        <v>16900</v>
      </c>
      <c r="R10" s="350"/>
      <c r="S10" s="698" t="b">
        <f t="shared" si="3"/>
        <v>1</v>
      </c>
    </row>
    <row r="11" spans="1:19" s="175" customFormat="1" ht="57.6">
      <c r="A11" s="125"/>
      <c r="B11" s="132">
        <v>453809</v>
      </c>
      <c r="C11" s="195" t="s">
        <v>5850</v>
      </c>
      <c r="D11" s="307" t="s">
        <v>5948</v>
      </c>
      <c r="E11" s="12"/>
      <c r="F11" s="240" t="s">
        <v>233</v>
      </c>
      <c r="G11" s="365">
        <f t="shared" si="4"/>
        <v>18500</v>
      </c>
      <c r="H11" s="534">
        <f t="shared" si="5"/>
        <v>13500</v>
      </c>
      <c r="I11" s="366"/>
      <c r="J11" s="199" t="s">
        <v>5954</v>
      </c>
      <c r="K11" s="201" t="s">
        <v>5862</v>
      </c>
      <c r="L11" s="198" t="s">
        <v>5854</v>
      </c>
      <c r="M11" s="38" t="s">
        <v>112</v>
      </c>
      <c r="N11" s="266">
        <v>13500</v>
      </c>
      <c r="O11" s="680" t="b">
        <f t="shared" si="1"/>
        <v>1</v>
      </c>
      <c r="P11" s="680" t="b">
        <f t="shared" si="2"/>
        <v>1</v>
      </c>
      <c r="Q11">
        <f>VLOOKUP(B11,'25년09월 학교가'!$A$2:$C$1818,3,0)</f>
        <v>13500</v>
      </c>
      <c r="R11" s="350"/>
      <c r="S11" s="698" t="b">
        <f t="shared" si="3"/>
        <v>1</v>
      </c>
    </row>
    <row r="12" spans="1:19" ht="57.6">
      <c r="A12" s="299"/>
      <c r="B12" s="132">
        <v>453812</v>
      </c>
      <c r="C12" s="124" t="s">
        <v>5851</v>
      </c>
      <c r="D12" s="307" t="s">
        <v>5948</v>
      </c>
      <c r="E12" s="12"/>
      <c r="F12" s="240" t="s">
        <v>233</v>
      </c>
      <c r="G12" s="365">
        <f t="shared" si="4"/>
        <v>22500</v>
      </c>
      <c r="H12" s="534">
        <f t="shared" si="5"/>
        <v>17500</v>
      </c>
      <c r="I12" s="366"/>
      <c r="J12" s="127" t="s">
        <v>5955</v>
      </c>
      <c r="K12" s="201" t="s">
        <v>5863</v>
      </c>
      <c r="L12" s="198" t="s">
        <v>5854</v>
      </c>
      <c r="M12" s="38" t="s">
        <v>112</v>
      </c>
      <c r="N12" s="266">
        <v>17500</v>
      </c>
      <c r="O12" s="680" t="b">
        <f t="shared" si="1"/>
        <v>1</v>
      </c>
      <c r="P12" s="680" t="b">
        <f t="shared" si="2"/>
        <v>1</v>
      </c>
      <c r="Q12">
        <f>VLOOKUP(B12,'25년09월 학교가'!$A$2:$C$1818,3,0)</f>
        <v>17500</v>
      </c>
      <c r="R12" s="350"/>
      <c r="S12" s="698" t="b">
        <f t="shared" si="3"/>
        <v>1</v>
      </c>
    </row>
    <row r="13" spans="1:19" ht="57.6">
      <c r="A13" s="125"/>
      <c r="B13" s="132">
        <v>454142</v>
      </c>
      <c r="C13" s="195" t="s">
        <v>5852</v>
      </c>
      <c r="D13" s="307" t="s">
        <v>5948</v>
      </c>
      <c r="E13" s="12"/>
      <c r="F13" s="240" t="s">
        <v>233</v>
      </c>
      <c r="G13" s="365">
        <f t="shared" si="4"/>
        <v>18200</v>
      </c>
      <c r="H13" s="534">
        <f t="shared" si="5"/>
        <v>13200</v>
      </c>
      <c r="I13" s="366"/>
      <c r="J13" s="199" t="s">
        <v>5956</v>
      </c>
      <c r="K13" s="201" t="s">
        <v>5864</v>
      </c>
      <c r="L13" s="198" t="s">
        <v>5857</v>
      </c>
      <c r="M13" s="38" t="s">
        <v>112</v>
      </c>
      <c r="N13" s="266">
        <v>13200</v>
      </c>
      <c r="O13" s="680" t="b">
        <f t="shared" si="1"/>
        <v>1</v>
      </c>
      <c r="P13" s="680" t="b">
        <f t="shared" si="2"/>
        <v>1</v>
      </c>
      <c r="Q13">
        <f>VLOOKUP(B13,'25년09월 학교가'!$A$2:$C$1818,3,0)</f>
        <v>13200</v>
      </c>
      <c r="R13" s="350"/>
      <c r="S13" s="698" t="b">
        <f t="shared" si="3"/>
        <v>1</v>
      </c>
    </row>
    <row r="14" spans="1:19" ht="57.6">
      <c r="A14" s="125"/>
      <c r="B14" s="132">
        <v>454144</v>
      </c>
      <c r="C14" s="195" t="s">
        <v>5853</v>
      </c>
      <c r="D14" s="307" t="s">
        <v>309</v>
      </c>
      <c r="E14" s="12"/>
      <c r="F14" s="240" t="s">
        <v>233</v>
      </c>
      <c r="G14" s="365">
        <f t="shared" si="4"/>
        <v>16600</v>
      </c>
      <c r="H14" s="534">
        <f t="shared" si="5"/>
        <v>11600</v>
      </c>
      <c r="I14" s="366"/>
      <c r="J14" s="199" t="s">
        <v>5957</v>
      </c>
      <c r="K14" s="201" t="s">
        <v>5865</v>
      </c>
      <c r="L14" s="198" t="s">
        <v>5225</v>
      </c>
      <c r="M14" s="38" t="s">
        <v>112</v>
      </c>
      <c r="N14" s="266">
        <v>11600</v>
      </c>
      <c r="O14" s="680" t="b">
        <f t="shared" si="1"/>
        <v>1</v>
      </c>
      <c r="P14" s="680" t="b">
        <f t="shared" si="2"/>
        <v>1</v>
      </c>
      <c r="Q14">
        <f>VLOOKUP(B14,'25년09월 학교가'!$A$2:$C$1818,3,0)</f>
        <v>11600</v>
      </c>
      <c r="R14" s="350"/>
      <c r="S14" s="698" t="b">
        <f t="shared" si="3"/>
        <v>1</v>
      </c>
    </row>
    <row r="15" spans="1:19" ht="38.4">
      <c r="A15" s="125"/>
      <c r="B15" s="132">
        <v>455242</v>
      </c>
      <c r="C15" s="195" t="s">
        <v>6324</v>
      </c>
      <c r="D15" s="307" t="s">
        <v>252</v>
      </c>
      <c r="E15" s="12"/>
      <c r="F15" s="240" t="s">
        <v>233</v>
      </c>
      <c r="G15" s="365">
        <f t="shared" si="4"/>
        <v>19000</v>
      </c>
      <c r="H15" s="534">
        <f t="shared" si="5"/>
        <v>14000</v>
      </c>
      <c r="I15" s="366"/>
      <c r="J15" s="199" t="s">
        <v>6325</v>
      </c>
      <c r="K15" s="201" t="s">
        <v>6326</v>
      </c>
      <c r="L15" s="198" t="s">
        <v>779</v>
      </c>
      <c r="M15" s="38" t="s">
        <v>788</v>
      </c>
      <c r="N15" s="266">
        <v>14000</v>
      </c>
      <c r="O15" s="680" t="b">
        <f t="shared" si="1"/>
        <v>1</v>
      </c>
      <c r="P15" s="680" t="b">
        <f t="shared" si="2"/>
        <v>1</v>
      </c>
      <c r="Q15">
        <f>VLOOKUP(B15,'25년09월 학교가'!$A$2:$C$1818,3,0)</f>
        <v>14000</v>
      </c>
      <c r="R15" s="350"/>
      <c r="S15" s="698" t="b">
        <f t="shared" si="3"/>
        <v>1</v>
      </c>
    </row>
    <row r="16" spans="1:19" ht="153.6">
      <c r="A16" s="125"/>
      <c r="B16" s="132">
        <v>433855</v>
      </c>
      <c r="C16" s="195" t="s">
        <v>5973</v>
      </c>
      <c r="D16" s="307" t="s">
        <v>252</v>
      </c>
      <c r="E16" s="12"/>
      <c r="F16" s="240" t="s">
        <v>233</v>
      </c>
      <c r="G16" s="365">
        <f t="shared" si="4"/>
        <v>20600</v>
      </c>
      <c r="H16" s="534">
        <f t="shared" si="5"/>
        <v>15600</v>
      </c>
      <c r="I16" s="366"/>
      <c r="J16" s="199" t="s">
        <v>6327</v>
      </c>
      <c r="K16" s="201" t="s">
        <v>4250</v>
      </c>
      <c r="L16" s="198" t="s">
        <v>779</v>
      </c>
      <c r="M16" s="38" t="s">
        <v>112</v>
      </c>
      <c r="N16" s="266">
        <v>15600</v>
      </c>
      <c r="O16" s="680" t="b">
        <f t="shared" ref="O16:O17" si="6">H16=N16</f>
        <v>1</v>
      </c>
      <c r="P16" s="680" t="b">
        <f t="shared" ref="P16:P17" si="7">H16&lt;G16</f>
        <v>1</v>
      </c>
      <c r="Q16">
        <f>VLOOKUP(B16,'25년09월 학교가'!$A$2:$C$1818,3,0)</f>
        <v>15600</v>
      </c>
      <c r="R16" s="350"/>
      <c r="S16" s="698" t="b">
        <f t="shared" si="3"/>
        <v>1</v>
      </c>
    </row>
    <row r="17" spans="1:19" ht="57.6">
      <c r="A17" s="125"/>
      <c r="B17" s="132">
        <v>298373</v>
      </c>
      <c r="C17" s="195" t="s">
        <v>5970</v>
      </c>
      <c r="D17" s="307" t="s">
        <v>252</v>
      </c>
      <c r="E17" s="12"/>
      <c r="F17" s="240" t="s">
        <v>233</v>
      </c>
      <c r="G17" s="365">
        <f t="shared" si="4"/>
        <v>13500</v>
      </c>
      <c r="H17" s="534">
        <f t="shared" si="5"/>
        <v>8500</v>
      </c>
      <c r="I17" s="366"/>
      <c r="J17" s="199" t="s">
        <v>6328</v>
      </c>
      <c r="K17" s="201"/>
      <c r="L17" s="198" t="s">
        <v>779</v>
      </c>
      <c r="M17" s="38"/>
      <c r="N17" s="266">
        <v>8500</v>
      </c>
      <c r="O17" s="680" t="b">
        <f t="shared" si="6"/>
        <v>1</v>
      </c>
      <c r="P17" s="680" t="b">
        <f t="shared" si="7"/>
        <v>1</v>
      </c>
      <c r="Q17">
        <f>VLOOKUP(B17,'25년09월 학교가'!$A$2:$C$1818,3,0)</f>
        <v>8500</v>
      </c>
      <c r="R17" s="350"/>
      <c r="S17" s="698" t="b">
        <f t="shared" si="3"/>
        <v>1</v>
      </c>
    </row>
    <row r="18" spans="1:19" ht="96">
      <c r="A18" s="125"/>
      <c r="B18" s="132">
        <v>439450</v>
      </c>
      <c r="C18" s="195" t="s">
        <v>6068</v>
      </c>
      <c r="D18" s="307" t="s">
        <v>358</v>
      </c>
      <c r="E18" s="12"/>
      <c r="F18" s="240" t="s">
        <v>233</v>
      </c>
      <c r="G18" s="365">
        <f>H18+5000</f>
        <v>13600</v>
      </c>
      <c r="H18" s="534">
        <f t="shared" si="5"/>
        <v>8600</v>
      </c>
      <c r="I18" s="366"/>
      <c r="J18" s="199" t="s">
        <v>6117</v>
      </c>
      <c r="K18" s="201" t="s">
        <v>6103</v>
      </c>
      <c r="L18" s="198" t="s">
        <v>779</v>
      </c>
      <c r="M18" s="38" t="s">
        <v>112</v>
      </c>
      <c r="N18" s="266">
        <v>8600</v>
      </c>
      <c r="O18" s="680" t="b">
        <f t="shared" si="1"/>
        <v>1</v>
      </c>
      <c r="P18" s="680" t="b">
        <f t="shared" si="2"/>
        <v>1</v>
      </c>
      <c r="Q18">
        <f>VLOOKUP(B18,'25년09월 학교가'!$A$2:$C$1818,3,0)</f>
        <v>8600</v>
      </c>
      <c r="R18" s="350"/>
      <c r="S18" s="698" t="b">
        <f t="shared" si="3"/>
        <v>1</v>
      </c>
    </row>
    <row r="19" spans="1:19" ht="134.4">
      <c r="A19" s="125"/>
      <c r="B19" s="132">
        <v>263928</v>
      </c>
      <c r="C19" s="195" t="s">
        <v>6080</v>
      </c>
      <c r="D19" s="307" t="s">
        <v>5948</v>
      </c>
      <c r="E19" s="12"/>
      <c r="F19" s="240" t="s">
        <v>233</v>
      </c>
      <c r="G19" s="365">
        <f t="shared" ref="G19:G22" si="8">H19+5000</f>
        <v>19000</v>
      </c>
      <c r="H19" s="534">
        <f t="shared" si="5"/>
        <v>14000</v>
      </c>
      <c r="I19" s="366"/>
      <c r="J19" s="199" t="s">
        <v>6114</v>
      </c>
      <c r="K19" s="201" t="s">
        <v>4049</v>
      </c>
      <c r="L19" s="198" t="s">
        <v>779</v>
      </c>
      <c r="M19" s="38" t="s">
        <v>112</v>
      </c>
      <c r="N19" s="266">
        <v>14000</v>
      </c>
      <c r="O19" s="680" t="b">
        <f t="shared" si="1"/>
        <v>1</v>
      </c>
      <c r="P19" s="680" t="b">
        <f t="shared" si="2"/>
        <v>1</v>
      </c>
      <c r="Q19">
        <f>VLOOKUP(B19,'25년09월 학교가'!$A$2:$C$1818,3,0)</f>
        <v>14000</v>
      </c>
      <c r="R19" s="350"/>
      <c r="S19" s="698" t="b">
        <f t="shared" si="3"/>
        <v>1</v>
      </c>
    </row>
    <row r="20" spans="1:19" ht="115.2">
      <c r="A20" s="125"/>
      <c r="B20" s="132">
        <v>263932</v>
      </c>
      <c r="C20" s="195" t="s">
        <v>6109</v>
      </c>
      <c r="D20" s="307" t="s">
        <v>5948</v>
      </c>
      <c r="E20" s="12"/>
      <c r="F20" s="240" t="s">
        <v>233</v>
      </c>
      <c r="G20" s="365">
        <f t="shared" si="8"/>
        <v>19000</v>
      </c>
      <c r="H20" s="534">
        <f t="shared" si="5"/>
        <v>14000</v>
      </c>
      <c r="I20" s="366"/>
      <c r="J20" s="199" t="s">
        <v>6115</v>
      </c>
      <c r="K20" s="201" t="s">
        <v>6113</v>
      </c>
      <c r="L20" s="198" t="s">
        <v>794</v>
      </c>
      <c r="M20" s="38" t="s">
        <v>112</v>
      </c>
      <c r="N20" s="266">
        <v>14000</v>
      </c>
      <c r="O20" s="680" t="b">
        <f t="shared" si="1"/>
        <v>1</v>
      </c>
      <c r="P20" s="680" t="b">
        <f t="shared" si="2"/>
        <v>1</v>
      </c>
      <c r="Q20">
        <f>VLOOKUP(B20,'25년09월 학교가'!$A$2:$C$1818,3,0)</f>
        <v>14000</v>
      </c>
      <c r="R20" s="350"/>
      <c r="S20" s="698" t="b">
        <f t="shared" si="3"/>
        <v>1</v>
      </c>
    </row>
    <row r="21" spans="1:19" ht="96">
      <c r="A21" s="125"/>
      <c r="B21" s="132">
        <v>421525</v>
      </c>
      <c r="C21" s="195" t="s">
        <v>5770</v>
      </c>
      <c r="D21" s="307" t="s">
        <v>5948</v>
      </c>
      <c r="E21" s="12"/>
      <c r="F21" s="240" t="s">
        <v>233</v>
      </c>
      <c r="G21" s="365">
        <f t="shared" si="8"/>
        <v>19100</v>
      </c>
      <c r="H21" s="534">
        <f t="shared" si="5"/>
        <v>14100</v>
      </c>
      <c r="I21" s="366"/>
      <c r="J21" s="199" t="s">
        <v>6116</v>
      </c>
      <c r="K21" s="201" t="s">
        <v>5429</v>
      </c>
      <c r="L21" s="198" t="s">
        <v>779</v>
      </c>
      <c r="M21" s="38" t="s">
        <v>112</v>
      </c>
      <c r="N21" s="266">
        <v>14100</v>
      </c>
      <c r="O21" s="680" t="b">
        <f t="shared" si="1"/>
        <v>1</v>
      </c>
      <c r="P21" s="680" t="b">
        <f t="shared" si="2"/>
        <v>1</v>
      </c>
      <c r="Q21">
        <f>VLOOKUP(B21,'25년09월 학교가'!$A$2:$C$1818,3,0)</f>
        <v>14100</v>
      </c>
      <c r="R21" s="350"/>
      <c r="S21" s="698" t="b">
        <f t="shared" si="3"/>
        <v>1</v>
      </c>
    </row>
    <row r="22" spans="1:19" ht="57.6">
      <c r="A22" s="125"/>
      <c r="B22" s="132">
        <v>466448</v>
      </c>
      <c r="C22" s="195" t="s">
        <v>8456</v>
      </c>
      <c r="D22" s="307" t="s">
        <v>5948</v>
      </c>
      <c r="E22" s="12"/>
      <c r="F22" s="240" t="s">
        <v>233</v>
      </c>
      <c r="G22" s="365">
        <f t="shared" si="8"/>
        <v>20000</v>
      </c>
      <c r="H22" s="534">
        <f t="shared" si="5"/>
        <v>15000</v>
      </c>
      <c r="I22" s="366"/>
      <c r="J22" s="199" t="s">
        <v>6118</v>
      </c>
      <c r="K22" s="201" t="s">
        <v>5291</v>
      </c>
      <c r="L22" s="198" t="s">
        <v>779</v>
      </c>
      <c r="M22" s="38" t="s">
        <v>112</v>
      </c>
      <c r="N22" s="266">
        <v>15000</v>
      </c>
      <c r="O22" s="680" t="b">
        <f t="shared" si="1"/>
        <v>1</v>
      </c>
      <c r="P22" s="680" t="b">
        <f t="shared" si="2"/>
        <v>1</v>
      </c>
      <c r="Q22" t="e">
        <f>VLOOKUP(B22,'25년09월 학교가'!$A$2:$C$1818,3,0)</f>
        <v>#N/A</v>
      </c>
      <c r="R22" s="350"/>
      <c r="S22" s="698" t="e">
        <f t="shared" si="3"/>
        <v>#N/A</v>
      </c>
    </row>
    <row r="23" spans="1:19" ht="38.4">
      <c r="A23" s="722"/>
      <c r="B23" s="713">
        <v>460560</v>
      </c>
      <c r="C23" s="714" t="s">
        <v>6366</v>
      </c>
      <c r="D23" s="715" t="s">
        <v>2832</v>
      </c>
      <c r="E23" s="716"/>
      <c r="F23" s="717" t="s">
        <v>233</v>
      </c>
      <c r="G23" s="718">
        <f>H23+50000</f>
        <v>64000</v>
      </c>
      <c r="H23" s="719">
        <f t="shared" ref="H23" si="9">N23</f>
        <v>14000</v>
      </c>
      <c r="I23" s="723"/>
      <c r="J23" s="724" t="s">
        <v>6365</v>
      </c>
      <c r="K23" s="716" t="e">
        <f t="shared" ref="K23" si="10">I23=#REF!</f>
        <v>#REF!</v>
      </c>
      <c r="L23" s="128" t="s">
        <v>773</v>
      </c>
      <c r="M23" s="12" t="s">
        <v>106</v>
      </c>
      <c r="N23" s="263">
        <v>14000</v>
      </c>
      <c r="O23" s="680" t="b">
        <f t="shared" ref="O23" si="11">H23=N23</f>
        <v>1</v>
      </c>
      <c r="P23" s="680" t="b">
        <f t="shared" ref="P23" si="12">H23&lt;G23</f>
        <v>1</v>
      </c>
      <c r="Q23">
        <f>VLOOKUP(B23,'25년09월 학교가'!$A$2:$C$1818,3,0)</f>
        <v>14000</v>
      </c>
      <c r="S23" s="698" t="b">
        <f t="shared" ref="S23" si="13">Q23=H23</f>
        <v>1</v>
      </c>
    </row>
    <row r="24" spans="1:19" ht="76.8">
      <c r="A24" s="14"/>
      <c r="B24" s="379">
        <v>386721</v>
      </c>
      <c r="C24" s="380" t="s">
        <v>3883</v>
      </c>
      <c r="D24" s="13" t="s">
        <v>60</v>
      </c>
      <c r="E24" s="12"/>
      <c r="F24" s="12" t="s">
        <v>233</v>
      </c>
      <c r="G24" s="30">
        <v>22000</v>
      </c>
      <c r="H24" s="319">
        <f>N24</f>
        <v>14300</v>
      </c>
      <c r="I24" s="20"/>
      <c r="J24" s="32" t="s">
        <v>3882</v>
      </c>
      <c r="K24" s="41" t="s">
        <v>623</v>
      </c>
      <c r="L24" s="38" t="s">
        <v>605</v>
      </c>
      <c r="M24" s="17" t="s">
        <v>112</v>
      </c>
      <c r="N24" s="265">
        <v>14300</v>
      </c>
      <c r="O24" s="680" t="b">
        <f t="shared" ref="O24:O88" si="14">H24=N24</f>
        <v>1</v>
      </c>
      <c r="P24" s="680" t="b">
        <f t="shared" ref="P24:P88" si="15">H24&lt;G24</f>
        <v>1</v>
      </c>
      <c r="Q24">
        <f>VLOOKUP(B24,'25년09월 학교가'!$A$2:$C$1818,3,0)</f>
        <v>14300</v>
      </c>
      <c r="R24" s="349"/>
      <c r="S24" s="680" t="b">
        <f t="shared" ref="S24:S71" si="16">Q24=H24</f>
        <v>1</v>
      </c>
    </row>
    <row r="25" spans="1:19" ht="96">
      <c r="A25" s="14"/>
      <c r="B25" s="379">
        <v>386722</v>
      </c>
      <c r="C25" s="380" t="s">
        <v>3885</v>
      </c>
      <c r="D25" s="13" t="s">
        <v>60</v>
      </c>
      <c r="E25" s="12"/>
      <c r="F25" s="12" t="s">
        <v>233</v>
      </c>
      <c r="G25" s="30">
        <v>23000</v>
      </c>
      <c r="H25" s="319">
        <f t="shared" ref="H25:H92" si="17">N25</f>
        <v>16090</v>
      </c>
      <c r="I25" s="20"/>
      <c r="J25" s="32" t="s">
        <v>3884</v>
      </c>
      <c r="K25" s="41" t="s">
        <v>624</v>
      </c>
      <c r="L25" s="38" t="s">
        <v>605</v>
      </c>
      <c r="M25" s="17" t="s">
        <v>112</v>
      </c>
      <c r="N25" s="265">
        <v>16090</v>
      </c>
      <c r="O25" s="680" t="b">
        <f t="shared" si="14"/>
        <v>1</v>
      </c>
      <c r="P25" s="680" t="b">
        <f t="shared" si="15"/>
        <v>1</v>
      </c>
      <c r="Q25">
        <f>VLOOKUP(B25,'25년09월 학교가'!$A$2:$C$1818,3,0)</f>
        <v>16090</v>
      </c>
      <c r="R25" s="349"/>
      <c r="S25" s="680" t="b">
        <f t="shared" si="16"/>
        <v>1</v>
      </c>
    </row>
    <row r="26" spans="1:19" ht="115.2">
      <c r="A26" s="12"/>
      <c r="B26" s="379">
        <v>390917</v>
      </c>
      <c r="C26" s="192" t="s">
        <v>4206</v>
      </c>
      <c r="D26" s="379" t="s">
        <v>4216</v>
      </c>
      <c r="E26" s="240"/>
      <c r="F26" s="240" t="s">
        <v>3719</v>
      </c>
      <c r="G26" s="183">
        <v>28610</v>
      </c>
      <c r="H26" s="319">
        <f t="shared" si="17"/>
        <v>25190</v>
      </c>
      <c r="I26" s="183"/>
      <c r="J26" s="133" t="s">
        <v>4218</v>
      </c>
      <c r="K26" s="41" t="s">
        <v>4217</v>
      </c>
      <c r="L26" s="38" t="s">
        <v>3243</v>
      </c>
      <c r="M26" s="38" t="s">
        <v>106</v>
      </c>
      <c r="N26" s="265">
        <v>25190</v>
      </c>
      <c r="O26" s="680" t="b">
        <f t="shared" si="14"/>
        <v>1</v>
      </c>
      <c r="P26" s="680" t="b">
        <f t="shared" si="15"/>
        <v>1</v>
      </c>
      <c r="Q26">
        <f>VLOOKUP(B26,'25년09월 학교가'!$A$2:$C$1818,3,0)</f>
        <v>25190</v>
      </c>
      <c r="R26" s="349"/>
      <c r="S26" s="680" t="b">
        <f t="shared" si="16"/>
        <v>1</v>
      </c>
    </row>
    <row r="27" spans="1:19" s="175" customFormat="1" ht="115.2">
      <c r="A27" s="297"/>
      <c r="B27" s="132">
        <v>457975</v>
      </c>
      <c r="C27" s="29" t="s">
        <v>5947</v>
      </c>
      <c r="D27" s="132" t="s">
        <v>5836</v>
      </c>
      <c r="E27" s="12"/>
      <c r="F27" s="240" t="s">
        <v>233</v>
      </c>
      <c r="G27" s="365">
        <f t="shared" ref="G27" si="18">H27+5000</f>
        <v>130000</v>
      </c>
      <c r="H27" s="534">
        <f>I27*5</f>
        <v>125000</v>
      </c>
      <c r="I27" s="366">
        <f>N27</f>
        <v>25000</v>
      </c>
      <c r="J27" s="32" t="s">
        <v>5837</v>
      </c>
      <c r="K27" s="41" t="s">
        <v>1366</v>
      </c>
      <c r="L27" s="41" t="s">
        <v>773</v>
      </c>
      <c r="M27" s="38" t="s">
        <v>112</v>
      </c>
      <c r="N27" s="950">
        <v>25000</v>
      </c>
      <c r="O27" s="680" t="b">
        <f t="shared" si="14"/>
        <v>0</v>
      </c>
      <c r="P27" s="680" t="b">
        <f t="shared" si="15"/>
        <v>1</v>
      </c>
      <c r="Q27">
        <f>VLOOKUP(B27,'25년09월 학교가'!$A$2:$C$1818,3,0)</f>
        <v>25000</v>
      </c>
      <c r="R27" s="350"/>
      <c r="S27" s="698" t="b">
        <f t="shared" si="16"/>
        <v>0</v>
      </c>
    </row>
    <row r="28" spans="1:19" ht="76.8">
      <c r="A28" s="12"/>
      <c r="B28" s="379">
        <v>404514</v>
      </c>
      <c r="C28" s="192" t="s">
        <v>5504</v>
      </c>
      <c r="D28" s="379" t="s">
        <v>58</v>
      </c>
      <c r="E28" s="240"/>
      <c r="F28" s="240" t="s">
        <v>233</v>
      </c>
      <c r="G28" s="183">
        <v>17400</v>
      </c>
      <c r="H28" s="319">
        <f t="shared" si="17"/>
        <v>12000</v>
      </c>
      <c r="I28" s="183"/>
      <c r="J28" s="133" t="s">
        <v>6641</v>
      </c>
      <c r="K28" s="41" t="s">
        <v>5505</v>
      </c>
      <c r="L28" s="38" t="s">
        <v>605</v>
      </c>
      <c r="M28" s="38" t="s">
        <v>106</v>
      </c>
      <c r="N28" s="265">
        <v>12000</v>
      </c>
      <c r="O28" s="680" t="b">
        <f t="shared" si="14"/>
        <v>1</v>
      </c>
      <c r="P28" s="680" t="b">
        <f t="shared" si="15"/>
        <v>1</v>
      </c>
      <c r="Q28">
        <f>VLOOKUP(B28,'25년09월 학교가'!$A$2:$C$1818,3,0)</f>
        <v>12000</v>
      </c>
      <c r="R28" s="349"/>
      <c r="S28" s="680" t="b">
        <f t="shared" si="16"/>
        <v>1</v>
      </c>
    </row>
    <row r="29" spans="1:19" ht="96">
      <c r="A29" s="14"/>
      <c r="B29" s="379">
        <v>329829</v>
      </c>
      <c r="C29" s="380" t="s">
        <v>1096</v>
      </c>
      <c r="D29" s="13" t="s">
        <v>252</v>
      </c>
      <c r="E29" s="12"/>
      <c r="F29" s="12" t="s">
        <v>233</v>
      </c>
      <c r="G29" s="30">
        <v>20000</v>
      </c>
      <c r="H29" s="319">
        <f t="shared" si="17"/>
        <v>15910</v>
      </c>
      <c r="I29" s="20"/>
      <c r="J29" s="32" t="s">
        <v>1097</v>
      </c>
      <c r="K29" s="41" t="s">
        <v>1098</v>
      </c>
      <c r="L29" s="38" t="s">
        <v>779</v>
      </c>
      <c r="M29" s="17" t="s">
        <v>112</v>
      </c>
      <c r="N29" s="265">
        <v>15910</v>
      </c>
      <c r="O29" s="680" t="b">
        <f t="shared" si="14"/>
        <v>1</v>
      </c>
      <c r="P29" s="680" t="b">
        <f t="shared" si="15"/>
        <v>1</v>
      </c>
      <c r="Q29">
        <f>VLOOKUP(B29,'25년09월 학교가'!$A$2:$C$1818,3,0)</f>
        <v>15910</v>
      </c>
      <c r="R29" s="349"/>
      <c r="S29" s="680" t="b">
        <f t="shared" si="16"/>
        <v>1</v>
      </c>
    </row>
    <row r="30" spans="1:19" s="120" customFormat="1" ht="36" customHeight="1">
      <c r="A30" s="14"/>
      <c r="B30" s="22">
        <v>389439</v>
      </c>
      <c r="C30" s="104" t="s">
        <v>3818</v>
      </c>
      <c r="D30" s="13" t="s">
        <v>60</v>
      </c>
      <c r="E30" s="12"/>
      <c r="F30" s="12" t="s">
        <v>233</v>
      </c>
      <c r="G30" s="59">
        <v>25000</v>
      </c>
      <c r="H30" s="319">
        <f t="shared" si="17"/>
        <v>20110</v>
      </c>
      <c r="I30" s="153"/>
      <c r="J30" s="32" t="s">
        <v>860</v>
      </c>
      <c r="K30" s="41" t="s">
        <v>3853</v>
      </c>
      <c r="L30" s="38" t="s">
        <v>88</v>
      </c>
      <c r="M30" s="17" t="s">
        <v>11</v>
      </c>
      <c r="N30" s="265">
        <v>20110</v>
      </c>
      <c r="O30" s="680" t="b">
        <f t="shared" si="14"/>
        <v>1</v>
      </c>
      <c r="P30" s="680" t="b">
        <f t="shared" si="15"/>
        <v>1</v>
      </c>
      <c r="Q30">
        <f>VLOOKUP(B30,'25년09월 학교가'!$A$2:$C$1818,3,0)</f>
        <v>20110</v>
      </c>
      <c r="R30" s="349"/>
      <c r="S30" s="680" t="b">
        <f t="shared" si="16"/>
        <v>1</v>
      </c>
    </row>
    <row r="31" spans="1:19" s="120" customFormat="1" ht="36" customHeight="1">
      <c r="A31" s="14"/>
      <c r="B31" s="22">
        <v>388982</v>
      </c>
      <c r="C31" s="104" t="s">
        <v>3817</v>
      </c>
      <c r="D31" s="13" t="s">
        <v>60</v>
      </c>
      <c r="E31" s="12"/>
      <c r="F31" s="12" t="s">
        <v>233</v>
      </c>
      <c r="G31" s="59">
        <v>25000</v>
      </c>
      <c r="H31" s="319">
        <f t="shared" si="17"/>
        <v>20150</v>
      </c>
      <c r="I31" s="153"/>
      <c r="J31" s="32" t="s">
        <v>861</v>
      </c>
      <c r="K31" s="41" t="s">
        <v>3836</v>
      </c>
      <c r="L31" s="38" t="s">
        <v>569</v>
      </c>
      <c r="M31" s="17" t="s">
        <v>11</v>
      </c>
      <c r="N31" s="265">
        <v>20150</v>
      </c>
      <c r="O31" s="680" t="b">
        <f t="shared" si="14"/>
        <v>1</v>
      </c>
      <c r="P31" s="680" t="b">
        <f t="shared" si="15"/>
        <v>1</v>
      </c>
      <c r="Q31">
        <f>VLOOKUP(B31,'25년09월 학교가'!$A$2:$C$1818,3,0)</f>
        <v>20150</v>
      </c>
      <c r="R31" s="349"/>
      <c r="S31" s="680" t="b">
        <f t="shared" si="16"/>
        <v>1</v>
      </c>
    </row>
    <row r="32" spans="1:19" s="120" customFormat="1" ht="36" customHeight="1">
      <c r="A32" s="14"/>
      <c r="B32" s="22">
        <v>391529</v>
      </c>
      <c r="C32" s="104" t="s">
        <v>862</v>
      </c>
      <c r="D32" s="13" t="s">
        <v>60</v>
      </c>
      <c r="E32" s="12"/>
      <c r="F32" s="12" t="s">
        <v>233</v>
      </c>
      <c r="G32" s="59">
        <v>30000</v>
      </c>
      <c r="H32" s="319">
        <f t="shared" si="17"/>
        <v>24000</v>
      </c>
      <c r="I32" s="153"/>
      <c r="J32" s="32" t="s">
        <v>863</v>
      </c>
      <c r="K32" s="41" t="s">
        <v>3837</v>
      </c>
      <c r="L32" s="38" t="s">
        <v>88</v>
      </c>
      <c r="M32" s="17" t="s">
        <v>11</v>
      </c>
      <c r="N32" s="265">
        <v>24000</v>
      </c>
      <c r="O32" s="680" t="b">
        <f t="shared" si="14"/>
        <v>1</v>
      </c>
      <c r="P32" s="680" t="b">
        <f t="shared" si="15"/>
        <v>1</v>
      </c>
      <c r="Q32">
        <f>VLOOKUP(B32,'25년09월 학교가'!$A$2:$C$1818,3,0)</f>
        <v>24000</v>
      </c>
      <c r="R32" s="349"/>
      <c r="S32" s="680" t="b">
        <f t="shared" si="16"/>
        <v>1</v>
      </c>
    </row>
    <row r="33" spans="1:19" s="120" customFormat="1" ht="48" customHeight="1">
      <c r="A33" s="14"/>
      <c r="B33" s="22">
        <v>389841</v>
      </c>
      <c r="C33" s="70" t="s">
        <v>3866</v>
      </c>
      <c r="D33" s="13" t="s">
        <v>60</v>
      </c>
      <c r="E33" s="12"/>
      <c r="F33" s="12" t="s">
        <v>233</v>
      </c>
      <c r="G33" s="59">
        <v>27000</v>
      </c>
      <c r="H33" s="319">
        <f t="shared" si="17"/>
        <v>22000</v>
      </c>
      <c r="I33" s="153"/>
      <c r="J33" s="32" t="s">
        <v>3865</v>
      </c>
      <c r="K33" s="41" t="s">
        <v>3854</v>
      </c>
      <c r="L33" s="38" t="s">
        <v>88</v>
      </c>
      <c r="M33" s="17" t="s">
        <v>11</v>
      </c>
      <c r="N33" s="265">
        <v>22000</v>
      </c>
      <c r="O33" s="680" t="b">
        <f t="shared" si="14"/>
        <v>1</v>
      </c>
      <c r="P33" s="680" t="b">
        <f t="shared" si="15"/>
        <v>1</v>
      </c>
      <c r="Q33">
        <f>VLOOKUP(B33,'25년09월 학교가'!$A$2:$C$1818,3,0)</f>
        <v>22000</v>
      </c>
      <c r="R33" s="349"/>
      <c r="S33" s="680" t="b">
        <f t="shared" si="16"/>
        <v>1</v>
      </c>
    </row>
    <row r="34" spans="1:19" s="123" customFormat="1" ht="96">
      <c r="A34" s="36"/>
      <c r="B34" s="37">
        <v>390659</v>
      </c>
      <c r="C34" s="124" t="s">
        <v>3788</v>
      </c>
      <c r="D34" s="125" t="s">
        <v>252</v>
      </c>
      <c r="E34" s="35"/>
      <c r="F34" s="213" t="s">
        <v>233</v>
      </c>
      <c r="G34" s="148">
        <v>23950</v>
      </c>
      <c r="H34" s="319">
        <f t="shared" si="17"/>
        <v>18600</v>
      </c>
      <c r="I34" s="154"/>
      <c r="J34" s="127" t="s">
        <v>3792</v>
      </c>
      <c r="K34" s="128" t="s">
        <v>3793</v>
      </c>
      <c r="L34" s="130" t="s">
        <v>88</v>
      </c>
      <c r="M34" s="17" t="s">
        <v>112</v>
      </c>
      <c r="N34" s="265">
        <v>18600</v>
      </c>
      <c r="O34" s="680" t="b">
        <f t="shared" si="14"/>
        <v>1</v>
      </c>
      <c r="P34" s="680" t="b">
        <f t="shared" si="15"/>
        <v>1</v>
      </c>
      <c r="Q34">
        <f>VLOOKUP(B34,'25년09월 학교가'!$A$2:$C$1818,3,0)</f>
        <v>18600</v>
      </c>
      <c r="R34" s="349"/>
      <c r="S34" s="680" t="b">
        <f t="shared" si="16"/>
        <v>1</v>
      </c>
    </row>
    <row r="35" spans="1:19" s="175" customFormat="1" ht="115.2">
      <c r="A35" s="222"/>
      <c r="B35" s="379">
        <v>433329</v>
      </c>
      <c r="C35" s="191" t="s">
        <v>4962</v>
      </c>
      <c r="D35" s="379" t="s">
        <v>60</v>
      </c>
      <c r="E35" s="12"/>
      <c r="F35" s="240" t="s">
        <v>233</v>
      </c>
      <c r="G35" s="262">
        <v>12710</v>
      </c>
      <c r="H35" s="320">
        <f t="shared" si="17"/>
        <v>8400</v>
      </c>
      <c r="I35" s="183"/>
      <c r="J35" s="133" t="s">
        <v>4964</v>
      </c>
      <c r="K35" s="41" t="s">
        <v>4963</v>
      </c>
      <c r="L35" s="41" t="s">
        <v>388</v>
      </c>
      <c r="M35" s="38" t="s">
        <v>112</v>
      </c>
      <c r="N35" s="266">
        <v>8400</v>
      </c>
      <c r="O35" s="680" t="b">
        <f>H35=N35</f>
        <v>1</v>
      </c>
      <c r="P35" s="680" t="b">
        <f>H35&lt;G35</f>
        <v>1</v>
      </c>
      <c r="Q35">
        <f>VLOOKUP(B35,'25년09월 학교가'!$A$2:$C$1818,3,0)</f>
        <v>8400</v>
      </c>
      <c r="R35" s="350"/>
      <c r="S35" s="680" t="b">
        <f t="shared" si="16"/>
        <v>1</v>
      </c>
    </row>
    <row r="36" spans="1:19">
      <c r="A36" s="161"/>
      <c r="B36" s="379">
        <v>325695</v>
      </c>
      <c r="C36" s="380" t="s">
        <v>5790</v>
      </c>
      <c r="D36" s="13" t="s">
        <v>60</v>
      </c>
      <c r="E36" s="12"/>
      <c r="F36" s="12" t="s">
        <v>233</v>
      </c>
      <c r="G36" s="34">
        <v>10700</v>
      </c>
      <c r="H36" s="319">
        <f t="shared" si="17"/>
        <v>9580</v>
      </c>
      <c r="I36" s="20"/>
      <c r="J36" s="32" t="s">
        <v>3203</v>
      </c>
      <c r="K36" s="41" t="s">
        <v>5123</v>
      </c>
      <c r="L36" s="38" t="s">
        <v>386</v>
      </c>
      <c r="M36" s="17" t="s">
        <v>11</v>
      </c>
      <c r="N36" s="265">
        <v>9580</v>
      </c>
      <c r="O36" s="680" t="b">
        <f t="shared" si="14"/>
        <v>1</v>
      </c>
      <c r="P36" s="680" t="b">
        <f t="shared" si="15"/>
        <v>1</v>
      </c>
      <c r="Q36">
        <f>VLOOKUP(B36,'25년09월 학교가'!$A$2:$C$1818,3,0)</f>
        <v>9580</v>
      </c>
      <c r="R36" s="349"/>
      <c r="S36" s="680" t="b">
        <f t="shared" si="16"/>
        <v>1</v>
      </c>
    </row>
    <row r="37" spans="1:19" ht="38.4">
      <c r="A37" s="161" t="s">
        <v>5984</v>
      </c>
      <c r="B37" s="379">
        <v>239195</v>
      </c>
      <c r="C37" s="380" t="s">
        <v>5983</v>
      </c>
      <c r="D37" s="13" t="s">
        <v>60</v>
      </c>
      <c r="E37" s="12"/>
      <c r="F37" s="12" t="s">
        <v>233</v>
      </c>
      <c r="G37" s="34">
        <v>10200</v>
      </c>
      <c r="H37" s="319">
        <f t="shared" si="17"/>
        <v>9270</v>
      </c>
      <c r="I37" s="20"/>
      <c r="J37" s="32" t="s">
        <v>3204</v>
      </c>
      <c r="K37" s="41" t="s">
        <v>2980</v>
      </c>
      <c r="L37" s="38" t="s">
        <v>3205</v>
      </c>
      <c r="M37" s="17" t="s">
        <v>11</v>
      </c>
      <c r="N37" s="265">
        <v>9270</v>
      </c>
      <c r="O37" s="680" t="b">
        <f t="shared" si="14"/>
        <v>1</v>
      </c>
      <c r="P37" s="680" t="b">
        <f t="shared" si="15"/>
        <v>1</v>
      </c>
      <c r="Q37">
        <f>VLOOKUP(B37,'25년09월 학교가'!$A$2:$C$1818,3,0)</f>
        <v>9270</v>
      </c>
      <c r="R37" s="349"/>
      <c r="S37" s="680" t="b">
        <f t="shared" si="16"/>
        <v>1</v>
      </c>
    </row>
    <row r="38" spans="1:19" ht="57.6">
      <c r="A38" s="161" t="s">
        <v>5984</v>
      </c>
      <c r="B38" s="379">
        <v>440945</v>
      </c>
      <c r="C38" s="380" t="s">
        <v>6169</v>
      </c>
      <c r="D38" s="13" t="s">
        <v>3206</v>
      </c>
      <c r="E38" s="12"/>
      <c r="F38" s="12" t="s">
        <v>233</v>
      </c>
      <c r="G38" s="34">
        <v>10200</v>
      </c>
      <c r="H38" s="319">
        <f t="shared" si="17"/>
        <v>9040</v>
      </c>
      <c r="I38" s="20"/>
      <c r="J38" s="32" t="s">
        <v>3207</v>
      </c>
      <c r="K38" s="41" t="s">
        <v>38</v>
      </c>
      <c r="L38" s="38" t="s">
        <v>292</v>
      </c>
      <c r="M38" s="17" t="s">
        <v>11</v>
      </c>
      <c r="N38" s="265">
        <v>9040</v>
      </c>
      <c r="O38" s="680" t="b">
        <f t="shared" si="14"/>
        <v>1</v>
      </c>
      <c r="P38" s="680" t="b">
        <f t="shared" si="15"/>
        <v>1</v>
      </c>
      <c r="Q38">
        <f>VLOOKUP(B38,'25년09월 학교가'!$A$2:$C$1818,3,0)</f>
        <v>9040</v>
      </c>
      <c r="R38" s="349"/>
      <c r="S38" s="680" t="b">
        <f t="shared" si="16"/>
        <v>1</v>
      </c>
    </row>
    <row r="39" spans="1:19" ht="48" customHeight="1">
      <c r="A39" s="161" t="s">
        <v>5984</v>
      </c>
      <c r="B39" s="536">
        <v>440924</v>
      </c>
      <c r="C39" s="639" t="s">
        <v>6168</v>
      </c>
      <c r="D39" s="13" t="s">
        <v>3208</v>
      </c>
      <c r="E39" s="12"/>
      <c r="F39" s="12" t="s">
        <v>233</v>
      </c>
      <c r="G39" s="34">
        <v>16900</v>
      </c>
      <c r="H39" s="640">
        <f t="shared" si="17"/>
        <v>15720</v>
      </c>
      <c r="I39" s="20"/>
      <c r="J39" s="32" t="s">
        <v>3209</v>
      </c>
      <c r="K39" s="41" t="s">
        <v>5124</v>
      </c>
      <c r="L39" s="38" t="s">
        <v>386</v>
      </c>
      <c r="M39" s="17" t="s">
        <v>11</v>
      </c>
      <c r="N39" s="265">
        <v>15720</v>
      </c>
      <c r="O39" s="680" t="b">
        <f t="shared" si="14"/>
        <v>1</v>
      </c>
      <c r="P39" s="680" t="b">
        <f t="shared" si="15"/>
        <v>1</v>
      </c>
      <c r="Q39">
        <f>VLOOKUP(B39,'25년09월 학교가'!$A$2:$C$1818,3,0)</f>
        <v>15720</v>
      </c>
      <c r="R39" s="349"/>
      <c r="S39" s="680" t="b">
        <f t="shared" si="16"/>
        <v>1</v>
      </c>
    </row>
    <row r="40" spans="1:19" ht="38.4">
      <c r="A40" s="161"/>
      <c r="B40" s="379">
        <v>239196</v>
      </c>
      <c r="C40" s="639" t="s">
        <v>3869</v>
      </c>
      <c r="D40" s="13" t="s">
        <v>3206</v>
      </c>
      <c r="E40" s="12"/>
      <c r="F40" s="12" t="s">
        <v>233</v>
      </c>
      <c r="G40" s="34">
        <v>11200</v>
      </c>
      <c r="H40" s="640">
        <f>Q40</f>
        <v>10090</v>
      </c>
      <c r="I40" s="20"/>
      <c r="J40" s="32" t="s">
        <v>3210</v>
      </c>
      <c r="K40" s="41" t="s">
        <v>5125</v>
      </c>
      <c r="L40" s="38" t="s">
        <v>386</v>
      </c>
      <c r="M40" s="17" t="s">
        <v>11</v>
      </c>
      <c r="N40" s="265">
        <v>10090</v>
      </c>
      <c r="O40" s="680" t="b">
        <f t="shared" si="14"/>
        <v>1</v>
      </c>
      <c r="P40" s="680" t="b">
        <f t="shared" si="15"/>
        <v>1</v>
      </c>
      <c r="Q40">
        <f>VLOOKUP(B40,'25년09월 학교가'!$A$2:$C$1818,3,0)</f>
        <v>10090</v>
      </c>
      <c r="R40" s="349"/>
      <c r="S40" s="680" t="b">
        <f t="shared" si="16"/>
        <v>1</v>
      </c>
    </row>
    <row r="41" spans="1:19" ht="57.6">
      <c r="A41" s="161" t="s">
        <v>5984</v>
      </c>
      <c r="B41" s="379">
        <v>294222</v>
      </c>
      <c r="C41" s="641" t="s">
        <v>5985</v>
      </c>
      <c r="D41" s="13" t="s">
        <v>60</v>
      </c>
      <c r="E41" s="12"/>
      <c r="F41" s="12" t="s">
        <v>233</v>
      </c>
      <c r="G41" s="34">
        <v>13200</v>
      </c>
      <c r="H41" s="640">
        <f>Q41</f>
        <v>10240</v>
      </c>
      <c r="I41" s="20"/>
      <c r="J41" s="32" t="s">
        <v>3211</v>
      </c>
      <c r="K41" s="41" t="s">
        <v>5126</v>
      </c>
      <c r="L41" s="38" t="s">
        <v>2548</v>
      </c>
      <c r="M41" s="17" t="s">
        <v>11</v>
      </c>
      <c r="N41" s="265">
        <v>10240</v>
      </c>
      <c r="O41" s="680" t="b">
        <f t="shared" si="14"/>
        <v>1</v>
      </c>
      <c r="P41" s="680" t="b">
        <f t="shared" si="15"/>
        <v>1</v>
      </c>
      <c r="Q41">
        <f>VLOOKUP(B41,'25년09월 학교가'!$A$2:$C$1818,3,0)</f>
        <v>10240</v>
      </c>
      <c r="R41" s="349"/>
      <c r="S41" s="680" t="b">
        <f t="shared" si="16"/>
        <v>1</v>
      </c>
    </row>
    <row r="42" spans="1:19" ht="38.4">
      <c r="A42" s="161"/>
      <c r="B42" s="379">
        <v>294221</v>
      </c>
      <c r="C42" s="380" t="s">
        <v>3871</v>
      </c>
      <c r="D42" s="13" t="s">
        <v>3212</v>
      </c>
      <c r="E42" s="12"/>
      <c r="F42" s="12" t="s">
        <v>233</v>
      </c>
      <c r="G42" s="34">
        <v>12200</v>
      </c>
      <c r="H42" s="319">
        <f t="shared" si="17"/>
        <v>10080</v>
      </c>
      <c r="I42" s="20"/>
      <c r="J42" s="32" t="s">
        <v>3213</v>
      </c>
      <c r="K42" s="41" t="s">
        <v>961</v>
      </c>
      <c r="L42" s="38" t="s">
        <v>2548</v>
      </c>
      <c r="M42" s="17" t="s">
        <v>11</v>
      </c>
      <c r="N42" s="265">
        <v>10080</v>
      </c>
      <c r="O42" s="680" t="b">
        <f t="shared" si="14"/>
        <v>1</v>
      </c>
      <c r="P42" s="680" t="b">
        <f t="shared" si="15"/>
        <v>1</v>
      </c>
      <c r="Q42">
        <f>VLOOKUP(B42,'25년09월 학교가'!$A$2:$C$1818,3,0)</f>
        <v>10080</v>
      </c>
      <c r="R42" s="349"/>
      <c r="S42" s="680" t="b">
        <f t="shared" si="16"/>
        <v>1</v>
      </c>
    </row>
    <row r="43" spans="1:19" ht="38.4">
      <c r="A43" s="14"/>
      <c r="B43" s="379">
        <v>281229</v>
      </c>
      <c r="C43" s="380" t="s">
        <v>3214</v>
      </c>
      <c r="D43" s="13" t="s">
        <v>60</v>
      </c>
      <c r="E43" s="12"/>
      <c r="F43" s="12" t="s">
        <v>233</v>
      </c>
      <c r="G43" s="34">
        <v>21890</v>
      </c>
      <c r="H43" s="319">
        <f t="shared" si="17"/>
        <v>18230</v>
      </c>
      <c r="I43" s="20"/>
      <c r="J43" s="32" t="s">
        <v>3215</v>
      </c>
      <c r="K43" s="41" t="s">
        <v>3538</v>
      </c>
      <c r="L43" s="38" t="s">
        <v>15</v>
      </c>
      <c r="M43" s="17" t="s">
        <v>106</v>
      </c>
      <c r="N43" s="265">
        <v>18230</v>
      </c>
      <c r="O43" s="680" t="b">
        <f t="shared" si="14"/>
        <v>1</v>
      </c>
      <c r="P43" s="680" t="b">
        <f t="shared" si="15"/>
        <v>1</v>
      </c>
      <c r="Q43">
        <f>VLOOKUP(B43,'25년09월 학교가'!$A$2:$C$1818,3,0)</f>
        <v>18230</v>
      </c>
      <c r="R43" s="349"/>
      <c r="S43" s="680" t="b">
        <f t="shared" si="16"/>
        <v>1</v>
      </c>
    </row>
    <row r="44" spans="1:19" ht="38.4">
      <c r="A44" s="14"/>
      <c r="B44" s="379">
        <v>281335</v>
      </c>
      <c r="C44" s="380" t="s">
        <v>3216</v>
      </c>
      <c r="D44" s="13" t="s">
        <v>60</v>
      </c>
      <c r="E44" s="12"/>
      <c r="F44" s="12" t="s">
        <v>233</v>
      </c>
      <c r="G44" s="34">
        <v>18050</v>
      </c>
      <c r="H44" s="319">
        <f t="shared" si="17"/>
        <v>15040</v>
      </c>
      <c r="I44" s="20"/>
      <c r="J44" s="32" t="s">
        <v>3217</v>
      </c>
      <c r="K44" s="41" t="s">
        <v>40</v>
      </c>
      <c r="L44" s="38" t="s">
        <v>3218</v>
      </c>
      <c r="M44" s="17" t="s">
        <v>106</v>
      </c>
      <c r="N44" s="265">
        <v>15040</v>
      </c>
      <c r="O44" s="680" t="b">
        <f t="shared" si="14"/>
        <v>1</v>
      </c>
      <c r="P44" s="680" t="b">
        <f t="shared" si="15"/>
        <v>1</v>
      </c>
      <c r="Q44">
        <f>VLOOKUP(B44,'25년09월 학교가'!$A$2:$C$1818,3,0)</f>
        <v>15040</v>
      </c>
      <c r="R44" s="349"/>
      <c r="S44" s="680" t="b">
        <f t="shared" si="16"/>
        <v>1</v>
      </c>
    </row>
    <row r="45" spans="1:19" ht="57.6">
      <c r="A45" s="14"/>
      <c r="B45" s="379">
        <v>281079</v>
      </c>
      <c r="C45" s="380" t="s">
        <v>3219</v>
      </c>
      <c r="D45" s="13" t="s">
        <v>60</v>
      </c>
      <c r="E45" s="12"/>
      <c r="F45" s="12" t="s">
        <v>233</v>
      </c>
      <c r="G45" s="34">
        <v>18240</v>
      </c>
      <c r="H45" s="319">
        <f t="shared" si="17"/>
        <v>15790</v>
      </c>
      <c r="I45" s="20"/>
      <c r="J45" s="32" t="s">
        <v>3220</v>
      </c>
      <c r="K45" s="41" t="s">
        <v>5127</v>
      </c>
      <c r="L45" s="38" t="s">
        <v>3221</v>
      </c>
      <c r="M45" s="17" t="s">
        <v>106</v>
      </c>
      <c r="N45" s="265">
        <v>15790</v>
      </c>
      <c r="O45" s="680" t="b">
        <f t="shared" si="14"/>
        <v>1</v>
      </c>
      <c r="P45" s="680" t="b">
        <f t="shared" si="15"/>
        <v>1</v>
      </c>
      <c r="Q45">
        <f>VLOOKUP(B45,'25년09월 학교가'!$A$2:$C$1818,3,0)</f>
        <v>15790</v>
      </c>
      <c r="R45" s="349"/>
      <c r="S45" s="680" t="b">
        <f t="shared" si="16"/>
        <v>1</v>
      </c>
    </row>
    <row r="46" spans="1:19" ht="57.6">
      <c r="A46" s="14"/>
      <c r="B46" s="379">
        <v>281056</v>
      </c>
      <c r="C46" s="380" t="s">
        <v>3222</v>
      </c>
      <c r="D46" s="13" t="s">
        <v>60</v>
      </c>
      <c r="E46" s="12"/>
      <c r="F46" s="12" t="s">
        <v>233</v>
      </c>
      <c r="G46" s="34">
        <v>20850</v>
      </c>
      <c r="H46" s="319">
        <f t="shared" si="17"/>
        <v>16920</v>
      </c>
      <c r="I46" s="20"/>
      <c r="J46" s="32" t="s">
        <v>3223</v>
      </c>
      <c r="K46" s="41" t="s">
        <v>3224</v>
      </c>
      <c r="L46" s="38" t="s">
        <v>3221</v>
      </c>
      <c r="M46" s="17" t="s">
        <v>106</v>
      </c>
      <c r="N46" s="265">
        <v>16920</v>
      </c>
      <c r="O46" s="680" t="b">
        <f t="shared" si="14"/>
        <v>1</v>
      </c>
      <c r="P46" s="680" t="b">
        <f t="shared" si="15"/>
        <v>1</v>
      </c>
      <c r="Q46">
        <f>VLOOKUP(B46,'25년09월 학교가'!$A$2:$C$1818,3,0)</f>
        <v>16920</v>
      </c>
      <c r="R46" s="349"/>
      <c r="S46" s="680" t="b">
        <f t="shared" si="16"/>
        <v>1</v>
      </c>
    </row>
    <row r="47" spans="1:19" ht="38.4">
      <c r="A47" s="14"/>
      <c r="B47" s="379">
        <v>182021</v>
      </c>
      <c r="C47" s="380" t="s">
        <v>1205</v>
      </c>
      <c r="D47" s="13" t="s">
        <v>60</v>
      </c>
      <c r="E47" s="12"/>
      <c r="F47" s="12" t="s">
        <v>233</v>
      </c>
      <c r="G47" s="53">
        <v>30000</v>
      </c>
      <c r="H47" s="319">
        <f t="shared" si="17"/>
        <v>27930</v>
      </c>
      <c r="I47" s="20"/>
      <c r="J47" s="32" t="s">
        <v>4048</v>
      </c>
      <c r="K47" s="41" t="s">
        <v>4049</v>
      </c>
      <c r="L47" s="38" t="s">
        <v>666</v>
      </c>
      <c r="M47" s="17"/>
      <c r="N47" s="265">
        <v>27930</v>
      </c>
      <c r="O47" s="680" t="b">
        <f t="shared" si="14"/>
        <v>1</v>
      </c>
      <c r="P47" s="680" t="b">
        <f t="shared" si="15"/>
        <v>1</v>
      </c>
      <c r="Q47">
        <f>VLOOKUP(B47,'25년09월 학교가'!$A$2:$C$1818,3,0)</f>
        <v>27930</v>
      </c>
      <c r="R47" s="349"/>
      <c r="S47" s="680" t="b">
        <f t="shared" si="16"/>
        <v>1</v>
      </c>
    </row>
    <row r="48" spans="1:19">
      <c r="A48" s="12"/>
      <c r="B48" s="379">
        <v>260628</v>
      </c>
      <c r="C48" s="191" t="s">
        <v>4548</v>
      </c>
      <c r="D48" s="379" t="s">
        <v>4261</v>
      </c>
      <c r="E48" s="12">
        <v>200</v>
      </c>
      <c r="F48" s="240" t="s">
        <v>3719</v>
      </c>
      <c r="G48" s="183">
        <v>46210</v>
      </c>
      <c r="H48" s="319">
        <f t="shared" si="17"/>
        <v>41330</v>
      </c>
      <c r="I48" s="183">
        <v>206.65</v>
      </c>
      <c r="J48" s="133" t="s">
        <v>4262</v>
      </c>
      <c r="K48" s="41" t="s">
        <v>4263</v>
      </c>
      <c r="L48" s="41" t="s">
        <v>3243</v>
      </c>
      <c r="M48" s="38" t="s">
        <v>106</v>
      </c>
      <c r="N48" s="265">
        <v>41330</v>
      </c>
      <c r="O48" s="680" t="b">
        <f t="shared" si="14"/>
        <v>1</v>
      </c>
      <c r="P48" s="680" t="b">
        <f t="shared" si="15"/>
        <v>1</v>
      </c>
      <c r="Q48">
        <f>VLOOKUP(B48,'25년09월 학교가'!$A$2:$C$1818,3,0)</f>
        <v>41330</v>
      </c>
      <c r="R48" s="349"/>
      <c r="S48" s="680" t="b">
        <f t="shared" si="16"/>
        <v>1</v>
      </c>
    </row>
    <row r="49" spans="1:19" ht="57.6">
      <c r="A49" s="14"/>
      <c r="B49" s="379">
        <v>395783</v>
      </c>
      <c r="C49" s="195" t="s">
        <v>4286</v>
      </c>
      <c r="D49" s="379" t="s">
        <v>4279</v>
      </c>
      <c r="E49" s="12"/>
      <c r="F49" s="240" t="s">
        <v>3719</v>
      </c>
      <c r="G49" s="183">
        <v>21300</v>
      </c>
      <c r="H49" s="319">
        <f t="shared" si="17"/>
        <v>15980</v>
      </c>
      <c r="I49" s="183"/>
      <c r="J49" s="133" t="s">
        <v>4280</v>
      </c>
      <c r="K49" s="41" t="s">
        <v>4281</v>
      </c>
      <c r="L49" s="38" t="s">
        <v>2913</v>
      </c>
      <c r="M49" s="38" t="s">
        <v>106</v>
      </c>
      <c r="N49" s="265">
        <v>15980</v>
      </c>
      <c r="O49" s="680" t="b">
        <f t="shared" si="14"/>
        <v>1</v>
      </c>
      <c r="P49" s="680" t="b">
        <f t="shared" si="15"/>
        <v>1</v>
      </c>
      <c r="Q49">
        <f>VLOOKUP(B49,'25년09월 학교가'!$A$2:$C$1818,3,0)</f>
        <v>15980</v>
      </c>
      <c r="R49" s="349"/>
      <c r="S49" s="680" t="b">
        <f t="shared" si="16"/>
        <v>1</v>
      </c>
    </row>
    <row r="50" spans="1:19" ht="134.4">
      <c r="A50" s="12"/>
      <c r="B50" s="379">
        <v>466447</v>
      </c>
      <c r="C50" s="191" t="s">
        <v>8455</v>
      </c>
      <c r="D50" s="379" t="s">
        <v>4279</v>
      </c>
      <c r="E50" s="12"/>
      <c r="F50" s="240" t="s">
        <v>3719</v>
      </c>
      <c r="G50" s="183">
        <v>22500</v>
      </c>
      <c r="H50" s="319">
        <f t="shared" si="17"/>
        <v>18800</v>
      </c>
      <c r="I50" s="183"/>
      <c r="J50" s="133" t="s">
        <v>4414</v>
      </c>
      <c r="K50" s="41" t="s">
        <v>4415</v>
      </c>
      <c r="L50" s="41" t="s">
        <v>2913</v>
      </c>
      <c r="M50" s="38"/>
      <c r="N50" s="265">
        <v>18800</v>
      </c>
      <c r="O50" s="680" t="b">
        <f t="shared" si="14"/>
        <v>1</v>
      </c>
      <c r="P50" s="680" t="b">
        <f t="shared" si="15"/>
        <v>1</v>
      </c>
      <c r="Q50" t="e">
        <f>VLOOKUP(B50,'25년09월 학교가'!$A$2:$C$1818,3,0)</f>
        <v>#N/A</v>
      </c>
      <c r="R50" s="349"/>
      <c r="S50" s="680" t="e">
        <f t="shared" si="16"/>
        <v>#N/A</v>
      </c>
    </row>
    <row r="51" spans="1:19" ht="57.6">
      <c r="A51" s="12"/>
      <c r="B51" s="379">
        <v>399964</v>
      </c>
      <c r="C51" s="380" t="s">
        <v>4497</v>
      </c>
      <c r="D51" s="379" t="s">
        <v>4279</v>
      </c>
      <c r="E51" s="12"/>
      <c r="F51" s="240" t="s">
        <v>3719</v>
      </c>
      <c r="G51" s="183">
        <v>27000</v>
      </c>
      <c r="H51" s="319">
        <f t="shared" si="17"/>
        <v>22560</v>
      </c>
      <c r="I51" s="183"/>
      <c r="J51" s="32" t="s">
        <v>4539</v>
      </c>
      <c r="K51" s="41" t="s">
        <v>4540</v>
      </c>
      <c r="L51" s="41" t="s">
        <v>2913</v>
      </c>
      <c r="M51" s="38" t="s">
        <v>106</v>
      </c>
      <c r="N51" s="265">
        <v>22560</v>
      </c>
      <c r="O51" s="680" t="b">
        <f t="shared" si="14"/>
        <v>1</v>
      </c>
      <c r="P51" s="680" t="b">
        <f t="shared" si="15"/>
        <v>1</v>
      </c>
      <c r="Q51">
        <f>VLOOKUP(B51,'25년09월 학교가'!$A$2:$C$1818,3,0)</f>
        <v>22560</v>
      </c>
      <c r="R51" s="349"/>
      <c r="S51" s="680" t="b">
        <f t="shared" si="16"/>
        <v>1</v>
      </c>
    </row>
    <row r="52" spans="1:19" ht="38.4">
      <c r="A52" s="14"/>
      <c r="B52" s="379">
        <v>281228</v>
      </c>
      <c r="C52" s="380" t="s">
        <v>3225</v>
      </c>
      <c r="D52" s="13" t="s">
        <v>60</v>
      </c>
      <c r="E52" s="12"/>
      <c r="F52" s="12" t="s">
        <v>233</v>
      </c>
      <c r="G52" s="34">
        <v>22150</v>
      </c>
      <c r="H52" s="319">
        <f t="shared" si="17"/>
        <v>17860</v>
      </c>
      <c r="I52" s="20"/>
      <c r="J52" s="32" t="s">
        <v>3226</v>
      </c>
      <c r="K52" s="41" t="s">
        <v>48</v>
      </c>
      <c r="L52" s="38" t="s">
        <v>15</v>
      </c>
      <c r="M52" s="17" t="s">
        <v>106</v>
      </c>
      <c r="N52" s="265">
        <v>17860</v>
      </c>
      <c r="O52" s="680" t="b">
        <f t="shared" si="14"/>
        <v>1</v>
      </c>
      <c r="P52" s="680" t="b">
        <f t="shared" si="15"/>
        <v>1</v>
      </c>
      <c r="Q52">
        <f>VLOOKUP(B52,'25년09월 학교가'!$A$2:$C$1818,3,0)</f>
        <v>17860</v>
      </c>
      <c r="R52" s="349"/>
      <c r="S52" s="680" t="b">
        <f t="shared" si="16"/>
        <v>1</v>
      </c>
    </row>
    <row r="53" spans="1:19">
      <c r="A53" s="14"/>
      <c r="B53" s="379">
        <v>252840</v>
      </c>
      <c r="C53" s="380" t="s">
        <v>3227</v>
      </c>
      <c r="D53" s="13" t="s">
        <v>60</v>
      </c>
      <c r="E53" s="12"/>
      <c r="F53" s="12" t="s">
        <v>233</v>
      </c>
      <c r="G53" s="34">
        <v>15000</v>
      </c>
      <c r="H53" s="319">
        <f t="shared" si="17"/>
        <v>13910</v>
      </c>
      <c r="I53" s="20"/>
      <c r="J53" s="32" t="s">
        <v>3228</v>
      </c>
      <c r="K53" s="41" t="s">
        <v>2379</v>
      </c>
      <c r="L53" s="38" t="s">
        <v>388</v>
      </c>
      <c r="M53" s="17" t="s">
        <v>11</v>
      </c>
      <c r="N53" s="265">
        <v>13910</v>
      </c>
      <c r="O53" s="680" t="b">
        <f t="shared" si="14"/>
        <v>1</v>
      </c>
      <c r="P53" s="680" t="b">
        <f t="shared" si="15"/>
        <v>1</v>
      </c>
      <c r="Q53">
        <f>VLOOKUP(B53,'25년09월 학교가'!$A$2:$C$1818,3,0)</f>
        <v>13910</v>
      </c>
      <c r="R53" s="349"/>
      <c r="S53" s="680" t="b">
        <f t="shared" si="16"/>
        <v>1</v>
      </c>
    </row>
    <row r="54" spans="1:19">
      <c r="A54" s="14"/>
      <c r="B54" s="379">
        <v>123017</v>
      </c>
      <c r="C54" s="380" t="s">
        <v>3229</v>
      </c>
      <c r="D54" s="13" t="s">
        <v>252</v>
      </c>
      <c r="E54" s="12"/>
      <c r="F54" s="12" t="s">
        <v>233</v>
      </c>
      <c r="G54" s="34">
        <v>16580</v>
      </c>
      <c r="H54" s="319">
        <f t="shared" si="17"/>
        <v>13810</v>
      </c>
      <c r="I54" s="20"/>
      <c r="J54" s="32" t="s">
        <v>3230</v>
      </c>
      <c r="K54" s="41" t="s">
        <v>5128</v>
      </c>
      <c r="L54" s="38" t="s">
        <v>409</v>
      </c>
      <c r="M54" s="17" t="s">
        <v>11</v>
      </c>
      <c r="N54" s="265">
        <v>13810</v>
      </c>
      <c r="O54" s="680" t="b">
        <f t="shared" si="14"/>
        <v>1</v>
      </c>
      <c r="P54" s="680" t="b">
        <f t="shared" si="15"/>
        <v>1</v>
      </c>
      <c r="Q54">
        <f>VLOOKUP(B54,'25년09월 학교가'!$A$2:$C$1818,3,0)</f>
        <v>13810</v>
      </c>
      <c r="R54" s="349"/>
      <c r="S54" s="680" t="b">
        <f t="shared" si="16"/>
        <v>1</v>
      </c>
    </row>
    <row r="55" spans="1:19">
      <c r="A55" s="14"/>
      <c r="B55" s="379">
        <v>122939</v>
      </c>
      <c r="C55" s="380" t="s">
        <v>3231</v>
      </c>
      <c r="D55" s="13" t="s">
        <v>252</v>
      </c>
      <c r="E55" s="12"/>
      <c r="F55" s="12" t="s">
        <v>233</v>
      </c>
      <c r="G55" s="34">
        <v>13250</v>
      </c>
      <c r="H55" s="319">
        <f t="shared" si="17"/>
        <v>11400</v>
      </c>
      <c r="I55" s="20"/>
      <c r="J55" s="32" t="s">
        <v>3232</v>
      </c>
      <c r="K55" s="41" t="s">
        <v>3233</v>
      </c>
      <c r="L55" s="38" t="s">
        <v>3115</v>
      </c>
      <c r="M55" s="17" t="s">
        <v>11</v>
      </c>
      <c r="N55" s="265">
        <v>11400</v>
      </c>
      <c r="O55" s="680" t="b">
        <f t="shared" si="14"/>
        <v>1</v>
      </c>
      <c r="P55" s="680" t="b">
        <f t="shared" si="15"/>
        <v>1</v>
      </c>
      <c r="Q55">
        <f>VLOOKUP(B55,'25년09월 학교가'!$A$2:$C$1818,3,0)</f>
        <v>11400</v>
      </c>
      <c r="R55" s="349"/>
      <c r="S55" s="680" t="b">
        <f t="shared" si="16"/>
        <v>1</v>
      </c>
    </row>
    <row r="56" spans="1:19">
      <c r="A56" s="14"/>
      <c r="B56" s="379">
        <v>123913</v>
      </c>
      <c r="C56" s="380" t="s">
        <v>3234</v>
      </c>
      <c r="D56" s="13" t="s">
        <v>252</v>
      </c>
      <c r="E56" s="12"/>
      <c r="F56" s="12" t="s">
        <v>233</v>
      </c>
      <c r="G56" s="34">
        <v>11700</v>
      </c>
      <c r="H56" s="319">
        <f t="shared" si="17"/>
        <v>10000</v>
      </c>
      <c r="I56" s="20"/>
      <c r="J56" s="32" t="s">
        <v>4050</v>
      </c>
      <c r="K56" s="41" t="s">
        <v>2973</v>
      </c>
      <c r="L56" s="38" t="s">
        <v>3115</v>
      </c>
      <c r="M56" s="17" t="s">
        <v>11</v>
      </c>
      <c r="N56" s="265">
        <v>10000</v>
      </c>
      <c r="O56" s="680" t="b">
        <f t="shared" si="14"/>
        <v>1</v>
      </c>
      <c r="P56" s="680" t="b">
        <f t="shared" si="15"/>
        <v>1</v>
      </c>
      <c r="Q56">
        <f>VLOOKUP(B56,'25년09월 학교가'!$A$2:$C$1818,3,0)</f>
        <v>10000</v>
      </c>
      <c r="R56" s="349"/>
      <c r="S56" s="680" t="b">
        <f t="shared" si="16"/>
        <v>1</v>
      </c>
    </row>
    <row r="57" spans="1:19">
      <c r="A57" s="14"/>
      <c r="B57" s="379">
        <v>131132</v>
      </c>
      <c r="C57" s="380" t="s">
        <v>3235</v>
      </c>
      <c r="D57" s="13" t="s">
        <v>252</v>
      </c>
      <c r="E57" s="12"/>
      <c r="F57" s="12" t="s">
        <v>233</v>
      </c>
      <c r="G57" s="34">
        <v>16160</v>
      </c>
      <c r="H57" s="319">
        <f t="shared" si="17"/>
        <v>14000</v>
      </c>
      <c r="I57" s="20"/>
      <c r="J57" s="32" t="s">
        <v>3236</v>
      </c>
      <c r="K57" s="41" t="s">
        <v>5129</v>
      </c>
      <c r="L57" s="38" t="s">
        <v>3115</v>
      </c>
      <c r="M57" s="17" t="s">
        <v>11</v>
      </c>
      <c r="N57" s="265">
        <v>14000</v>
      </c>
      <c r="O57" s="680" t="b">
        <f t="shared" si="14"/>
        <v>1</v>
      </c>
      <c r="P57" s="680" t="b">
        <f t="shared" si="15"/>
        <v>1</v>
      </c>
      <c r="Q57">
        <f>VLOOKUP(B57,'25년09월 학교가'!$A$2:$C$1818,3,0)</f>
        <v>14000</v>
      </c>
      <c r="R57" s="349"/>
      <c r="S57" s="680" t="b">
        <f t="shared" si="16"/>
        <v>1</v>
      </c>
    </row>
    <row r="58" spans="1:19" ht="38.4">
      <c r="A58" s="14"/>
      <c r="B58" s="379">
        <v>123125</v>
      </c>
      <c r="C58" s="380" t="s">
        <v>3237</v>
      </c>
      <c r="D58" s="13" t="s">
        <v>252</v>
      </c>
      <c r="E58" s="12"/>
      <c r="F58" s="12" t="s">
        <v>233</v>
      </c>
      <c r="G58" s="34">
        <v>16860</v>
      </c>
      <c r="H58" s="319">
        <f t="shared" si="17"/>
        <v>14050</v>
      </c>
      <c r="I58" s="20"/>
      <c r="J58" s="32" t="s">
        <v>3238</v>
      </c>
      <c r="K58" s="41" t="s">
        <v>2971</v>
      </c>
      <c r="L58" s="38" t="s">
        <v>3239</v>
      </c>
      <c r="M58" s="17" t="s">
        <v>11</v>
      </c>
      <c r="N58" s="265">
        <v>14050</v>
      </c>
      <c r="O58" s="680" t="b">
        <f t="shared" si="14"/>
        <v>1</v>
      </c>
      <c r="P58" s="680" t="b">
        <f t="shared" si="15"/>
        <v>1</v>
      </c>
      <c r="Q58">
        <f>VLOOKUP(B58,'25년09월 학교가'!$A$2:$C$1818,3,0)</f>
        <v>14050</v>
      </c>
      <c r="R58" s="349"/>
      <c r="S58" s="680" t="b">
        <f t="shared" si="16"/>
        <v>1</v>
      </c>
    </row>
    <row r="59" spans="1:19">
      <c r="A59" s="161" t="s">
        <v>3873</v>
      </c>
      <c r="B59" s="379">
        <v>120359</v>
      </c>
      <c r="C59" s="162" t="s">
        <v>3874</v>
      </c>
      <c r="D59" s="13" t="s">
        <v>252</v>
      </c>
      <c r="E59" s="12"/>
      <c r="F59" s="12" t="s">
        <v>233</v>
      </c>
      <c r="G59" s="34">
        <v>23150</v>
      </c>
      <c r="H59" s="319">
        <f t="shared" si="17"/>
        <v>19000</v>
      </c>
      <c r="I59" s="20"/>
      <c r="J59" s="32" t="s">
        <v>3240</v>
      </c>
      <c r="K59" s="41" t="s">
        <v>3233</v>
      </c>
      <c r="L59" s="38" t="s">
        <v>388</v>
      </c>
      <c r="M59" s="17" t="s">
        <v>11</v>
      </c>
      <c r="N59" s="265">
        <v>19000</v>
      </c>
      <c r="O59" s="680" t="b">
        <f t="shared" si="14"/>
        <v>1</v>
      </c>
      <c r="P59" s="680" t="b">
        <f t="shared" si="15"/>
        <v>1</v>
      </c>
      <c r="Q59">
        <f>VLOOKUP(B59,'25년09월 학교가'!$A$2:$C$1818,3,0)</f>
        <v>19000</v>
      </c>
      <c r="R59" s="349"/>
      <c r="S59" s="680" t="b">
        <f t="shared" si="16"/>
        <v>1</v>
      </c>
    </row>
    <row r="60" spans="1:19" ht="96">
      <c r="A60" s="161"/>
      <c r="B60" s="379">
        <v>122662</v>
      </c>
      <c r="C60" s="162" t="s">
        <v>4855</v>
      </c>
      <c r="D60" s="13" t="s">
        <v>252</v>
      </c>
      <c r="E60" s="12"/>
      <c r="F60" s="12" t="s">
        <v>233</v>
      </c>
      <c r="G60" s="34">
        <v>13600</v>
      </c>
      <c r="H60" s="319">
        <f t="shared" si="17"/>
        <v>9000</v>
      </c>
      <c r="I60" s="20"/>
      <c r="J60" s="32" t="s">
        <v>4857</v>
      </c>
      <c r="K60" s="41" t="s">
        <v>4856</v>
      </c>
      <c r="L60" s="38" t="s">
        <v>985</v>
      </c>
      <c r="M60" s="17" t="s">
        <v>11</v>
      </c>
      <c r="N60" s="265">
        <v>9000</v>
      </c>
      <c r="O60" s="680" t="b">
        <f t="shared" si="14"/>
        <v>1</v>
      </c>
      <c r="P60" s="680" t="b">
        <f t="shared" si="15"/>
        <v>1</v>
      </c>
      <c r="Q60">
        <f>VLOOKUP(B60,'25년09월 학교가'!$A$2:$C$1818,3,0)</f>
        <v>9000</v>
      </c>
      <c r="R60" s="349"/>
      <c r="S60" s="680" t="b">
        <f t="shared" si="16"/>
        <v>1</v>
      </c>
    </row>
    <row r="61" spans="1:19" ht="38.4">
      <c r="A61" s="14"/>
      <c r="B61" s="379">
        <v>117509</v>
      </c>
      <c r="C61" s="380" t="s">
        <v>3241</v>
      </c>
      <c r="D61" s="13" t="s">
        <v>252</v>
      </c>
      <c r="E61" s="12"/>
      <c r="F61" s="12" t="s">
        <v>233</v>
      </c>
      <c r="G61" s="34">
        <v>19960</v>
      </c>
      <c r="H61" s="319">
        <f t="shared" si="17"/>
        <v>16630</v>
      </c>
      <c r="I61" s="20"/>
      <c r="J61" s="32" t="s">
        <v>3242</v>
      </c>
      <c r="K61" s="41" t="s">
        <v>3233</v>
      </c>
      <c r="L61" s="38" t="s">
        <v>409</v>
      </c>
      <c r="M61" s="17" t="s">
        <v>11</v>
      </c>
      <c r="N61" s="265">
        <v>16630</v>
      </c>
      <c r="O61" s="680" t="b">
        <f t="shared" si="14"/>
        <v>1</v>
      </c>
      <c r="P61" s="680" t="b">
        <f t="shared" si="15"/>
        <v>1</v>
      </c>
      <c r="Q61">
        <f>VLOOKUP(B61,'25년09월 학교가'!$A$2:$C$1818,3,0)</f>
        <v>16630</v>
      </c>
      <c r="R61" s="349"/>
      <c r="S61" s="680" t="b">
        <f t="shared" si="16"/>
        <v>1</v>
      </c>
    </row>
    <row r="62" spans="1:19" ht="134.4">
      <c r="A62" s="14"/>
      <c r="B62" s="379">
        <v>434542</v>
      </c>
      <c r="C62" s="380" t="s">
        <v>5332</v>
      </c>
      <c r="D62" s="13" t="s">
        <v>252</v>
      </c>
      <c r="E62" s="12"/>
      <c r="F62" s="12" t="s">
        <v>233</v>
      </c>
      <c r="G62" s="34">
        <v>17000</v>
      </c>
      <c r="H62" s="319">
        <f t="shared" si="17"/>
        <v>12870</v>
      </c>
      <c r="I62" s="20"/>
      <c r="J62" s="32" t="s">
        <v>5333</v>
      </c>
      <c r="K62" s="41" t="s">
        <v>4569</v>
      </c>
      <c r="L62" s="38" t="s">
        <v>3243</v>
      </c>
      <c r="M62" s="17" t="s">
        <v>11</v>
      </c>
      <c r="N62" s="265">
        <v>12870</v>
      </c>
      <c r="O62" s="680" t="b">
        <f t="shared" si="14"/>
        <v>1</v>
      </c>
      <c r="P62" s="680" t="b">
        <f t="shared" si="15"/>
        <v>1</v>
      </c>
      <c r="Q62">
        <f>VLOOKUP(B62,'25년09월 학교가'!$A$2:$C$1818,3,0)</f>
        <v>12870</v>
      </c>
      <c r="R62" s="349"/>
      <c r="S62" s="680" t="b">
        <f t="shared" si="16"/>
        <v>1</v>
      </c>
    </row>
    <row r="63" spans="1:19">
      <c r="A63" s="14"/>
      <c r="B63" s="379">
        <v>241732</v>
      </c>
      <c r="C63" s="380" t="s">
        <v>3244</v>
      </c>
      <c r="D63" s="13" t="s">
        <v>252</v>
      </c>
      <c r="E63" s="12"/>
      <c r="F63" s="12" t="s">
        <v>233</v>
      </c>
      <c r="G63" s="34">
        <v>14470</v>
      </c>
      <c r="H63" s="319">
        <f t="shared" si="17"/>
        <v>11520</v>
      </c>
      <c r="I63" s="20"/>
      <c r="J63" s="32" t="s">
        <v>4051</v>
      </c>
      <c r="K63" s="41" t="s">
        <v>5135</v>
      </c>
      <c r="L63" s="38" t="s">
        <v>388</v>
      </c>
      <c r="M63" s="17" t="s">
        <v>106</v>
      </c>
      <c r="N63" s="265">
        <v>11520</v>
      </c>
      <c r="O63" s="680" t="b">
        <f t="shared" si="14"/>
        <v>1</v>
      </c>
      <c r="P63" s="680" t="b">
        <f t="shared" si="15"/>
        <v>1</v>
      </c>
      <c r="Q63">
        <f>VLOOKUP(B63,'25년09월 학교가'!$A$2:$C$1818,3,0)</f>
        <v>11520</v>
      </c>
      <c r="R63" s="349"/>
      <c r="S63" s="680" t="b">
        <f t="shared" si="16"/>
        <v>1</v>
      </c>
    </row>
    <row r="64" spans="1:19" ht="38.4">
      <c r="A64" s="14"/>
      <c r="B64" s="379">
        <v>120361</v>
      </c>
      <c r="C64" s="380" t="s">
        <v>3245</v>
      </c>
      <c r="D64" s="13" t="s">
        <v>252</v>
      </c>
      <c r="E64" s="12"/>
      <c r="F64" s="12" t="s">
        <v>233</v>
      </c>
      <c r="G64" s="34">
        <v>16590</v>
      </c>
      <c r="H64" s="319">
        <f t="shared" si="17"/>
        <v>13820</v>
      </c>
      <c r="I64" s="20"/>
      <c r="J64" s="32" t="s">
        <v>3246</v>
      </c>
      <c r="K64" s="41" t="s">
        <v>3247</v>
      </c>
      <c r="L64" s="38" t="s">
        <v>388</v>
      </c>
      <c r="M64" s="17" t="s">
        <v>112</v>
      </c>
      <c r="N64" s="265">
        <v>13820</v>
      </c>
      <c r="O64" s="680" t="b">
        <f t="shared" si="14"/>
        <v>1</v>
      </c>
      <c r="P64" s="680" t="b">
        <f t="shared" si="15"/>
        <v>1</v>
      </c>
      <c r="Q64">
        <f>VLOOKUP(B64,'25년09월 학교가'!$A$2:$C$1818,3,0)</f>
        <v>13820</v>
      </c>
      <c r="R64" s="349"/>
      <c r="S64" s="680" t="b">
        <f t="shared" si="16"/>
        <v>1</v>
      </c>
    </row>
    <row r="65" spans="1:19" ht="153.6">
      <c r="A65" s="14"/>
      <c r="B65" s="379">
        <v>453797</v>
      </c>
      <c r="C65" s="380" t="s">
        <v>6321</v>
      </c>
      <c r="D65" s="13" t="s">
        <v>252</v>
      </c>
      <c r="E65" s="12"/>
      <c r="F65" s="12" t="s">
        <v>233</v>
      </c>
      <c r="G65" s="61">
        <v>15800</v>
      </c>
      <c r="H65" s="319">
        <f t="shared" si="17"/>
        <v>14000</v>
      </c>
      <c r="I65" s="20"/>
      <c r="J65" s="32" t="s">
        <v>6322</v>
      </c>
      <c r="K65" s="41" t="s">
        <v>6323</v>
      </c>
      <c r="L65" s="38" t="s">
        <v>3243</v>
      </c>
      <c r="M65" s="17"/>
      <c r="N65" s="265">
        <v>14000</v>
      </c>
      <c r="O65" s="680" t="b">
        <f t="shared" si="14"/>
        <v>1</v>
      </c>
      <c r="P65" s="680" t="b">
        <f t="shared" si="15"/>
        <v>1</v>
      </c>
      <c r="Q65">
        <f>VLOOKUP(B65,'25년09월 학교가'!$A$2:$C$1818,3,0)</f>
        <v>14000</v>
      </c>
      <c r="R65" s="349"/>
      <c r="S65" s="680" t="b">
        <f t="shared" si="16"/>
        <v>1</v>
      </c>
    </row>
    <row r="66" spans="1:19" ht="57.6">
      <c r="A66" s="161"/>
      <c r="B66" s="379">
        <v>229477</v>
      </c>
      <c r="C66" s="380" t="s">
        <v>3765</v>
      </c>
      <c r="D66" s="13" t="s">
        <v>252</v>
      </c>
      <c r="E66" s="12"/>
      <c r="F66" s="12" t="s">
        <v>233</v>
      </c>
      <c r="G66" s="34">
        <v>16200</v>
      </c>
      <c r="H66" s="319">
        <f t="shared" si="17"/>
        <v>13160</v>
      </c>
      <c r="I66" s="20"/>
      <c r="J66" s="32" t="s">
        <v>3248</v>
      </c>
      <c r="K66" s="41" t="s">
        <v>5136</v>
      </c>
      <c r="L66" s="38" t="s">
        <v>388</v>
      </c>
      <c r="M66" s="17" t="s">
        <v>106</v>
      </c>
      <c r="N66" s="265">
        <v>13160</v>
      </c>
      <c r="O66" s="680" t="b">
        <f t="shared" si="14"/>
        <v>1</v>
      </c>
      <c r="P66" s="680" t="b">
        <f t="shared" si="15"/>
        <v>1</v>
      </c>
      <c r="Q66">
        <f>VLOOKUP(B66,'25년09월 학교가'!$A$2:$C$1818,3,0)</f>
        <v>13160</v>
      </c>
      <c r="R66" s="349"/>
      <c r="S66" s="680" t="b">
        <f t="shared" si="16"/>
        <v>1</v>
      </c>
    </row>
    <row r="67" spans="1:19" ht="38.4">
      <c r="A67" s="14"/>
      <c r="B67" s="379">
        <v>431189</v>
      </c>
      <c r="C67" s="195" t="s">
        <v>5387</v>
      </c>
      <c r="D67" s="379" t="s">
        <v>358</v>
      </c>
      <c r="E67" s="12"/>
      <c r="F67" s="240" t="s">
        <v>233</v>
      </c>
      <c r="G67" s="183">
        <v>13900</v>
      </c>
      <c r="H67" s="320">
        <f>N67</f>
        <v>10150</v>
      </c>
      <c r="I67" s="183"/>
      <c r="J67" s="133" t="s">
        <v>5388</v>
      </c>
      <c r="K67" s="14" t="s">
        <v>5325</v>
      </c>
      <c r="L67" s="12" t="s">
        <v>388</v>
      </c>
      <c r="M67" s="12" t="s">
        <v>112</v>
      </c>
      <c r="N67" s="141">
        <v>10150</v>
      </c>
      <c r="O67" s="685" t="b">
        <f t="shared" si="14"/>
        <v>1</v>
      </c>
      <c r="P67" s="680" t="b">
        <f t="shared" si="15"/>
        <v>1</v>
      </c>
      <c r="Q67">
        <f>VLOOKUP(B67,'25년09월 학교가'!$A$2:$C$1818,3,0)</f>
        <v>10150</v>
      </c>
      <c r="R67" s="175"/>
      <c r="S67" s="680" t="b">
        <f t="shared" si="16"/>
        <v>1</v>
      </c>
    </row>
    <row r="68" spans="1:19" ht="96">
      <c r="A68" s="14"/>
      <c r="B68" s="379">
        <v>431192</v>
      </c>
      <c r="C68" s="225" t="s">
        <v>5390</v>
      </c>
      <c r="D68" s="13" t="s">
        <v>358</v>
      </c>
      <c r="E68" s="12"/>
      <c r="F68" s="35" t="s">
        <v>233</v>
      </c>
      <c r="G68" s="183">
        <v>14670</v>
      </c>
      <c r="H68" s="320">
        <f>N68</f>
        <v>8460</v>
      </c>
      <c r="I68" s="183"/>
      <c r="J68" s="133" t="s">
        <v>5389</v>
      </c>
      <c r="K68" s="14" t="s">
        <v>5326</v>
      </c>
      <c r="L68" s="12" t="s">
        <v>388</v>
      </c>
      <c r="M68" s="12" t="s">
        <v>112</v>
      </c>
      <c r="N68" s="85">
        <v>8460</v>
      </c>
      <c r="O68" s="685" t="b">
        <f t="shared" si="14"/>
        <v>1</v>
      </c>
      <c r="P68" s="680" t="b">
        <f t="shared" si="15"/>
        <v>1</v>
      </c>
      <c r="Q68">
        <f>VLOOKUP(B68,'25년09월 학교가'!$A$2:$C$1818,3,0)</f>
        <v>8460</v>
      </c>
      <c r="R68" s="175"/>
      <c r="S68" s="680" t="b">
        <f t="shared" si="16"/>
        <v>1</v>
      </c>
    </row>
    <row r="69" spans="1:19">
      <c r="A69" s="161"/>
      <c r="B69" s="379">
        <v>281394</v>
      </c>
      <c r="C69" s="70" t="s">
        <v>3875</v>
      </c>
      <c r="D69" s="13" t="s">
        <v>58</v>
      </c>
      <c r="E69" s="14"/>
      <c r="F69" s="12" t="s">
        <v>233</v>
      </c>
      <c r="G69" s="34">
        <v>12140</v>
      </c>
      <c r="H69" s="319">
        <f t="shared" si="17"/>
        <v>10710</v>
      </c>
      <c r="I69" s="20"/>
      <c r="J69" s="32" t="s">
        <v>3249</v>
      </c>
      <c r="K69" s="41" t="s">
        <v>3250</v>
      </c>
      <c r="L69" s="41" t="s">
        <v>3115</v>
      </c>
      <c r="M69" s="17" t="s">
        <v>106</v>
      </c>
      <c r="N69" s="265">
        <v>10710</v>
      </c>
      <c r="O69" s="680" t="b">
        <f t="shared" si="14"/>
        <v>1</v>
      </c>
      <c r="P69" s="680" t="b">
        <f t="shared" si="15"/>
        <v>1</v>
      </c>
      <c r="Q69">
        <f>VLOOKUP(B69,'25년09월 학교가'!$A$2:$C$1818,3,0)</f>
        <v>10710</v>
      </c>
      <c r="R69" s="349"/>
      <c r="S69" s="680" t="b">
        <f t="shared" si="16"/>
        <v>1</v>
      </c>
    </row>
    <row r="70" spans="1:19">
      <c r="A70" s="161"/>
      <c r="B70" s="379">
        <v>281393</v>
      </c>
      <c r="C70" s="70" t="s">
        <v>3876</v>
      </c>
      <c r="D70" s="13" t="s">
        <v>358</v>
      </c>
      <c r="E70" s="12"/>
      <c r="F70" s="12" t="s">
        <v>233</v>
      </c>
      <c r="G70" s="34">
        <v>14050</v>
      </c>
      <c r="H70" s="319">
        <f t="shared" si="17"/>
        <v>12030</v>
      </c>
      <c r="I70" s="20"/>
      <c r="J70" s="32" t="s">
        <v>3251</v>
      </c>
      <c r="K70" s="41" t="s">
        <v>275</v>
      </c>
      <c r="L70" s="38" t="s">
        <v>3115</v>
      </c>
      <c r="M70" s="17" t="s">
        <v>112</v>
      </c>
      <c r="N70" s="265">
        <v>12030</v>
      </c>
      <c r="O70" s="680" t="b">
        <f t="shared" si="14"/>
        <v>1</v>
      </c>
      <c r="P70" s="680" t="b">
        <f t="shared" si="15"/>
        <v>1</v>
      </c>
      <c r="Q70">
        <f>VLOOKUP(B70,'25년09월 학교가'!$A$2:$C$1818,3,0)</f>
        <v>12030</v>
      </c>
      <c r="R70" s="349"/>
      <c r="S70" s="680" t="b">
        <f t="shared" si="16"/>
        <v>1</v>
      </c>
    </row>
    <row r="71" spans="1:19" ht="57.6">
      <c r="A71" s="14"/>
      <c r="B71" s="379">
        <v>252429</v>
      </c>
      <c r="C71" s="380" t="s">
        <v>3252</v>
      </c>
      <c r="D71" s="13" t="s">
        <v>60</v>
      </c>
      <c r="E71" s="12"/>
      <c r="F71" s="12" t="s">
        <v>233</v>
      </c>
      <c r="G71" s="34">
        <v>12600</v>
      </c>
      <c r="H71" s="319">
        <f t="shared" si="17"/>
        <v>10880</v>
      </c>
      <c r="I71" s="20"/>
      <c r="J71" s="32" t="s">
        <v>3253</v>
      </c>
      <c r="K71" s="41" t="s">
        <v>5137</v>
      </c>
      <c r="L71" s="38" t="s">
        <v>388</v>
      </c>
      <c r="M71" s="17" t="s">
        <v>106</v>
      </c>
      <c r="N71" s="265">
        <v>10880</v>
      </c>
      <c r="O71" s="680" t="b">
        <f t="shared" si="14"/>
        <v>1</v>
      </c>
      <c r="P71" s="680" t="b">
        <f t="shared" si="15"/>
        <v>1</v>
      </c>
      <c r="Q71">
        <f>VLOOKUP(B71,'25년09월 학교가'!$A$2:$C$1818,3,0)</f>
        <v>10880</v>
      </c>
      <c r="R71" s="349"/>
      <c r="S71" s="680" t="b">
        <f t="shared" si="16"/>
        <v>1</v>
      </c>
    </row>
    <row r="72" spans="1:19" ht="55.95" customHeight="1">
      <c r="A72" s="14"/>
      <c r="B72" s="379">
        <v>252430</v>
      </c>
      <c r="C72" s="380" t="s">
        <v>3254</v>
      </c>
      <c r="D72" s="13" t="s">
        <v>60</v>
      </c>
      <c r="E72" s="12"/>
      <c r="F72" s="12" t="s">
        <v>233</v>
      </c>
      <c r="G72" s="34">
        <v>13030</v>
      </c>
      <c r="H72" s="319">
        <f t="shared" si="17"/>
        <v>10850</v>
      </c>
      <c r="I72" s="20"/>
      <c r="J72" s="32" t="s">
        <v>3255</v>
      </c>
      <c r="K72" s="41" t="s">
        <v>3256</v>
      </c>
      <c r="L72" s="38" t="s">
        <v>388</v>
      </c>
      <c r="M72" s="17" t="s">
        <v>11</v>
      </c>
      <c r="N72" s="265">
        <v>10850</v>
      </c>
      <c r="O72" s="680" t="b">
        <f t="shared" si="14"/>
        <v>1</v>
      </c>
      <c r="P72" s="680" t="b">
        <f t="shared" si="15"/>
        <v>1</v>
      </c>
      <c r="Q72">
        <f>VLOOKUP(B72,'25년09월 학교가'!$A$2:$C$1818,3,0)</f>
        <v>10850</v>
      </c>
      <c r="R72" s="349"/>
      <c r="S72" s="680" t="b">
        <f t="shared" ref="S72:S126" si="19">Q72=H72</f>
        <v>1</v>
      </c>
    </row>
    <row r="73" spans="1:19" ht="84" customHeight="1">
      <c r="A73" s="14"/>
      <c r="B73" s="379">
        <v>163404</v>
      </c>
      <c r="C73" s="380" t="s">
        <v>3257</v>
      </c>
      <c r="D73" s="13" t="s">
        <v>60</v>
      </c>
      <c r="E73" s="12"/>
      <c r="F73" s="12" t="s">
        <v>233</v>
      </c>
      <c r="G73" s="34">
        <v>18000</v>
      </c>
      <c r="H73" s="319">
        <f t="shared" si="17"/>
        <v>15040</v>
      </c>
      <c r="I73" s="20"/>
      <c r="J73" s="32" t="s">
        <v>3258</v>
      </c>
      <c r="K73" s="41" t="s">
        <v>75</v>
      </c>
      <c r="L73" s="38" t="s">
        <v>779</v>
      </c>
      <c r="M73" s="17" t="s">
        <v>112</v>
      </c>
      <c r="N73" s="265">
        <v>15040</v>
      </c>
      <c r="O73" s="680" t="b">
        <f t="shared" si="14"/>
        <v>1</v>
      </c>
      <c r="P73" s="680" t="b">
        <f t="shared" si="15"/>
        <v>1</v>
      </c>
      <c r="Q73">
        <f>VLOOKUP(B73,'25년09월 학교가'!$A$2:$C$1818,3,0)</f>
        <v>15040</v>
      </c>
      <c r="R73" s="349"/>
      <c r="S73" s="680" t="b">
        <f t="shared" si="19"/>
        <v>1</v>
      </c>
    </row>
    <row r="74" spans="1:19" ht="38.4">
      <c r="A74" s="14"/>
      <c r="B74" s="379">
        <v>241736</v>
      </c>
      <c r="C74" s="380" t="s">
        <v>3259</v>
      </c>
      <c r="D74" s="13" t="s">
        <v>252</v>
      </c>
      <c r="E74" s="12"/>
      <c r="F74" s="12" t="s">
        <v>233</v>
      </c>
      <c r="G74" s="34">
        <v>17600</v>
      </c>
      <c r="H74" s="319">
        <f t="shared" si="17"/>
        <v>14000</v>
      </c>
      <c r="I74" s="20"/>
      <c r="J74" s="32" t="s">
        <v>3260</v>
      </c>
      <c r="K74" s="41"/>
      <c r="L74" s="38" t="s">
        <v>388</v>
      </c>
      <c r="M74" s="17" t="s">
        <v>112</v>
      </c>
      <c r="N74" s="265">
        <v>14000</v>
      </c>
      <c r="O74" s="680" t="b">
        <f t="shared" si="14"/>
        <v>1</v>
      </c>
      <c r="P74" s="680" t="b">
        <f t="shared" si="15"/>
        <v>1</v>
      </c>
      <c r="Q74">
        <f>VLOOKUP(B74,'25년09월 학교가'!$A$2:$C$1818,3,0)</f>
        <v>14000</v>
      </c>
      <c r="R74" s="349"/>
      <c r="S74" s="680" t="b">
        <f t="shared" si="19"/>
        <v>1</v>
      </c>
    </row>
    <row r="75" spans="1:19" ht="38.4">
      <c r="A75" s="14"/>
      <c r="B75" s="379">
        <v>241737</v>
      </c>
      <c r="C75" s="380" t="s">
        <v>3261</v>
      </c>
      <c r="D75" s="13" t="s">
        <v>252</v>
      </c>
      <c r="E75" s="12"/>
      <c r="F75" s="12" t="s">
        <v>233</v>
      </c>
      <c r="G75" s="34">
        <v>15500</v>
      </c>
      <c r="H75" s="319">
        <f t="shared" si="17"/>
        <v>14000</v>
      </c>
      <c r="I75" s="20"/>
      <c r="J75" s="32" t="s">
        <v>3262</v>
      </c>
      <c r="K75" s="41"/>
      <c r="L75" s="38" t="s">
        <v>3263</v>
      </c>
      <c r="M75" s="17" t="s">
        <v>106</v>
      </c>
      <c r="N75" s="265">
        <v>14000</v>
      </c>
      <c r="O75" s="680" t="b">
        <f t="shared" si="14"/>
        <v>1</v>
      </c>
      <c r="P75" s="680" t="b">
        <f t="shared" si="15"/>
        <v>1</v>
      </c>
      <c r="Q75">
        <f>VLOOKUP(B75,'25년09월 학교가'!$A$2:$C$1818,3,0)</f>
        <v>14000</v>
      </c>
      <c r="R75" s="349"/>
      <c r="S75" s="680" t="b">
        <f t="shared" si="19"/>
        <v>1</v>
      </c>
    </row>
    <row r="76" spans="1:19">
      <c r="A76" s="14"/>
      <c r="B76" s="379">
        <v>241743</v>
      </c>
      <c r="C76" s="380" t="s">
        <v>3264</v>
      </c>
      <c r="D76" s="13" t="s">
        <v>252</v>
      </c>
      <c r="E76" s="12"/>
      <c r="F76" s="12" t="s">
        <v>233</v>
      </c>
      <c r="G76" s="34">
        <v>15500</v>
      </c>
      <c r="H76" s="319">
        <f t="shared" si="17"/>
        <v>14400</v>
      </c>
      <c r="I76" s="20"/>
      <c r="J76" s="32" t="s">
        <v>3265</v>
      </c>
      <c r="K76" s="41"/>
      <c r="L76" s="38" t="s">
        <v>3263</v>
      </c>
      <c r="M76" s="17" t="s">
        <v>106</v>
      </c>
      <c r="N76" s="265">
        <v>14400</v>
      </c>
      <c r="O76" s="680" t="b">
        <f t="shared" si="14"/>
        <v>1</v>
      </c>
      <c r="P76" s="680" t="b">
        <f t="shared" si="15"/>
        <v>1</v>
      </c>
      <c r="Q76">
        <f>VLOOKUP(B76,'25년09월 학교가'!$A$2:$C$1818,3,0)</f>
        <v>14400</v>
      </c>
      <c r="R76" s="349"/>
      <c r="S76" s="680" t="b">
        <f t="shared" si="19"/>
        <v>1</v>
      </c>
    </row>
    <row r="77" spans="1:19" ht="42">
      <c r="A77" s="161" t="s">
        <v>3873</v>
      </c>
      <c r="B77" s="379">
        <v>466444</v>
      </c>
      <c r="C77" s="162" t="s">
        <v>8452</v>
      </c>
      <c r="D77" s="13" t="s">
        <v>252</v>
      </c>
      <c r="E77" s="12"/>
      <c r="F77" s="12" t="s">
        <v>233</v>
      </c>
      <c r="G77" s="34">
        <v>16580</v>
      </c>
      <c r="H77" s="319">
        <f t="shared" si="17"/>
        <v>12780</v>
      </c>
      <c r="I77" s="20"/>
      <c r="J77" s="32" t="s">
        <v>3266</v>
      </c>
      <c r="K77" s="41"/>
      <c r="L77" s="38" t="s">
        <v>388</v>
      </c>
      <c r="M77" s="17" t="s">
        <v>11</v>
      </c>
      <c r="N77" s="265">
        <v>12780</v>
      </c>
      <c r="O77" s="680" t="b">
        <f t="shared" si="14"/>
        <v>1</v>
      </c>
      <c r="P77" s="680" t="b">
        <f t="shared" si="15"/>
        <v>1</v>
      </c>
      <c r="Q77" t="e">
        <f>VLOOKUP(B77,'25년09월 학교가'!$A$2:$C$1818,3,0)</f>
        <v>#N/A</v>
      </c>
      <c r="R77" s="349"/>
      <c r="S77" s="680" t="e">
        <f t="shared" si="19"/>
        <v>#N/A</v>
      </c>
    </row>
    <row r="78" spans="1:19" ht="38.4">
      <c r="A78" s="161" t="s">
        <v>3873</v>
      </c>
      <c r="B78" s="379">
        <v>137762</v>
      </c>
      <c r="C78" s="162" t="s">
        <v>3880</v>
      </c>
      <c r="D78" s="13" t="s">
        <v>252</v>
      </c>
      <c r="E78" s="12"/>
      <c r="F78" s="12" t="s">
        <v>233</v>
      </c>
      <c r="G78" s="34">
        <v>16540</v>
      </c>
      <c r="H78" s="319">
        <f t="shared" si="17"/>
        <v>12800</v>
      </c>
      <c r="I78" s="20"/>
      <c r="J78" s="32" t="s">
        <v>3267</v>
      </c>
      <c r="K78" s="41" t="s">
        <v>18</v>
      </c>
      <c r="L78" s="38" t="s">
        <v>3268</v>
      </c>
      <c r="M78" s="17" t="s">
        <v>11</v>
      </c>
      <c r="N78" s="265">
        <v>12800</v>
      </c>
      <c r="O78" s="680" t="b">
        <f t="shared" si="14"/>
        <v>1</v>
      </c>
      <c r="P78" s="680" t="b">
        <f t="shared" si="15"/>
        <v>1</v>
      </c>
      <c r="Q78">
        <f>VLOOKUP(B78,'25년09월 학교가'!$A$2:$C$1818,3,0)</f>
        <v>12800</v>
      </c>
      <c r="R78" s="349"/>
      <c r="S78" s="680" t="b">
        <f t="shared" si="19"/>
        <v>1</v>
      </c>
    </row>
    <row r="79" spans="1:19" ht="38.4">
      <c r="A79" s="14"/>
      <c r="B79" s="379">
        <v>233436</v>
      </c>
      <c r="C79" s="380" t="s">
        <v>3269</v>
      </c>
      <c r="D79" s="13" t="s">
        <v>252</v>
      </c>
      <c r="E79" s="12"/>
      <c r="F79" s="12" t="s">
        <v>233</v>
      </c>
      <c r="G79" s="34">
        <v>15160</v>
      </c>
      <c r="H79" s="319">
        <f t="shared" si="17"/>
        <v>12630</v>
      </c>
      <c r="I79" s="20"/>
      <c r="J79" s="32" t="s">
        <v>3270</v>
      </c>
      <c r="K79" s="41"/>
      <c r="L79" s="38" t="s">
        <v>3268</v>
      </c>
      <c r="M79" s="17" t="s">
        <v>11</v>
      </c>
      <c r="N79" s="265">
        <v>12630</v>
      </c>
      <c r="O79" s="680" t="b">
        <f t="shared" si="14"/>
        <v>1</v>
      </c>
      <c r="P79" s="680" t="b">
        <f t="shared" si="15"/>
        <v>1</v>
      </c>
      <c r="Q79">
        <f>VLOOKUP(B79,'25년09월 학교가'!$A$2:$C$1818,3,0)</f>
        <v>12630</v>
      </c>
      <c r="R79" s="349"/>
      <c r="S79" s="680" t="b">
        <f t="shared" si="19"/>
        <v>1</v>
      </c>
    </row>
    <row r="80" spans="1:19" ht="38.4">
      <c r="A80" s="161" t="s">
        <v>3873</v>
      </c>
      <c r="B80" s="379">
        <v>233438</v>
      </c>
      <c r="C80" s="162" t="s">
        <v>3879</v>
      </c>
      <c r="D80" s="13" t="s">
        <v>252</v>
      </c>
      <c r="E80" s="12"/>
      <c r="F80" s="12" t="s">
        <v>233</v>
      </c>
      <c r="G80" s="34">
        <v>22110</v>
      </c>
      <c r="H80" s="319">
        <f t="shared" si="17"/>
        <v>17760</v>
      </c>
      <c r="I80" s="20"/>
      <c r="J80" s="32" t="s">
        <v>3271</v>
      </c>
      <c r="K80" s="41" t="s">
        <v>5138</v>
      </c>
      <c r="L80" s="38" t="s">
        <v>3268</v>
      </c>
      <c r="M80" s="17" t="s">
        <v>11</v>
      </c>
      <c r="N80" s="265">
        <v>17760</v>
      </c>
      <c r="O80" s="680" t="b">
        <f t="shared" si="14"/>
        <v>1</v>
      </c>
      <c r="P80" s="680" t="b">
        <f t="shared" si="15"/>
        <v>1</v>
      </c>
      <c r="Q80">
        <f>VLOOKUP(B80,'25년09월 학교가'!$A$2:$C$1818,3,0)</f>
        <v>17760</v>
      </c>
      <c r="R80" s="349"/>
      <c r="S80" s="680" t="b">
        <f t="shared" si="19"/>
        <v>1</v>
      </c>
    </row>
    <row r="81" spans="1:19">
      <c r="A81" s="161" t="s">
        <v>3873</v>
      </c>
      <c r="B81" s="379">
        <v>239201</v>
      </c>
      <c r="C81" s="162" t="s">
        <v>3878</v>
      </c>
      <c r="D81" s="13" t="s">
        <v>252</v>
      </c>
      <c r="E81" s="12"/>
      <c r="F81" s="12" t="s">
        <v>233</v>
      </c>
      <c r="G81" s="34">
        <v>13500</v>
      </c>
      <c r="H81" s="319">
        <f t="shared" si="17"/>
        <v>10730</v>
      </c>
      <c r="I81" s="20"/>
      <c r="J81" s="32" t="s">
        <v>3276</v>
      </c>
      <c r="K81" s="41" t="s">
        <v>3277</v>
      </c>
      <c r="L81" s="38" t="s">
        <v>388</v>
      </c>
      <c r="M81" s="17" t="s">
        <v>11</v>
      </c>
      <c r="N81" s="265">
        <v>10730</v>
      </c>
      <c r="O81" s="680" t="b">
        <f t="shared" si="14"/>
        <v>1</v>
      </c>
      <c r="P81" s="680" t="b">
        <f t="shared" si="15"/>
        <v>1</v>
      </c>
      <c r="Q81">
        <f>VLOOKUP(B81,'25년09월 학교가'!$A$2:$C$1818,3,0)</f>
        <v>10730</v>
      </c>
      <c r="R81" s="349"/>
      <c r="S81" s="680" t="b">
        <f t="shared" si="19"/>
        <v>1</v>
      </c>
    </row>
    <row r="82" spans="1:19">
      <c r="A82" s="14"/>
      <c r="B82" s="379">
        <v>466445</v>
      </c>
      <c r="C82" s="380" t="s">
        <v>8453</v>
      </c>
      <c r="D82" s="13" t="s">
        <v>252</v>
      </c>
      <c r="E82" s="12"/>
      <c r="F82" s="12" t="s">
        <v>233</v>
      </c>
      <c r="G82" s="34">
        <v>12550</v>
      </c>
      <c r="H82" s="319">
        <f t="shared" si="17"/>
        <v>9980</v>
      </c>
      <c r="I82" s="20"/>
      <c r="J82" s="32" t="s">
        <v>3278</v>
      </c>
      <c r="K82" s="41" t="s">
        <v>3279</v>
      </c>
      <c r="L82" s="38" t="s">
        <v>388</v>
      </c>
      <c r="M82" s="17" t="s">
        <v>11</v>
      </c>
      <c r="N82" s="265">
        <v>9980</v>
      </c>
      <c r="O82" s="680" t="b">
        <f t="shared" si="14"/>
        <v>1</v>
      </c>
      <c r="P82" s="680" t="b">
        <f t="shared" si="15"/>
        <v>1</v>
      </c>
      <c r="Q82" t="e">
        <f>VLOOKUP(B82,'25년09월 학교가'!$A$2:$C$1818,3,0)</f>
        <v>#N/A</v>
      </c>
      <c r="R82" s="349"/>
      <c r="S82" s="680" t="e">
        <f t="shared" si="19"/>
        <v>#N/A</v>
      </c>
    </row>
    <row r="83" spans="1:19">
      <c r="A83" s="14"/>
      <c r="B83" s="379">
        <v>233439</v>
      </c>
      <c r="C83" s="380" t="s">
        <v>3280</v>
      </c>
      <c r="D83" s="13" t="s">
        <v>252</v>
      </c>
      <c r="E83" s="12"/>
      <c r="F83" s="12" t="s">
        <v>233</v>
      </c>
      <c r="G83" s="34">
        <v>15820</v>
      </c>
      <c r="H83" s="319">
        <f t="shared" si="17"/>
        <v>12970</v>
      </c>
      <c r="I83" s="20"/>
      <c r="J83" s="32" t="s">
        <v>3281</v>
      </c>
      <c r="K83" s="41" t="s">
        <v>3282</v>
      </c>
      <c r="L83" s="38" t="s">
        <v>3239</v>
      </c>
      <c r="M83" s="17" t="s">
        <v>11</v>
      </c>
      <c r="N83" s="265">
        <v>12970</v>
      </c>
      <c r="O83" s="680" t="b">
        <f t="shared" si="14"/>
        <v>1</v>
      </c>
      <c r="P83" s="680" t="b">
        <f t="shared" si="15"/>
        <v>1</v>
      </c>
      <c r="Q83">
        <f>VLOOKUP(B83,'25년09월 학교가'!$A$2:$C$1818,3,0)</f>
        <v>12970</v>
      </c>
      <c r="R83" s="349"/>
      <c r="S83" s="680" t="b">
        <f t="shared" si="19"/>
        <v>1</v>
      </c>
    </row>
    <row r="84" spans="1:19" ht="38.4">
      <c r="A84" s="14"/>
      <c r="B84" s="379">
        <v>241734</v>
      </c>
      <c r="C84" s="380" t="s">
        <v>3283</v>
      </c>
      <c r="D84" s="13" t="s">
        <v>252</v>
      </c>
      <c r="E84" s="12"/>
      <c r="F84" s="12" t="s">
        <v>233</v>
      </c>
      <c r="G84" s="34">
        <v>16720</v>
      </c>
      <c r="H84" s="319">
        <f t="shared" si="17"/>
        <v>13300</v>
      </c>
      <c r="I84" s="20"/>
      <c r="J84" s="32" t="s">
        <v>3284</v>
      </c>
      <c r="K84" s="41"/>
      <c r="L84" s="38" t="s">
        <v>388</v>
      </c>
      <c r="M84" s="17" t="s">
        <v>11</v>
      </c>
      <c r="N84" s="265">
        <v>13300</v>
      </c>
      <c r="O84" s="680" t="b">
        <f t="shared" si="14"/>
        <v>1</v>
      </c>
      <c r="P84" s="680" t="b">
        <f t="shared" si="15"/>
        <v>1</v>
      </c>
      <c r="Q84">
        <f>VLOOKUP(B84,'25년09월 학교가'!$A$2:$C$1818,3,0)</f>
        <v>13300</v>
      </c>
      <c r="R84" s="349"/>
      <c r="S84" s="680" t="b">
        <f t="shared" si="19"/>
        <v>1</v>
      </c>
    </row>
    <row r="85" spans="1:19" ht="38.4">
      <c r="A85" s="14"/>
      <c r="B85" s="379">
        <v>241735</v>
      </c>
      <c r="C85" s="380" t="s">
        <v>3285</v>
      </c>
      <c r="D85" s="13" t="s">
        <v>252</v>
      </c>
      <c r="E85" s="12"/>
      <c r="F85" s="12" t="s">
        <v>233</v>
      </c>
      <c r="G85" s="34">
        <v>16590</v>
      </c>
      <c r="H85" s="319">
        <f t="shared" si="17"/>
        <v>13500</v>
      </c>
      <c r="I85" s="20"/>
      <c r="J85" s="32" t="s">
        <v>3286</v>
      </c>
      <c r="K85" s="41"/>
      <c r="L85" s="38" t="s">
        <v>388</v>
      </c>
      <c r="M85" s="17" t="s">
        <v>11</v>
      </c>
      <c r="N85" s="265">
        <v>13500</v>
      </c>
      <c r="O85" s="680" t="b">
        <f t="shared" si="14"/>
        <v>1</v>
      </c>
      <c r="P85" s="680" t="b">
        <f t="shared" si="15"/>
        <v>1</v>
      </c>
      <c r="Q85">
        <f>VLOOKUP(B85,'25년09월 학교가'!$A$2:$C$1818,3,0)</f>
        <v>13500</v>
      </c>
      <c r="R85" s="349"/>
      <c r="S85" s="680" t="b">
        <f t="shared" si="19"/>
        <v>1</v>
      </c>
    </row>
    <row r="86" spans="1:19" ht="38.4">
      <c r="A86" s="14"/>
      <c r="B86" s="379">
        <v>137760</v>
      </c>
      <c r="C86" s="380" t="s">
        <v>3287</v>
      </c>
      <c r="D86" s="13" t="s">
        <v>358</v>
      </c>
      <c r="E86" s="12"/>
      <c r="F86" s="12" t="s">
        <v>233</v>
      </c>
      <c r="G86" s="34">
        <v>11730</v>
      </c>
      <c r="H86" s="319">
        <f t="shared" si="17"/>
        <v>10500</v>
      </c>
      <c r="I86" s="20"/>
      <c r="J86" s="32" t="s">
        <v>3288</v>
      </c>
      <c r="K86" s="41" t="s">
        <v>5139</v>
      </c>
      <c r="L86" s="38" t="s">
        <v>3115</v>
      </c>
      <c r="M86" s="17" t="s">
        <v>11</v>
      </c>
      <c r="N86" s="265">
        <v>10500</v>
      </c>
      <c r="O86" s="680" t="b">
        <f t="shared" si="14"/>
        <v>1</v>
      </c>
      <c r="P86" s="680" t="b">
        <f t="shared" si="15"/>
        <v>1</v>
      </c>
      <c r="Q86">
        <f>VLOOKUP(B86,'25년09월 학교가'!$A$2:$C$1818,3,0)</f>
        <v>10500</v>
      </c>
      <c r="R86" s="349"/>
      <c r="S86" s="680" t="b">
        <f t="shared" si="19"/>
        <v>1</v>
      </c>
    </row>
    <row r="87" spans="1:19">
      <c r="A87" s="14"/>
      <c r="B87" s="379">
        <v>127065</v>
      </c>
      <c r="C87" s="380" t="s">
        <v>3289</v>
      </c>
      <c r="D87" s="13" t="s">
        <v>252</v>
      </c>
      <c r="E87" s="12"/>
      <c r="F87" s="12" t="s">
        <v>233</v>
      </c>
      <c r="G87" s="34">
        <v>27120</v>
      </c>
      <c r="H87" s="319">
        <f t="shared" si="17"/>
        <v>25000</v>
      </c>
      <c r="I87" s="20"/>
      <c r="J87" s="32" t="s">
        <v>3290</v>
      </c>
      <c r="K87" s="41" t="s">
        <v>390</v>
      </c>
      <c r="L87" s="38" t="s">
        <v>388</v>
      </c>
      <c r="M87" s="17"/>
      <c r="N87" s="265">
        <v>25000</v>
      </c>
      <c r="O87" s="680" t="b">
        <f t="shared" si="14"/>
        <v>1</v>
      </c>
      <c r="P87" s="680" t="b">
        <f t="shared" si="15"/>
        <v>1</v>
      </c>
      <c r="Q87">
        <f>VLOOKUP(B87,'25년09월 학교가'!$A$2:$C$1818,3,0)</f>
        <v>25000</v>
      </c>
      <c r="R87" s="349"/>
      <c r="S87" s="680" t="b">
        <f t="shared" si="19"/>
        <v>1</v>
      </c>
    </row>
    <row r="88" spans="1:19" ht="38.4">
      <c r="A88" s="14"/>
      <c r="B88" s="379">
        <v>197877</v>
      </c>
      <c r="C88" s="380" t="s">
        <v>3291</v>
      </c>
      <c r="D88" s="13" t="s">
        <v>358</v>
      </c>
      <c r="E88" s="12"/>
      <c r="F88" s="12" t="s">
        <v>233</v>
      </c>
      <c r="G88" s="34">
        <v>21600</v>
      </c>
      <c r="H88" s="319">
        <f t="shared" si="17"/>
        <v>16900</v>
      </c>
      <c r="I88" s="20"/>
      <c r="J88" s="32" t="s">
        <v>3292</v>
      </c>
      <c r="K88" s="41" t="s">
        <v>5130</v>
      </c>
      <c r="L88" s="38" t="s">
        <v>2115</v>
      </c>
      <c r="M88" s="17" t="s">
        <v>106</v>
      </c>
      <c r="N88" s="265">
        <v>16900</v>
      </c>
      <c r="O88" s="680" t="b">
        <f t="shared" si="14"/>
        <v>1</v>
      </c>
      <c r="P88" s="680" t="b">
        <f t="shared" si="15"/>
        <v>1</v>
      </c>
      <c r="Q88">
        <f>VLOOKUP(B88,'25년09월 학교가'!$A$2:$C$1818,3,0)</f>
        <v>16900</v>
      </c>
      <c r="R88" s="349"/>
      <c r="S88" s="680" t="b">
        <f t="shared" si="19"/>
        <v>1</v>
      </c>
    </row>
    <row r="89" spans="1:19" ht="38.4">
      <c r="A89" s="14"/>
      <c r="B89" s="379">
        <v>282107</v>
      </c>
      <c r="C89" s="380" t="s">
        <v>3293</v>
      </c>
      <c r="D89" s="13" t="s">
        <v>358</v>
      </c>
      <c r="E89" s="12"/>
      <c r="F89" s="12" t="s">
        <v>233</v>
      </c>
      <c r="G89" s="34">
        <v>11990</v>
      </c>
      <c r="H89" s="319">
        <f t="shared" si="17"/>
        <v>9990</v>
      </c>
      <c r="I89" s="20"/>
      <c r="J89" s="32" t="s">
        <v>3294</v>
      </c>
      <c r="K89" s="41" t="s">
        <v>5140</v>
      </c>
      <c r="L89" s="38" t="s">
        <v>3295</v>
      </c>
      <c r="M89" s="17" t="s">
        <v>106</v>
      </c>
      <c r="N89" s="265">
        <v>9990</v>
      </c>
      <c r="O89" s="680" t="b">
        <f t="shared" ref="O89:O126" si="20">H89=N89</f>
        <v>1</v>
      </c>
      <c r="P89" s="680" t="b">
        <f t="shared" ref="P89:P126" si="21">H89&lt;G89</f>
        <v>1</v>
      </c>
      <c r="Q89">
        <f>VLOOKUP(B89,'25년09월 학교가'!$A$2:$C$1818,3,0)</f>
        <v>9990</v>
      </c>
      <c r="R89" s="349"/>
      <c r="S89" s="680" t="b">
        <f t="shared" si="19"/>
        <v>1</v>
      </c>
    </row>
    <row r="90" spans="1:19" ht="38.4">
      <c r="A90" s="14"/>
      <c r="B90" s="379">
        <v>335061</v>
      </c>
      <c r="C90" s="380" t="s">
        <v>3296</v>
      </c>
      <c r="D90" s="13" t="s">
        <v>58</v>
      </c>
      <c r="E90" s="12"/>
      <c r="F90" s="12" t="s">
        <v>233</v>
      </c>
      <c r="G90" s="34">
        <v>15570</v>
      </c>
      <c r="H90" s="319">
        <f t="shared" si="17"/>
        <v>10680</v>
      </c>
      <c r="I90" s="20"/>
      <c r="J90" s="32" t="s">
        <v>3297</v>
      </c>
      <c r="K90" s="38" t="s">
        <v>3298</v>
      </c>
      <c r="L90" s="17" t="s">
        <v>68</v>
      </c>
      <c r="M90" s="17" t="s">
        <v>106</v>
      </c>
      <c r="N90" s="265">
        <v>10680</v>
      </c>
      <c r="O90" s="680" t="b">
        <f t="shared" si="20"/>
        <v>1</v>
      </c>
      <c r="P90" s="680" t="b">
        <f t="shared" si="21"/>
        <v>1</v>
      </c>
      <c r="Q90">
        <f>VLOOKUP(B90,'25년09월 학교가'!$A$2:$C$1818,3,0)</f>
        <v>10680</v>
      </c>
      <c r="R90" s="349"/>
      <c r="S90" s="680" t="b">
        <f t="shared" si="19"/>
        <v>1</v>
      </c>
    </row>
    <row r="91" spans="1:19" ht="38.4">
      <c r="A91" s="14"/>
      <c r="B91" s="379">
        <v>436020</v>
      </c>
      <c r="C91" s="380" t="s">
        <v>3299</v>
      </c>
      <c r="D91" s="13" t="s">
        <v>5342</v>
      </c>
      <c r="E91" s="12"/>
      <c r="F91" s="12" t="s">
        <v>233</v>
      </c>
      <c r="G91" s="34">
        <v>14770</v>
      </c>
      <c r="H91" s="319">
        <f t="shared" si="17"/>
        <v>10500</v>
      </c>
      <c r="I91" s="20"/>
      <c r="J91" s="32" t="s">
        <v>3300</v>
      </c>
      <c r="K91" s="41" t="s">
        <v>5131</v>
      </c>
      <c r="L91" s="38" t="s">
        <v>386</v>
      </c>
      <c r="M91" s="17" t="s">
        <v>106</v>
      </c>
      <c r="N91" s="265">
        <v>10500</v>
      </c>
      <c r="O91" s="680" t="b">
        <f t="shared" si="20"/>
        <v>1</v>
      </c>
      <c r="P91" s="680" t="b">
        <f t="shared" si="21"/>
        <v>1</v>
      </c>
      <c r="Q91">
        <f>VLOOKUP(B91,'25년09월 학교가'!$A$2:$C$1818,3,0)</f>
        <v>10500</v>
      </c>
      <c r="R91" s="349"/>
      <c r="S91" s="680" t="b">
        <f t="shared" si="19"/>
        <v>1</v>
      </c>
    </row>
    <row r="92" spans="1:19" ht="42">
      <c r="A92" s="14"/>
      <c r="B92" s="379">
        <v>227255</v>
      </c>
      <c r="C92" s="380" t="s">
        <v>3301</v>
      </c>
      <c r="D92" s="13" t="s">
        <v>252</v>
      </c>
      <c r="E92" s="12"/>
      <c r="F92" s="12" t="s">
        <v>233</v>
      </c>
      <c r="G92" s="34">
        <v>31500</v>
      </c>
      <c r="H92" s="319">
        <f t="shared" si="17"/>
        <v>29000</v>
      </c>
      <c r="I92" s="20"/>
      <c r="J92" s="32" t="s">
        <v>3302</v>
      </c>
      <c r="K92" s="41" t="s">
        <v>5141</v>
      </c>
      <c r="L92" s="38" t="s">
        <v>3115</v>
      </c>
      <c r="M92" s="17"/>
      <c r="N92" s="265">
        <v>29000</v>
      </c>
      <c r="O92" s="680" t="b">
        <f t="shared" si="20"/>
        <v>1</v>
      </c>
      <c r="P92" s="680" t="b">
        <f t="shared" si="21"/>
        <v>1</v>
      </c>
      <c r="Q92">
        <f>VLOOKUP(B92,'25년09월 학교가'!$A$2:$C$1818,3,0)</f>
        <v>29000</v>
      </c>
      <c r="R92" s="349"/>
      <c r="S92" s="680" t="b">
        <f t="shared" si="19"/>
        <v>1</v>
      </c>
    </row>
    <row r="93" spans="1:19">
      <c r="A93" s="14"/>
      <c r="B93" s="379">
        <v>263424</v>
      </c>
      <c r="C93" s="380" t="s">
        <v>3305</v>
      </c>
      <c r="D93" s="13" t="s">
        <v>58</v>
      </c>
      <c r="E93" s="12"/>
      <c r="F93" s="12" t="s">
        <v>233</v>
      </c>
      <c r="G93" s="34">
        <v>17710</v>
      </c>
      <c r="H93" s="319">
        <f t="shared" ref="H93:H126" si="22">N93</f>
        <v>14750</v>
      </c>
      <c r="I93" s="20"/>
      <c r="J93" s="32" t="s">
        <v>3306</v>
      </c>
      <c r="K93" s="41" t="s">
        <v>2379</v>
      </c>
      <c r="L93" s="38" t="s">
        <v>1960</v>
      </c>
      <c r="M93" s="17" t="s">
        <v>11</v>
      </c>
      <c r="N93" s="265">
        <v>14750</v>
      </c>
      <c r="O93" s="680" t="b">
        <f t="shared" si="20"/>
        <v>1</v>
      </c>
      <c r="P93" s="680" t="b">
        <f t="shared" si="21"/>
        <v>1</v>
      </c>
      <c r="Q93">
        <f>VLOOKUP(B93,'25년09월 학교가'!$A$2:$C$1818,3,0)</f>
        <v>14750</v>
      </c>
      <c r="R93" s="349"/>
      <c r="S93" s="680" t="b">
        <f t="shared" si="19"/>
        <v>1</v>
      </c>
    </row>
    <row r="94" spans="1:19" ht="57.6">
      <c r="A94" s="14"/>
      <c r="B94" s="379">
        <v>116140</v>
      </c>
      <c r="C94" s="380" t="s">
        <v>3307</v>
      </c>
      <c r="D94" s="13" t="s">
        <v>3308</v>
      </c>
      <c r="E94" s="12"/>
      <c r="F94" s="12" t="s">
        <v>233</v>
      </c>
      <c r="G94" s="34">
        <v>3600</v>
      </c>
      <c r="H94" s="319">
        <f t="shared" si="22"/>
        <v>600</v>
      </c>
      <c r="I94" s="20"/>
      <c r="J94" s="32" t="s">
        <v>3309</v>
      </c>
      <c r="K94" s="41" t="s">
        <v>5132</v>
      </c>
      <c r="L94" s="38" t="s">
        <v>17</v>
      </c>
      <c r="M94" s="17" t="s">
        <v>11</v>
      </c>
      <c r="N94" s="265">
        <v>600</v>
      </c>
      <c r="O94" s="680" t="b">
        <f t="shared" si="20"/>
        <v>1</v>
      </c>
      <c r="P94" s="680" t="b">
        <f t="shared" si="21"/>
        <v>1</v>
      </c>
      <c r="Q94">
        <f>VLOOKUP(B94,'25년09월 학교가'!$A$2:$C$1818,3,0)</f>
        <v>600</v>
      </c>
      <c r="R94" s="349"/>
      <c r="S94" s="680" t="b">
        <f t="shared" si="19"/>
        <v>1</v>
      </c>
    </row>
    <row r="95" spans="1:19" ht="57.6">
      <c r="A95" s="14"/>
      <c r="B95" s="379">
        <v>161034</v>
      </c>
      <c r="C95" s="380" t="s">
        <v>3310</v>
      </c>
      <c r="D95" s="13" t="s">
        <v>3308</v>
      </c>
      <c r="E95" s="12"/>
      <c r="F95" s="12" t="s">
        <v>233</v>
      </c>
      <c r="G95" s="34">
        <v>4500</v>
      </c>
      <c r="H95" s="319">
        <f t="shared" si="22"/>
        <v>1370</v>
      </c>
      <c r="I95" s="20"/>
      <c r="J95" s="32" t="s">
        <v>3311</v>
      </c>
      <c r="K95" s="41" t="s">
        <v>3312</v>
      </c>
      <c r="L95" s="38" t="s">
        <v>3313</v>
      </c>
      <c r="M95" s="17" t="s">
        <v>11</v>
      </c>
      <c r="N95" s="265">
        <v>1370</v>
      </c>
      <c r="O95" s="680" t="b">
        <f t="shared" si="20"/>
        <v>1</v>
      </c>
      <c r="P95" s="680" t="b">
        <f t="shared" si="21"/>
        <v>1</v>
      </c>
      <c r="Q95">
        <f>VLOOKUP(B95,'25년09월 학교가'!$A$2:$C$1818,3,0)</f>
        <v>1370</v>
      </c>
      <c r="R95" s="349"/>
      <c r="S95" s="680" t="b">
        <f t="shared" si="19"/>
        <v>1</v>
      </c>
    </row>
    <row r="96" spans="1:19" ht="38.4">
      <c r="A96" s="14"/>
      <c r="B96" s="379">
        <v>466446</v>
      </c>
      <c r="C96" s="380" t="s">
        <v>8454</v>
      </c>
      <c r="D96" s="13" t="s">
        <v>60</v>
      </c>
      <c r="E96" s="12"/>
      <c r="F96" s="12" t="s">
        <v>233</v>
      </c>
      <c r="G96" s="34">
        <v>22020</v>
      </c>
      <c r="H96" s="319">
        <f t="shared" si="22"/>
        <v>16880</v>
      </c>
      <c r="I96" s="20"/>
      <c r="J96" s="32" t="s">
        <v>3314</v>
      </c>
      <c r="K96" s="41" t="s">
        <v>5142</v>
      </c>
      <c r="L96" s="38" t="s">
        <v>388</v>
      </c>
      <c r="M96" s="17" t="s">
        <v>11</v>
      </c>
      <c r="N96" s="265">
        <v>16880</v>
      </c>
      <c r="O96" s="680" t="b">
        <f t="shared" si="20"/>
        <v>1</v>
      </c>
      <c r="P96" s="680" t="b">
        <f t="shared" si="21"/>
        <v>1</v>
      </c>
      <c r="Q96" t="e">
        <f>VLOOKUP(B96,'25년09월 학교가'!$A$2:$C$1818,3,0)</f>
        <v>#N/A</v>
      </c>
      <c r="R96" s="349"/>
      <c r="S96" s="680" t="e">
        <f t="shared" si="19"/>
        <v>#N/A</v>
      </c>
    </row>
    <row r="97" spans="1:19" ht="38.4">
      <c r="A97" s="14"/>
      <c r="B97" s="379">
        <v>272217</v>
      </c>
      <c r="C97" s="380" t="s">
        <v>3315</v>
      </c>
      <c r="D97" s="13" t="s">
        <v>60</v>
      </c>
      <c r="E97" s="12"/>
      <c r="F97" s="12" t="s">
        <v>233</v>
      </c>
      <c r="G97" s="34">
        <v>13090</v>
      </c>
      <c r="H97" s="319">
        <f t="shared" si="22"/>
        <v>10900</v>
      </c>
      <c r="I97" s="20"/>
      <c r="J97" s="32" t="s">
        <v>3316</v>
      </c>
      <c r="K97" s="41" t="s">
        <v>275</v>
      </c>
      <c r="L97" s="38" t="s">
        <v>386</v>
      </c>
      <c r="M97" s="17" t="s">
        <v>11</v>
      </c>
      <c r="N97" s="265">
        <v>10900</v>
      </c>
      <c r="O97" s="680" t="b">
        <f t="shared" si="20"/>
        <v>1</v>
      </c>
      <c r="P97" s="680" t="b">
        <f t="shared" si="21"/>
        <v>1</v>
      </c>
      <c r="Q97">
        <f>VLOOKUP(B97,'25년09월 학교가'!$A$2:$C$1818,3,0)</f>
        <v>10900</v>
      </c>
      <c r="R97" s="349"/>
      <c r="S97" s="680" t="b">
        <f t="shared" si="19"/>
        <v>1</v>
      </c>
    </row>
    <row r="98" spans="1:19" ht="38.4">
      <c r="A98" s="14"/>
      <c r="B98" s="379">
        <v>282109</v>
      </c>
      <c r="C98" s="380" t="s">
        <v>3317</v>
      </c>
      <c r="D98" s="13" t="s">
        <v>3318</v>
      </c>
      <c r="E98" s="12"/>
      <c r="F98" s="12" t="s">
        <v>233</v>
      </c>
      <c r="G98" s="34">
        <v>14000</v>
      </c>
      <c r="H98" s="319">
        <f t="shared" si="22"/>
        <v>11070</v>
      </c>
      <c r="I98" s="20"/>
      <c r="J98" s="32" t="s">
        <v>3319</v>
      </c>
      <c r="K98" s="41" t="s">
        <v>18</v>
      </c>
      <c r="L98" s="38" t="s">
        <v>386</v>
      </c>
      <c r="M98" s="17" t="s">
        <v>11</v>
      </c>
      <c r="N98" s="265">
        <v>11070</v>
      </c>
      <c r="O98" s="680" t="b">
        <f t="shared" si="20"/>
        <v>1</v>
      </c>
      <c r="P98" s="680" t="b">
        <f t="shared" si="21"/>
        <v>1</v>
      </c>
      <c r="Q98">
        <f>VLOOKUP(B98,'25년09월 학교가'!$A$2:$C$1818,3,0)</f>
        <v>11070</v>
      </c>
      <c r="R98" s="349"/>
      <c r="S98" s="680" t="b">
        <f t="shared" si="19"/>
        <v>1</v>
      </c>
    </row>
    <row r="99" spans="1:19" ht="38.4">
      <c r="A99" s="14"/>
      <c r="B99" s="379">
        <v>291994</v>
      </c>
      <c r="C99" s="380" t="s">
        <v>3320</v>
      </c>
      <c r="D99" s="13" t="s">
        <v>60</v>
      </c>
      <c r="E99" s="12"/>
      <c r="F99" s="12" t="s">
        <v>233</v>
      </c>
      <c r="G99" s="34">
        <v>21000</v>
      </c>
      <c r="H99" s="319">
        <f t="shared" si="22"/>
        <v>16000</v>
      </c>
      <c r="I99" s="20"/>
      <c r="J99" s="32" t="s">
        <v>3321</v>
      </c>
      <c r="K99" s="41" t="s">
        <v>5673</v>
      </c>
      <c r="L99" s="38" t="s">
        <v>3322</v>
      </c>
      <c r="M99" s="17" t="s">
        <v>106</v>
      </c>
      <c r="N99" s="265">
        <v>16000</v>
      </c>
      <c r="O99" s="680" t="b">
        <f t="shared" si="20"/>
        <v>1</v>
      </c>
      <c r="P99" s="680" t="b">
        <f t="shared" si="21"/>
        <v>1</v>
      </c>
      <c r="Q99">
        <f>VLOOKUP(B99,'25년09월 학교가'!$A$2:$C$1818,3,0)</f>
        <v>16000</v>
      </c>
      <c r="R99" s="349"/>
      <c r="S99" s="680" t="b">
        <f t="shared" si="19"/>
        <v>1</v>
      </c>
    </row>
    <row r="100" spans="1:19">
      <c r="A100" s="161"/>
      <c r="B100" s="379">
        <v>291304</v>
      </c>
      <c r="C100" s="380" t="s">
        <v>3877</v>
      </c>
      <c r="D100" s="13" t="s">
        <v>58</v>
      </c>
      <c r="E100" s="12"/>
      <c r="F100" s="12" t="s">
        <v>233</v>
      </c>
      <c r="G100" s="34">
        <v>12500</v>
      </c>
      <c r="H100" s="319">
        <f t="shared" si="22"/>
        <v>11320</v>
      </c>
      <c r="I100" s="20"/>
      <c r="J100" s="32" t="s">
        <v>3323</v>
      </c>
      <c r="K100" s="41" t="s">
        <v>5143</v>
      </c>
      <c r="L100" s="38" t="s">
        <v>3324</v>
      </c>
      <c r="M100" s="17" t="s">
        <v>11</v>
      </c>
      <c r="N100" s="265">
        <v>11320</v>
      </c>
      <c r="O100" s="680" t="b">
        <f t="shared" si="20"/>
        <v>1</v>
      </c>
      <c r="P100" s="680" t="b">
        <f t="shared" si="21"/>
        <v>1</v>
      </c>
      <c r="Q100">
        <f>VLOOKUP(B100,'25년09월 학교가'!$A$2:$C$1818,3,0)</f>
        <v>11320</v>
      </c>
      <c r="R100" s="349"/>
      <c r="S100" s="680" t="b">
        <f t="shared" si="19"/>
        <v>1</v>
      </c>
    </row>
    <row r="101" spans="1:19" ht="96">
      <c r="A101" s="12"/>
      <c r="B101" s="379">
        <v>402432</v>
      </c>
      <c r="C101" s="380" t="s">
        <v>4496</v>
      </c>
      <c r="D101" s="379" t="s">
        <v>4329</v>
      </c>
      <c r="E101" s="12"/>
      <c r="F101" s="240" t="s">
        <v>3719</v>
      </c>
      <c r="G101" s="183">
        <f>H101+5000</f>
        <v>18160</v>
      </c>
      <c r="H101" s="319">
        <f t="shared" si="22"/>
        <v>13160</v>
      </c>
      <c r="I101" s="183"/>
      <c r="J101" s="32" t="s">
        <v>5562</v>
      </c>
      <c r="K101" s="41" t="s">
        <v>3724</v>
      </c>
      <c r="L101" s="41" t="s">
        <v>2944</v>
      </c>
      <c r="M101" s="38" t="s">
        <v>106</v>
      </c>
      <c r="N101" s="265">
        <v>13160</v>
      </c>
      <c r="O101" s="680" t="b">
        <f t="shared" si="20"/>
        <v>1</v>
      </c>
      <c r="P101" s="680" t="b">
        <f t="shared" si="21"/>
        <v>1</v>
      </c>
      <c r="Q101">
        <f>VLOOKUP(B101,'25년09월 학교가'!$A$2:$C$1818,3,0)</f>
        <v>13160</v>
      </c>
      <c r="R101" s="349"/>
      <c r="S101" s="680" t="b">
        <f t="shared" si="19"/>
        <v>1</v>
      </c>
    </row>
    <row r="102" spans="1:19" ht="96">
      <c r="A102" s="14"/>
      <c r="B102" s="379">
        <v>290646</v>
      </c>
      <c r="C102" s="380" t="s">
        <v>3903</v>
      </c>
      <c r="D102" s="13" t="s">
        <v>58</v>
      </c>
      <c r="E102" s="12"/>
      <c r="F102" s="12" t="s">
        <v>233</v>
      </c>
      <c r="G102" s="34">
        <v>17000</v>
      </c>
      <c r="H102" s="319">
        <f t="shared" si="22"/>
        <v>14290</v>
      </c>
      <c r="I102" s="20"/>
      <c r="J102" s="32" t="s">
        <v>5563</v>
      </c>
      <c r="K102" s="41" t="s">
        <v>382</v>
      </c>
      <c r="L102" s="38" t="s">
        <v>3325</v>
      </c>
      <c r="M102" s="17" t="s">
        <v>106</v>
      </c>
      <c r="N102" s="265">
        <v>14290</v>
      </c>
      <c r="O102" s="680" t="b">
        <f t="shared" si="20"/>
        <v>1</v>
      </c>
      <c r="P102" s="680" t="b">
        <f t="shared" si="21"/>
        <v>1</v>
      </c>
      <c r="Q102">
        <f>VLOOKUP(B102,'25년09월 학교가'!$A$2:$C$1818,3,0)</f>
        <v>14290</v>
      </c>
      <c r="R102" s="349"/>
      <c r="S102" s="680" t="b">
        <f t="shared" si="19"/>
        <v>1</v>
      </c>
    </row>
    <row r="103" spans="1:19" ht="38.4">
      <c r="A103" s="14"/>
      <c r="B103" s="13">
        <v>164768</v>
      </c>
      <c r="C103" s="380" t="s">
        <v>3900</v>
      </c>
      <c r="D103" s="13" t="s">
        <v>59</v>
      </c>
      <c r="E103" s="12"/>
      <c r="F103" s="12" t="s">
        <v>233</v>
      </c>
      <c r="G103" s="59">
        <v>12000</v>
      </c>
      <c r="H103" s="319">
        <f t="shared" si="22"/>
        <v>9900</v>
      </c>
      <c r="I103" s="153"/>
      <c r="J103" s="214" t="s">
        <v>5317</v>
      </c>
      <c r="K103" s="41" t="s">
        <v>3855</v>
      </c>
      <c r="L103" s="38" t="s">
        <v>666</v>
      </c>
      <c r="M103" s="17" t="s">
        <v>112</v>
      </c>
      <c r="N103" s="265">
        <v>9900</v>
      </c>
      <c r="O103" s="680" t="b">
        <f t="shared" si="20"/>
        <v>1</v>
      </c>
      <c r="P103" s="680" t="b">
        <f t="shared" si="21"/>
        <v>1</v>
      </c>
      <c r="Q103">
        <f>VLOOKUP(B103,'25년09월 학교가'!$A$2:$C$1818,3,0)</f>
        <v>9900</v>
      </c>
      <c r="R103" s="349"/>
      <c r="S103" s="680" t="b">
        <f t="shared" si="19"/>
        <v>1</v>
      </c>
    </row>
    <row r="104" spans="1:19" ht="38.4">
      <c r="A104" s="14"/>
      <c r="B104" s="13">
        <v>250839</v>
      </c>
      <c r="C104" s="380" t="s">
        <v>3902</v>
      </c>
      <c r="D104" s="13" t="s">
        <v>59</v>
      </c>
      <c r="E104" s="12"/>
      <c r="F104" s="12" t="s">
        <v>233</v>
      </c>
      <c r="G104" s="59">
        <v>12000</v>
      </c>
      <c r="H104" s="319">
        <f t="shared" si="22"/>
        <v>8640</v>
      </c>
      <c r="I104" s="153"/>
      <c r="J104" s="214" t="s">
        <v>5317</v>
      </c>
      <c r="K104" s="41" t="s">
        <v>3856</v>
      </c>
      <c r="L104" s="38" t="s">
        <v>666</v>
      </c>
      <c r="M104" s="17" t="s">
        <v>112</v>
      </c>
      <c r="N104" s="265">
        <v>8640</v>
      </c>
      <c r="O104" s="680" t="b">
        <f t="shared" si="20"/>
        <v>1</v>
      </c>
      <c r="P104" s="680" t="b">
        <f t="shared" si="21"/>
        <v>1</v>
      </c>
      <c r="Q104">
        <f>VLOOKUP(B104,'25년09월 학교가'!$A$2:$C$1818,3,0)</f>
        <v>8640</v>
      </c>
      <c r="R104" s="349"/>
      <c r="S104" s="680" t="b">
        <f t="shared" si="19"/>
        <v>1</v>
      </c>
    </row>
    <row r="105" spans="1:19" ht="57.6">
      <c r="A105" s="14"/>
      <c r="B105" s="13">
        <v>251611</v>
      </c>
      <c r="C105" s="380" t="s">
        <v>5308</v>
      </c>
      <c r="D105" s="13" t="s">
        <v>59</v>
      </c>
      <c r="E105" s="12"/>
      <c r="F105" s="12" t="s">
        <v>233</v>
      </c>
      <c r="G105" s="59">
        <v>21400</v>
      </c>
      <c r="H105" s="319">
        <f t="shared" si="22"/>
        <v>15890</v>
      </c>
      <c r="I105" s="153"/>
      <c r="J105" s="60" t="s">
        <v>5309</v>
      </c>
      <c r="K105" s="41"/>
      <c r="L105" s="38" t="s">
        <v>666</v>
      </c>
      <c r="M105" s="17" t="s">
        <v>788</v>
      </c>
      <c r="N105" s="265">
        <v>15890</v>
      </c>
      <c r="O105" s="680" t="b">
        <f t="shared" si="20"/>
        <v>1</v>
      </c>
      <c r="P105" s="680" t="b">
        <f t="shared" si="21"/>
        <v>1</v>
      </c>
      <c r="Q105">
        <f>VLOOKUP(B105,'25년09월 학교가'!$A$2:$C$1818,3,0)</f>
        <v>15890</v>
      </c>
      <c r="R105" s="349"/>
      <c r="S105" s="680" t="b">
        <f t="shared" si="19"/>
        <v>1</v>
      </c>
    </row>
    <row r="106" spans="1:19">
      <c r="A106" s="14"/>
      <c r="B106" s="379">
        <v>324188</v>
      </c>
      <c r="C106" s="380" t="s">
        <v>3326</v>
      </c>
      <c r="D106" s="13" t="s">
        <v>58</v>
      </c>
      <c r="E106" s="12"/>
      <c r="F106" s="12" t="s">
        <v>233</v>
      </c>
      <c r="G106" s="34">
        <v>15000</v>
      </c>
      <c r="H106" s="319">
        <f t="shared" si="22"/>
        <v>10190</v>
      </c>
      <c r="I106" s="20"/>
      <c r="J106" s="32" t="s">
        <v>3327</v>
      </c>
      <c r="K106" s="41" t="s">
        <v>165</v>
      </c>
      <c r="L106" s="38" t="s">
        <v>17</v>
      </c>
      <c r="M106" s="17" t="s">
        <v>112</v>
      </c>
      <c r="N106" s="265">
        <v>10190</v>
      </c>
      <c r="O106" s="680" t="b">
        <f t="shared" si="20"/>
        <v>1</v>
      </c>
      <c r="P106" s="680" t="b">
        <f t="shared" si="21"/>
        <v>1</v>
      </c>
      <c r="Q106">
        <f>VLOOKUP(B106,'25년09월 학교가'!$A$2:$C$1818,3,0)</f>
        <v>10190</v>
      </c>
      <c r="R106" s="349"/>
      <c r="S106" s="680" t="b">
        <f t="shared" si="19"/>
        <v>1</v>
      </c>
    </row>
    <row r="107" spans="1:19" ht="57.6">
      <c r="A107" s="14"/>
      <c r="B107" s="379">
        <v>276242</v>
      </c>
      <c r="C107" s="380" t="s">
        <v>3328</v>
      </c>
      <c r="D107" s="13" t="s">
        <v>58</v>
      </c>
      <c r="E107" s="12"/>
      <c r="F107" s="12" t="s">
        <v>233</v>
      </c>
      <c r="G107" s="61">
        <v>24140</v>
      </c>
      <c r="H107" s="319">
        <f t="shared" si="22"/>
        <v>20870</v>
      </c>
      <c r="I107" s="20"/>
      <c r="J107" s="32" t="s">
        <v>3329</v>
      </c>
      <c r="K107" s="41" t="s">
        <v>5133</v>
      </c>
      <c r="L107" s="38" t="s">
        <v>3330</v>
      </c>
      <c r="M107" s="17" t="s">
        <v>11</v>
      </c>
      <c r="N107" s="265">
        <v>20870</v>
      </c>
      <c r="O107" s="680" t="b">
        <f t="shared" si="20"/>
        <v>1</v>
      </c>
      <c r="P107" s="680" t="b">
        <f t="shared" si="21"/>
        <v>1</v>
      </c>
      <c r="Q107">
        <f>VLOOKUP(B107,'25년09월 학교가'!$A$2:$C$1818,3,0)</f>
        <v>20870</v>
      </c>
      <c r="R107" s="349"/>
      <c r="S107" s="680" t="b">
        <f t="shared" si="19"/>
        <v>1</v>
      </c>
    </row>
    <row r="108" spans="1:19" ht="57.6">
      <c r="A108" s="14"/>
      <c r="B108" s="379">
        <v>448399</v>
      </c>
      <c r="C108" s="380" t="s">
        <v>3331</v>
      </c>
      <c r="D108" s="13" t="s">
        <v>58</v>
      </c>
      <c r="E108" s="12"/>
      <c r="F108" s="12" t="s">
        <v>233</v>
      </c>
      <c r="G108" s="34">
        <v>27080</v>
      </c>
      <c r="H108" s="319">
        <f t="shared" si="22"/>
        <v>22560</v>
      </c>
      <c r="I108" s="20"/>
      <c r="J108" s="32" t="s">
        <v>3332</v>
      </c>
      <c r="K108" s="41" t="s">
        <v>3333</v>
      </c>
      <c r="L108" s="38" t="s">
        <v>647</v>
      </c>
      <c r="M108" s="17" t="s">
        <v>106</v>
      </c>
      <c r="N108" s="265">
        <v>22560</v>
      </c>
      <c r="O108" s="680" t="b">
        <f t="shared" si="20"/>
        <v>1</v>
      </c>
      <c r="P108" s="680" t="b">
        <f t="shared" si="21"/>
        <v>1</v>
      </c>
      <c r="Q108">
        <f>VLOOKUP(B108,'25년09월 학교가'!$A$2:$C$1818,3,0)</f>
        <v>22560</v>
      </c>
      <c r="R108" s="349"/>
      <c r="S108" s="680" t="b">
        <f t="shared" si="19"/>
        <v>1</v>
      </c>
    </row>
    <row r="109" spans="1:19" ht="153.6">
      <c r="A109" s="14"/>
      <c r="B109" s="399">
        <v>353212</v>
      </c>
      <c r="C109" s="245" t="s">
        <v>4689</v>
      </c>
      <c r="D109" s="13" t="s">
        <v>58</v>
      </c>
      <c r="E109" s="12"/>
      <c r="F109" s="12" t="s">
        <v>233</v>
      </c>
      <c r="G109" s="34">
        <v>18600</v>
      </c>
      <c r="H109" s="319">
        <f t="shared" si="22"/>
        <v>15500</v>
      </c>
      <c r="I109" s="20"/>
      <c r="J109" s="32" t="s">
        <v>4781</v>
      </c>
      <c r="K109" s="41" t="s">
        <v>4049</v>
      </c>
      <c r="L109" s="38" t="s">
        <v>4782</v>
      </c>
      <c r="M109" s="17" t="s">
        <v>788</v>
      </c>
      <c r="N109" s="265">
        <v>15500</v>
      </c>
      <c r="O109" s="680" t="b">
        <f t="shared" si="20"/>
        <v>1</v>
      </c>
      <c r="P109" s="680" t="b">
        <f t="shared" si="21"/>
        <v>1</v>
      </c>
      <c r="Q109">
        <f>VLOOKUP(B109,'25년09월 학교가'!$A$2:$C$1818,3,0)</f>
        <v>15500</v>
      </c>
      <c r="R109" s="349"/>
      <c r="S109" s="680" t="b">
        <f t="shared" si="19"/>
        <v>1</v>
      </c>
    </row>
    <row r="110" spans="1:19" ht="134.4">
      <c r="A110" s="14"/>
      <c r="B110" s="399">
        <v>353213</v>
      </c>
      <c r="C110" s="245" t="s">
        <v>4690</v>
      </c>
      <c r="D110" s="13" t="s">
        <v>58</v>
      </c>
      <c r="E110" s="12"/>
      <c r="F110" s="12" t="s">
        <v>233</v>
      </c>
      <c r="G110" s="34">
        <v>18600</v>
      </c>
      <c r="H110" s="319">
        <f t="shared" si="22"/>
        <v>15500</v>
      </c>
      <c r="I110" s="20"/>
      <c r="J110" s="32" t="s">
        <v>4783</v>
      </c>
      <c r="K110" s="41" t="s">
        <v>4049</v>
      </c>
      <c r="L110" s="38" t="s">
        <v>4784</v>
      </c>
      <c r="M110" s="17" t="s">
        <v>788</v>
      </c>
      <c r="N110" s="265">
        <v>15500</v>
      </c>
      <c r="O110" s="680" t="b">
        <f t="shared" si="20"/>
        <v>1</v>
      </c>
      <c r="P110" s="680" t="b">
        <f t="shared" si="21"/>
        <v>1</v>
      </c>
      <c r="Q110">
        <f>VLOOKUP(B110,'25년09월 학교가'!$A$2:$C$1818,3,0)</f>
        <v>15500</v>
      </c>
      <c r="R110" s="349"/>
      <c r="S110" s="680" t="b">
        <f t="shared" si="19"/>
        <v>1</v>
      </c>
    </row>
    <row r="111" spans="1:19" ht="134.4">
      <c r="A111" s="14"/>
      <c r="B111" s="399">
        <v>384676</v>
      </c>
      <c r="C111" s="245" t="s">
        <v>4691</v>
      </c>
      <c r="D111" s="13" t="s">
        <v>58</v>
      </c>
      <c r="E111" s="12"/>
      <c r="F111" s="12" t="s">
        <v>233</v>
      </c>
      <c r="G111" s="34">
        <v>21080</v>
      </c>
      <c r="H111" s="319">
        <f t="shared" si="22"/>
        <v>17000</v>
      </c>
      <c r="I111" s="20"/>
      <c r="J111" s="32" t="s">
        <v>4785</v>
      </c>
      <c r="K111" s="41" t="s">
        <v>4049</v>
      </c>
      <c r="L111" s="38" t="s">
        <v>4782</v>
      </c>
      <c r="M111" s="17" t="s">
        <v>788</v>
      </c>
      <c r="N111" s="265">
        <v>17000</v>
      </c>
      <c r="O111" s="680" t="b">
        <f t="shared" si="20"/>
        <v>1</v>
      </c>
      <c r="P111" s="680" t="b">
        <f t="shared" si="21"/>
        <v>1</v>
      </c>
      <c r="Q111">
        <f>VLOOKUP(B111,'25년09월 학교가'!$A$2:$C$1818,3,0)</f>
        <v>17000</v>
      </c>
      <c r="R111" s="349"/>
      <c r="S111" s="680" t="b">
        <f t="shared" si="19"/>
        <v>1</v>
      </c>
    </row>
    <row r="112" spans="1:19" ht="38.4">
      <c r="A112" s="14"/>
      <c r="B112" s="379">
        <v>233437</v>
      </c>
      <c r="C112" s="380" t="s">
        <v>3334</v>
      </c>
      <c r="D112" s="13" t="s">
        <v>252</v>
      </c>
      <c r="E112" s="14"/>
      <c r="F112" s="12" t="s">
        <v>233</v>
      </c>
      <c r="G112" s="34">
        <v>12600</v>
      </c>
      <c r="H112" s="319">
        <f t="shared" si="22"/>
        <v>9020</v>
      </c>
      <c r="I112" s="20"/>
      <c r="J112" s="32" t="s">
        <v>3335</v>
      </c>
      <c r="K112" s="41" t="s">
        <v>5144</v>
      </c>
      <c r="L112" s="41" t="s">
        <v>388</v>
      </c>
      <c r="M112" s="17" t="s">
        <v>106</v>
      </c>
      <c r="N112" s="265">
        <v>9020</v>
      </c>
      <c r="O112" s="680" t="b">
        <f t="shared" si="20"/>
        <v>1</v>
      </c>
      <c r="P112" s="680" t="b">
        <f t="shared" si="21"/>
        <v>1</v>
      </c>
      <c r="Q112">
        <f>VLOOKUP(B112,'25년09월 학교가'!$A$2:$C$1818,3,0)</f>
        <v>9020</v>
      </c>
      <c r="R112" s="349"/>
      <c r="S112" s="680" t="b">
        <f t="shared" si="19"/>
        <v>1</v>
      </c>
    </row>
    <row r="113" spans="1:19" ht="57.6">
      <c r="A113" s="14"/>
      <c r="B113" s="379">
        <v>272176</v>
      </c>
      <c r="C113" s="380" t="s">
        <v>3336</v>
      </c>
      <c r="D113" s="13" t="s">
        <v>58</v>
      </c>
      <c r="E113" s="12"/>
      <c r="F113" s="12" t="s">
        <v>233</v>
      </c>
      <c r="G113" s="34">
        <v>17600</v>
      </c>
      <c r="H113" s="319">
        <f t="shared" si="22"/>
        <v>15790</v>
      </c>
      <c r="I113" s="20"/>
      <c r="J113" s="32" t="s">
        <v>3337</v>
      </c>
      <c r="K113" s="41" t="s">
        <v>5145</v>
      </c>
      <c r="L113" s="38" t="s">
        <v>386</v>
      </c>
      <c r="M113" s="17" t="s">
        <v>112</v>
      </c>
      <c r="N113" s="265">
        <v>15790</v>
      </c>
      <c r="O113" s="680" t="b">
        <f t="shared" si="20"/>
        <v>1</v>
      </c>
      <c r="P113" s="680" t="b">
        <f t="shared" si="21"/>
        <v>1</v>
      </c>
      <c r="Q113">
        <f>VLOOKUP(B113,'25년09월 학교가'!$A$2:$C$1818,3,0)</f>
        <v>15790</v>
      </c>
      <c r="R113" s="349"/>
      <c r="S113" s="680" t="b">
        <f t="shared" si="19"/>
        <v>1</v>
      </c>
    </row>
    <row r="114" spans="1:19" ht="38.4">
      <c r="A114" s="14"/>
      <c r="B114" s="379">
        <v>276966</v>
      </c>
      <c r="C114" s="380" t="s">
        <v>3338</v>
      </c>
      <c r="D114" s="13" t="s">
        <v>3339</v>
      </c>
      <c r="E114" s="12"/>
      <c r="F114" s="12" t="s">
        <v>233</v>
      </c>
      <c r="G114" s="34">
        <v>13800</v>
      </c>
      <c r="H114" s="319">
        <f t="shared" si="22"/>
        <v>11500</v>
      </c>
      <c r="I114" s="20"/>
      <c r="J114" s="32" t="s">
        <v>3340</v>
      </c>
      <c r="K114" s="41" t="s">
        <v>5021</v>
      </c>
      <c r="L114" s="38" t="s">
        <v>386</v>
      </c>
      <c r="M114" s="17" t="s">
        <v>106</v>
      </c>
      <c r="N114" s="265">
        <v>11500</v>
      </c>
      <c r="O114" s="680" t="b">
        <f t="shared" si="20"/>
        <v>1</v>
      </c>
      <c r="P114" s="680" t="b">
        <f t="shared" si="21"/>
        <v>1</v>
      </c>
      <c r="Q114">
        <f>VLOOKUP(B114,'25년09월 학교가'!$A$2:$C$1818,3,0)</f>
        <v>11500</v>
      </c>
      <c r="R114" s="349"/>
      <c r="S114" s="680" t="b">
        <f t="shared" si="19"/>
        <v>1</v>
      </c>
    </row>
    <row r="115" spans="1:19" ht="38.4">
      <c r="A115" s="14"/>
      <c r="B115" s="379">
        <v>276968</v>
      </c>
      <c r="C115" s="380" t="s">
        <v>3341</v>
      </c>
      <c r="D115" s="13" t="s">
        <v>3339</v>
      </c>
      <c r="E115" s="12"/>
      <c r="F115" s="12" t="s">
        <v>233</v>
      </c>
      <c r="G115" s="34">
        <v>15000</v>
      </c>
      <c r="H115" s="319">
        <f t="shared" si="22"/>
        <v>12500</v>
      </c>
      <c r="I115" s="20"/>
      <c r="J115" s="32" t="s">
        <v>3342</v>
      </c>
      <c r="K115" s="41" t="s">
        <v>5134</v>
      </c>
      <c r="L115" s="38" t="s">
        <v>386</v>
      </c>
      <c r="M115" s="17" t="s">
        <v>11</v>
      </c>
      <c r="N115" s="265">
        <v>12500</v>
      </c>
      <c r="O115" s="680" t="b">
        <f t="shared" si="20"/>
        <v>1</v>
      </c>
      <c r="P115" s="680" t="b">
        <f t="shared" si="21"/>
        <v>1</v>
      </c>
      <c r="Q115">
        <f>VLOOKUP(B115,'25년09월 학교가'!$A$2:$C$1818,3,0)</f>
        <v>12500</v>
      </c>
      <c r="R115" s="349"/>
      <c r="S115" s="680" t="b">
        <f t="shared" si="19"/>
        <v>1</v>
      </c>
    </row>
    <row r="116" spans="1:19">
      <c r="A116" s="14"/>
      <c r="B116" s="379">
        <v>278212</v>
      </c>
      <c r="C116" s="380" t="s">
        <v>3343</v>
      </c>
      <c r="D116" s="13" t="s">
        <v>3339</v>
      </c>
      <c r="E116" s="12"/>
      <c r="F116" s="12" t="s">
        <v>233</v>
      </c>
      <c r="G116" s="34">
        <v>20800</v>
      </c>
      <c r="H116" s="319">
        <f t="shared" si="22"/>
        <v>11500</v>
      </c>
      <c r="I116" s="388"/>
      <c r="J116" s="32" t="s">
        <v>3344</v>
      </c>
      <c r="K116" s="41" t="s">
        <v>342</v>
      </c>
      <c r="L116" s="38" t="s">
        <v>386</v>
      </c>
      <c r="M116" s="17" t="s">
        <v>106</v>
      </c>
      <c r="N116" s="265">
        <v>11500</v>
      </c>
      <c r="O116" s="680" t="b">
        <f t="shared" si="20"/>
        <v>1</v>
      </c>
      <c r="P116" s="680" t="b">
        <f t="shared" si="21"/>
        <v>1</v>
      </c>
      <c r="Q116">
        <f>VLOOKUP(B116,'25년09월 학교가'!$A$2:$C$1818,3,0)</f>
        <v>11500</v>
      </c>
      <c r="R116" s="349"/>
      <c r="S116" s="680" t="b">
        <f t="shared" si="19"/>
        <v>1</v>
      </c>
    </row>
    <row r="117" spans="1:19">
      <c r="A117" s="14"/>
      <c r="B117" s="379">
        <v>146810</v>
      </c>
      <c r="C117" s="380" t="s">
        <v>3345</v>
      </c>
      <c r="D117" s="13" t="s">
        <v>131</v>
      </c>
      <c r="E117" s="12"/>
      <c r="F117" s="12" t="s">
        <v>233</v>
      </c>
      <c r="G117" s="34">
        <v>12500</v>
      </c>
      <c r="H117" s="319">
        <f t="shared" si="22"/>
        <v>8250</v>
      </c>
      <c r="I117" s="388"/>
      <c r="J117" s="32" t="s">
        <v>3346</v>
      </c>
      <c r="K117" s="41" t="s">
        <v>3347</v>
      </c>
      <c r="L117" s="38" t="s">
        <v>1971</v>
      </c>
      <c r="M117" s="17" t="s">
        <v>112</v>
      </c>
      <c r="N117" s="265">
        <v>8250</v>
      </c>
      <c r="O117" s="680" t="b">
        <f t="shared" si="20"/>
        <v>1</v>
      </c>
      <c r="P117" s="680" t="b">
        <f t="shared" si="21"/>
        <v>1</v>
      </c>
      <c r="Q117">
        <f>VLOOKUP(B117,'25년09월 학교가'!$A$2:$C$1818,3,0)</f>
        <v>8250</v>
      </c>
      <c r="R117" s="349"/>
      <c r="S117" s="680" t="b">
        <f t="shared" si="19"/>
        <v>1</v>
      </c>
    </row>
    <row r="118" spans="1:19">
      <c r="A118" s="14"/>
      <c r="B118" s="379">
        <v>177840</v>
      </c>
      <c r="C118" s="380" t="s">
        <v>3348</v>
      </c>
      <c r="D118" s="13" t="s">
        <v>358</v>
      </c>
      <c r="E118" s="12"/>
      <c r="F118" s="12" t="s">
        <v>233</v>
      </c>
      <c r="G118" s="34">
        <v>12300</v>
      </c>
      <c r="H118" s="319">
        <f t="shared" si="22"/>
        <v>9000</v>
      </c>
      <c r="I118" s="20"/>
      <c r="J118" s="32" t="s">
        <v>3349</v>
      </c>
      <c r="K118" s="41" t="s">
        <v>2376</v>
      </c>
      <c r="L118" s="38" t="s">
        <v>675</v>
      </c>
      <c r="M118" s="17" t="s">
        <v>106</v>
      </c>
      <c r="N118" s="265">
        <v>9000</v>
      </c>
      <c r="O118" s="680" t="b">
        <f t="shared" si="20"/>
        <v>1</v>
      </c>
      <c r="P118" s="680" t="b">
        <f t="shared" si="21"/>
        <v>1</v>
      </c>
      <c r="Q118">
        <f>VLOOKUP(B118,'25년09월 학교가'!$A$2:$C$1818,3,0)</f>
        <v>9000</v>
      </c>
      <c r="R118" s="349"/>
      <c r="S118" s="680" t="b">
        <f t="shared" si="19"/>
        <v>1</v>
      </c>
    </row>
    <row r="119" spans="1:19">
      <c r="A119" s="14"/>
      <c r="B119" s="379">
        <v>177839</v>
      </c>
      <c r="C119" s="380" t="s">
        <v>3350</v>
      </c>
      <c r="D119" s="13" t="s">
        <v>358</v>
      </c>
      <c r="E119" s="12"/>
      <c r="F119" s="12" t="s">
        <v>233</v>
      </c>
      <c r="G119" s="34">
        <v>12690</v>
      </c>
      <c r="H119" s="319">
        <f t="shared" si="22"/>
        <v>8800</v>
      </c>
      <c r="I119" s="20"/>
      <c r="J119" s="32" t="s">
        <v>3351</v>
      </c>
      <c r="K119" s="41" t="s">
        <v>3352</v>
      </c>
      <c r="L119" s="38" t="s">
        <v>675</v>
      </c>
      <c r="M119" s="17" t="s">
        <v>106</v>
      </c>
      <c r="N119" s="265">
        <v>8800</v>
      </c>
      <c r="O119" s="680" t="b">
        <f t="shared" si="20"/>
        <v>1</v>
      </c>
      <c r="P119" s="680" t="b">
        <f t="shared" si="21"/>
        <v>1</v>
      </c>
      <c r="Q119">
        <f>VLOOKUP(B119,'25년09월 학교가'!$A$2:$C$1818,3,0)</f>
        <v>8800</v>
      </c>
      <c r="R119" s="349"/>
      <c r="S119" s="680" t="b">
        <f t="shared" si="19"/>
        <v>1</v>
      </c>
    </row>
    <row r="120" spans="1:19" ht="38.4">
      <c r="A120" s="14"/>
      <c r="B120" s="379">
        <v>177842</v>
      </c>
      <c r="C120" s="380" t="s">
        <v>3353</v>
      </c>
      <c r="D120" s="13" t="s">
        <v>358</v>
      </c>
      <c r="E120" s="12"/>
      <c r="F120" s="12" t="s">
        <v>233</v>
      </c>
      <c r="G120" s="34">
        <v>14920</v>
      </c>
      <c r="H120" s="319">
        <f t="shared" si="22"/>
        <v>11410</v>
      </c>
      <c r="I120" s="20"/>
      <c r="J120" s="32" t="s">
        <v>3354</v>
      </c>
      <c r="K120" s="41" t="s">
        <v>3352</v>
      </c>
      <c r="L120" s="38" t="s">
        <v>675</v>
      </c>
      <c r="M120" s="17" t="s">
        <v>11</v>
      </c>
      <c r="N120" s="265">
        <v>11410</v>
      </c>
      <c r="O120" s="680" t="b">
        <f t="shared" si="20"/>
        <v>1</v>
      </c>
      <c r="P120" s="680" t="b">
        <f t="shared" si="21"/>
        <v>1</v>
      </c>
      <c r="Q120">
        <f>VLOOKUP(B120,'25년09월 학교가'!$A$2:$C$1818,3,0)</f>
        <v>11410</v>
      </c>
      <c r="R120" s="349"/>
      <c r="S120" s="680" t="b">
        <f t="shared" si="19"/>
        <v>1</v>
      </c>
    </row>
    <row r="121" spans="1:19">
      <c r="A121" s="14"/>
      <c r="B121" s="379">
        <v>262397</v>
      </c>
      <c r="C121" s="380" t="s">
        <v>3355</v>
      </c>
      <c r="D121" s="13" t="s">
        <v>58</v>
      </c>
      <c r="E121" s="12"/>
      <c r="F121" s="12" t="s">
        <v>233</v>
      </c>
      <c r="G121" s="34">
        <v>12470</v>
      </c>
      <c r="H121" s="319">
        <f t="shared" si="22"/>
        <v>9200</v>
      </c>
      <c r="I121" s="20"/>
      <c r="J121" s="32" t="s">
        <v>3356</v>
      </c>
      <c r="K121" s="41" t="s">
        <v>3352</v>
      </c>
      <c r="L121" s="38" t="s">
        <v>1960</v>
      </c>
      <c r="M121" s="17" t="s">
        <v>11</v>
      </c>
      <c r="N121" s="265">
        <v>9200</v>
      </c>
      <c r="O121" s="680" t="b">
        <f t="shared" si="20"/>
        <v>1</v>
      </c>
      <c r="P121" s="680" t="b">
        <f t="shared" si="21"/>
        <v>1</v>
      </c>
      <c r="Q121">
        <f>VLOOKUP(B121,'25년09월 학교가'!$A$2:$C$1818,3,0)</f>
        <v>9200</v>
      </c>
      <c r="R121" s="349"/>
      <c r="S121" s="680" t="b">
        <f t="shared" si="19"/>
        <v>1</v>
      </c>
    </row>
    <row r="122" spans="1:19" ht="115.2">
      <c r="A122" s="14"/>
      <c r="B122" s="379">
        <v>262398</v>
      </c>
      <c r="C122" s="380" t="s">
        <v>3357</v>
      </c>
      <c r="D122" s="13" t="s">
        <v>58</v>
      </c>
      <c r="E122" s="12"/>
      <c r="F122" s="12" t="s">
        <v>233</v>
      </c>
      <c r="G122" s="34">
        <v>10200</v>
      </c>
      <c r="H122" s="319">
        <f t="shared" si="22"/>
        <v>8300</v>
      </c>
      <c r="I122" s="20"/>
      <c r="J122" s="32" t="s">
        <v>6512</v>
      </c>
      <c r="K122" s="41" t="s">
        <v>5146</v>
      </c>
      <c r="L122" s="38" t="s">
        <v>1960</v>
      </c>
      <c r="M122" s="17" t="s">
        <v>11</v>
      </c>
      <c r="N122" s="265">
        <v>8300</v>
      </c>
      <c r="O122" s="680" t="b">
        <f t="shared" si="20"/>
        <v>1</v>
      </c>
      <c r="P122" s="680" t="b">
        <f t="shared" si="21"/>
        <v>1</v>
      </c>
      <c r="Q122">
        <f>VLOOKUP(B122,'25년09월 학교가'!$A$2:$C$1818,3,0)</f>
        <v>8300</v>
      </c>
      <c r="R122" s="349"/>
      <c r="S122" s="680" t="b">
        <f t="shared" si="19"/>
        <v>1</v>
      </c>
    </row>
    <row r="123" spans="1:19" ht="81.599999999999994" customHeight="1">
      <c r="A123" s="14"/>
      <c r="B123" s="13">
        <v>394160</v>
      </c>
      <c r="C123" s="380" t="s">
        <v>4248</v>
      </c>
      <c r="D123" s="13" t="s">
        <v>60</v>
      </c>
      <c r="E123" s="12"/>
      <c r="F123" s="12" t="s">
        <v>233</v>
      </c>
      <c r="G123" s="59">
        <v>23500</v>
      </c>
      <c r="H123" s="319">
        <f t="shared" si="22"/>
        <v>15410</v>
      </c>
      <c r="I123" s="153"/>
      <c r="J123" s="32" t="s">
        <v>4249</v>
      </c>
      <c r="K123" s="41" t="s">
        <v>4250</v>
      </c>
      <c r="L123" s="38" t="s">
        <v>779</v>
      </c>
      <c r="M123" s="17" t="s">
        <v>112</v>
      </c>
      <c r="N123" s="265">
        <v>15410</v>
      </c>
      <c r="O123" s="680" t="b">
        <f t="shared" si="20"/>
        <v>1</v>
      </c>
      <c r="P123" s="680" t="b">
        <f t="shared" si="21"/>
        <v>1</v>
      </c>
      <c r="Q123">
        <f>VLOOKUP(B123,'25년09월 학교가'!$A$2:$C$1818,3,0)</f>
        <v>15410</v>
      </c>
      <c r="R123" s="349"/>
      <c r="S123" s="680" t="b">
        <f t="shared" si="19"/>
        <v>1</v>
      </c>
    </row>
    <row r="124" spans="1:19" ht="115.2">
      <c r="A124" s="14"/>
      <c r="B124" s="13">
        <v>382104</v>
      </c>
      <c r="C124" s="380" t="s">
        <v>1058</v>
      </c>
      <c r="D124" s="13" t="s">
        <v>1057</v>
      </c>
      <c r="E124" s="12"/>
      <c r="F124" s="12" t="s">
        <v>233</v>
      </c>
      <c r="G124" s="59">
        <v>25000</v>
      </c>
      <c r="H124" s="319">
        <f t="shared" si="22"/>
        <v>12820</v>
      </c>
      <c r="I124" s="153"/>
      <c r="J124" s="32" t="s">
        <v>1059</v>
      </c>
      <c r="K124" s="41" t="s">
        <v>1060</v>
      </c>
      <c r="L124" s="38" t="s">
        <v>1061</v>
      </c>
      <c r="M124" s="17" t="s">
        <v>112</v>
      </c>
      <c r="N124" s="265">
        <v>12820</v>
      </c>
      <c r="O124" s="680" t="b">
        <f t="shared" si="20"/>
        <v>1</v>
      </c>
      <c r="P124" s="680" t="b">
        <f t="shared" si="21"/>
        <v>1</v>
      </c>
      <c r="Q124">
        <f>VLOOKUP(B124,'25년09월 학교가'!$A$2:$C$1818,3,0)</f>
        <v>12820</v>
      </c>
      <c r="R124" s="349"/>
      <c r="S124" s="680" t="b">
        <f t="shared" si="19"/>
        <v>1</v>
      </c>
    </row>
    <row r="125" spans="1:19" ht="115.2">
      <c r="A125" s="161"/>
      <c r="B125" s="13">
        <v>382105</v>
      </c>
      <c r="C125" s="380" t="s">
        <v>1062</v>
      </c>
      <c r="D125" s="13" t="s">
        <v>1057</v>
      </c>
      <c r="E125" s="12"/>
      <c r="F125" s="12" t="s">
        <v>233</v>
      </c>
      <c r="G125" s="59">
        <v>25000</v>
      </c>
      <c r="H125" s="319">
        <f t="shared" si="22"/>
        <v>12820</v>
      </c>
      <c r="I125" s="153"/>
      <c r="J125" s="32" t="s">
        <v>1063</v>
      </c>
      <c r="K125" s="41" t="s">
        <v>1064</v>
      </c>
      <c r="L125" s="38" t="s">
        <v>435</v>
      </c>
      <c r="M125" s="17" t="s">
        <v>112</v>
      </c>
      <c r="N125" s="265">
        <v>12820</v>
      </c>
      <c r="O125" s="680" t="b">
        <f t="shared" si="20"/>
        <v>1</v>
      </c>
      <c r="P125" s="680" t="b">
        <f t="shared" si="21"/>
        <v>1</v>
      </c>
      <c r="Q125">
        <f>VLOOKUP(B125,'25년09월 학교가'!$A$2:$C$1818,3,0)</f>
        <v>12820</v>
      </c>
      <c r="R125" s="349"/>
      <c r="S125" s="680" t="b">
        <f t="shared" si="19"/>
        <v>1</v>
      </c>
    </row>
    <row r="126" spans="1:19" ht="38.4">
      <c r="A126" s="14"/>
      <c r="B126" s="379">
        <v>374165</v>
      </c>
      <c r="C126" s="191" t="s">
        <v>4370</v>
      </c>
      <c r="D126" s="13" t="s">
        <v>58</v>
      </c>
      <c r="E126" s="12"/>
      <c r="F126" s="12" t="s">
        <v>129</v>
      </c>
      <c r="G126" s="59">
        <v>14680</v>
      </c>
      <c r="H126" s="319">
        <f t="shared" si="22"/>
        <v>10500</v>
      </c>
      <c r="I126" s="153"/>
      <c r="J126" s="32" t="s">
        <v>4375</v>
      </c>
      <c r="K126" s="41" t="s">
        <v>656</v>
      </c>
      <c r="L126" s="38" t="s">
        <v>435</v>
      </c>
      <c r="M126" s="17" t="s">
        <v>112</v>
      </c>
      <c r="N126" s="265">
        <v>10500</v>
      </c>
      <c r="O126" s="680" t="b">
        <f t="shared" si="20"/>
        <v>1</v>
      </c>
      <c r="P126" s="680" t="b">
        <f t="shared" si="21"/>
        <v>1</v>
      </c>
      <c r="Q126">
        <f>VLOOKUP(B126,'25년09월 학교가'!$A$2:$C$1818,3,0)</f>
        <v>10500</v>
      </c>
      <c r="R126" s="349"/>
      <c r="S126" s="680" t="b">
        <f t="shared" si="19"/>
        <v>1</v>
      </c>
    </row>
    <row r="127" spans="1:19">
      <c r="A127" s="85"/>
      <c r="B127" s="107"/>
      <c r="C127" s="106"/>
      <c r="D127" s="108"/>
      <c r="E127" s="106"/>
      <c r="F127" s="109"/>
      <c r="G127" s="110"/>
      <c r="H127" s="111"/>
      <c r="I127" s="102"/>
      <c r="N127" s="265"/>
      <c r="O127" s="680"/>
      <c r="R127" s="349"/>
    </row>
    <row r="128" spans="1:19">
      <c r="H128"/>
    </row>
  </sheetData>
  <autoFilter ref="A4:S127" xr:uid="{E55ABA68-A321-4735-8474-0F72127F599C}"/>
  <mergeCells count="2">
    <mergeCell ref="C1:K1"/>
    <mergeCell ref="A3:M3"/>
  </mergeCells>
  <phoneticPr fontId="2" type="noConversion"/>
  <conditionalFormatting sqref="B1">
    <cfRule type="duplicateValues" dxfId="642" priority="198"/>
  </conditionalFormatting>
  <conditionalFormatting sqref="B5">
    <cfRule type="duplicateValues" dxfId="641" priority="27"/>
    <cfRule type="duplicateValues" dxfId="640" priority="28"/>
    <cfRule type="duplicateValues" dxfId="639" priority="29"/>
    <cfRule type="duplicateValues" dxfId="638" priority="30"/>
    <cfRule type="containsText" dxfId="637" priority="31" operator="containsText" text="코드미발번">
      <formula>NOT(ISERROR(SEARCH("코드미발번",B5)))</formula>
    </cfRule>
    <cfRule type="duplicateValues" dxfId="636" priority="32"/>
  </conditionalFormatting>
  <conditionalFormatting sqref="B6">
    <cfRule type="duplicateValues" dxfId="635" priority="25"/>
    <cfRule type="duplicateValues" dxfId="634" priority="26"/>
  </conditionalFormatting>
  <conditionalFormatting sqref="B7:B10">
    <cfRule type="duplicateValues" dxfId="633" priority="12"/>
    <cfRule type="duplicateValues" dxfId="632" priority="13"/>
  </conditionalFormatting>
  <conditionalFormatting sqref="B9:B10">
    <cfRule type="duplicateValues" dxfId="631" priority="17"/>
    <cfRule type="duplicateValues" dxfId="630" priority="18"/>
    <cfRule type="containsText" dxfId="629" priority="19" operator="containsText" text="코드미발번">
      <formula>NOT(ISERROR(SEARCH("코드미발번",B9)))</formula>
    </cfRule>
  </conditionalFormatting>
  <conditionalFormatting sqref="B11:B12">
    <cfRule type="duplicateValues" dxfId="628" priority="2"/>
    <cfRule type="duplicateValues" dxfId="627" priority="3"/>
    <cfRule type="duplicateValues" dxfId="626" priority="4"/>
    <cfRule type="duplicateValues" dxfId="625" priority="5"/>
    <cfRule type="duplicateValues" dxfId="624" priority="6"/>
    <cfRule type="duplicateValues" dxfId="623" priority="7"/>
  </conditionalFormatting>
  <conditionalFormatting sqref="B11:B22">
    <cfRule type="duplicateValues" dxfId="622" priority="1"/>
    <cfRule type="duplicateValues" dxfId="621" priority="8"/>
    <cfRule type="duplicateValues" dxfId="620" priority="9"/>
    <cfRule type="duplicateValues" dxfId="619" priority="10"/>
    <cfRule type="containsText" dxfId="618" priority="11" operator="containsText" text="코드미발번">
      <formula>NOT(ISERROR(SEARCH("코드미발번",B11)))</formula>
    </cfRule>
  </conditionalFormatting>
  <conditionalFormatting sqref="B23">
    <cfRule type="duplicateValues" dxfId="617" priority="33"/>
    <cfRule type="duplicateValues" dxfId="616" priority="34"/>
    <cfRule type="cellIs" dxfId="615" priority="35" operator="equal">
      <formula>408304</formula>
    </cfRule>
  </conditionalFormatting>
  <conditionalFormatting sqref="B24:B26 B1:B4 B28:B1048576">
    <cfRule type="duplicateValues" dxfId="614" priority="46"/>
  </conditionalFormatting>
  <conditionalFormatting sqref="B26 B28">
    <cfRule type="duplicateValues" dxfId="613" priority="181"/>
    <cfRule type="duplicateValues" dxfId="612" priority="182"/>
    <cfRule type="containsText" dxfId="611" priority="183" operator="containsText" text="코드미발번">
      <formula>NOT(ISERROR(SEARCH("코드미발번",B26)))</formula>
    </cfRule>
  </conditionalFormatting>
  <conditionalFormatting sqref="B27">
    <cfRule type="duplicateValues" dxfId="610" priority="20"/>
    <cfRule type="duplicateValues" dxfId="609" priority="21"/>
  </conditionalFormatting>
  <conditionalFormatting sqref="B30">
    <cfRule type="duplicateValues" dxfId="608" priority="206"/>
    <cfRule type="duplicateValues" dxfId="607" priority="207"/>
  </conditionalFormatting>
  <conditionalFormatting sqref="B30:B33">
    <cfRule type="duplicateValues" dxfId="606" priority="203"/>
  </conditionalFormatting>
  <conditionalFormatting sqref="B30:B34">
    <cfRule type="cellIs" dxfId="605" priority="201" operator="equal">
      <formula>408304</formula>
    </cfRule>
  </conditionalFormatting>
  <conditionalFormatting sqref="B31:B33">
    <cfRule type="duplicateValues" dxfId="604" priority="204"/>
    <cfRule type="duplicateValues" dxfId="603" priority="205"/>
  </conditionalFormatting>
  <conditionalFormatting sqref="B34">
    <cfRule type="duplicateValues" dxfId="602" priority="200"/>
  </conditionalFormatting>
  <conditionalFormatting sqref="B35">
    <cfRule type="duplicateValues" dxfId="601" priority="64"/>
    <cfRule type="containsText" dxfId="600" priority="65" operator="containsText" text="코드미발번">
      <formula>NOT(ISERROR(SEARCH("코드미발번",B35)))</formula>
    </cfRule>
    <cfRule type="duplicateValues" dxfId="599" priority="66"/>
    <cfRule type="duplicateValues" dxfId="598" priority="67"/>
  </conditionalFormatting>
  <conditionalFormatting sqref="B48:B51">
    <cfRule type="duplicateValues" dxfId="597" priority="178"/>
    <cfRule type="duplicateValues" dxfId="596" priority="179"/>
    <cfRule type="containsText" dxfId="595" priority="180" operator="containsText" text="코드미발번">
      <formula>NOT(ISERROR(SEARCH("코드미발번",B48)))</formula>
    </cfRule>
  </conditionalFormatting>
  <conditionalFormatting sqref="B67:B68">
    <cfRule type="duplicateValues" dxfId="594" priority="96"/>
    <cfRule type="duplicateValues" dxfId="593" priority="97"/>
    <cfRule type="duplicateValues" dxfId="592" priority="98"/>
    <cfRule type="containsText" dxfId="591" priority="99" operator="containsText" text="코드미발번">
      <formula>NOT(ISERROR(SEARCH("코드미발번",B67)))</formula>
    </cfRule>
  </conditionalFormatting>
  <conditionalFormatting sqref="B101">
    <cfRule type="duplicateValues" dxfId="590" priority="160"/>
    <cfRule type="duplicateValues" dxfId="589" priority="161"/>
    <cfRule type="containsText" dxfId="588" priority="162" operator="containsText" text="코드미발번">
      <formula>NOT(ISERROR(SEARCH("코드미발번",B101)))</formula>
    </cfRule>
  </conditionalFormatting>
  <conditionalFormatting sqref="B103">
    <cfRule type="duplicateValues" dxfId="587" priority="202"/>
  </conditionalFormatting>
  <conditionalFormatting sqref="B103:B105 B123:B125">
    <cfRule type="cellIs" dxfId="586" priority="219" operator="equal">
      <formula>408304</formula>
    </cfRule>
  </conditionalFormatting>
  <conditionalFormatting sqref="B104:B105">
    <cfRule type="duplicateValues" dxfId="585" priority="223"/>
  </conditionalFormatting>
  <conditionalFormatting sqref="B123">
    <cfRule type="duplicateValues" dxfId="584" priority="212"/>
  </conditionalFormatting>
  <conditionalFormatting sqref="B124:B125">
    <cfRule type="duplicateValues" dxfId="583" priority="233"/>
  </conditionalFormatting>
  <conditionalFormatting sqref="B127:B1048576 B29:B34 B52:B66 B102:B125 B2:B4 B69:B100 B36:B47 B24:B25">
    <cfRule type="duplicateValues" dxfId="582" priority="1231"/>
  </conditionalFormatting>
  <conditionalFormatting sqref="B7:C8">
    <cfRule type="containsText" dxfId="581" priority="14" operator="containsText" text="코드미발번">
      <formula>NOT(ISERROR(SEARCH("코드미발번",B7)))</formula>
    </cfRule>
    <cfRule type="duplicateValues" dxfId="580" priority="15"/>
    <cfRule type="duplicateValues" dxfId="579" priority="16"/>
  </conditionalFormatting>
  <conditionalFormatting sqref="B27:C27">
    <cfRule type="containsText" dxfId="578" priority="22" operator="containsText" text="코드미발번">
      <formula>NOT(ISERROR(SEARCH("코드미발번",B27)))</formula>
    </cfRule>
    <cfRule type="duplicateValues" dxfId="577" priority="23"/>
    <cfRule type="duplicateValues" dxfId="576" priority="24"/>
  </conditionalFormatting>
  <pageMargins left="0.7" right="0.7" top="0.75" bottom="0.75" header="0.3" footer="0.3"/>
  <pageSetup paperSize="9" scale="1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8E54-87FD-4A60-86C5-F06FC0F6D401}">
  <sheetPr>
    <tabColor rgb="FF92D050"/>
  </sheetPr>
  <dimension ref="A1:S70"/>
  <sheetViews>
    <sheetView showGridLines="0" view="pageBreakPreview" zoomScale="55" zoomScaleNormal="55" zoomScaleSheetLayoutView="55" workbookViewId="0">
      <pane ySplit="4" topLeftCell="A63" activePane="bottomLeft" state="frozen"/>
      <selection activeCell="P7" sqref="P7"/>
      <selection pane="bottomLeft" activeCell="D75" sqref="D75"/>
    </sheetView>
  </sheetViews>
  <sheetFormatPr defaultRowHeight="25.2"/>
  <cols>
    <col min="1" max="1" width="24.8984375" customWidth="1"/>
    <col min="2" max="2" width="12.19921875" bestFit="1" customWidth="1"/>
    <col min="3" max="3" width="69.19921875" customWidth="1"/>
    <col min="4" max="4" width="27.59765625" customWidth="1"/>
    <col min="5" max="5" width="13" customWidth="1"/>
    <col min="6" max="6" width="11.09765625" customWidth="1"/>
    <col min="7" max="7" width="11.19921875" customWidth="1"/>
    <col min="8" max="8" width="11.5" style="63" customWidth="1"/>
    <col min="9" max="9" width="13.5" customWidth="1"/>
    <col min="10" max="10" width="57.796875" customWidth="1"/>
    <col min="11" max="11" width="12.69921875" style="141" customWidth="1"/>
    <col min="12" max="12" width="13.19921875" style="141" customWidth="1"/>
    <col min="13" max="13" width="21" style="141" customWidth="1"/>
    <col min="14" max="14" width="9.69921875" style="264" hidden="1" customWidth="1"/>
    <col min="15" max="15" width="9.59765625" style="336" hidden="1" customWidth="1"/>
    <col min="16" max="16" width="10.296875" style="680" hidden="1" customWidth="1"/>
    <col min="17" max="18" width="8.796875" hidden="1" customWidth="1"/>
    <col min="19" max="19" width="8.796875" style="680" hidden="1" customWidth="1"/>
  </cols>
  <sheetData>
    <row r="1" spans="1:19" ht="52.95" customHeight="1">
      <c r="A1" s="184"/>
      <c r="B1" s="185"/>
      <c r="C1" s="963" t="s">
        <v>6380</v>
      </c>
      <c r="D1" s="963"/>
      <c r="E1" s="963"/>
      <c r="F1" s="963"/>
      <c r="G1" s="963"/>
      <c r="H1" s="963"/>
      <c r="I1" s="963"/>
      <c r="J1" s="963"/>
      <c r="K1" s="963"/>
      <c r="L1" s="185"/>
      <c r="M1" s="185"/>
      <c r="N1" s="181"/>
      <c r="O1" s="680"/>
    </row>
    <row r="2" spans="1:19" ht="72">
      <c r="A2" s="166"/>
      <c r="B2" s="6"/>
      <c r="C2" s="186" t="s">
        <v>6382</v>
      </c>
      <c r="D2" s="6"/>
      <c r="E2" s="6"/>
      <c r="F2" s="6"/>
      <c r="G2" s="6"/>
      <c r="H2" s="157"/>
      <c r="I2" s="6"/>
      <c r="J2" s="122" t="s">
        <v>3755</v>
      </c>
      <c r="K2" s="95"/>
      <c r="L2" s="95"/>
      <c r="M2" s="95"/>
      <c r="N2" s="335"/>
    </row>
    <row r="3" spans="1:19">
      <c r="A3" s="964" t="s">
        <v>426</v>
      </c>
      <c r="B3" s="964"/>
      <c r="C3" s="964"/>
      <c r="D3" s="964"/>
      <c r="E3" s="964"/>
      <c r="F3" s="964"/>
      <c r="G3" s="964"/>
      <c r="H3" s="974"/>
      <c r="I3" s="964"/>
      <c r="J3" s="964"/>
      <c r="K3" s="964"/>
      <c r="L3" s="964"/>
      <c r="M3" s="964"/>
      <c r="N3" s="337"/>
      <c r="O3" s="115"/>
    </row>
    <row r="4" spans="1:19" s="141" customFormat="1">
      <c r="A4" s="7" t="s">
        <v>427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428</v>
      </c>
      <c r="H4" s="10" t="s">
        <v>5</v>
      </c>
      <c r="I4" s="10" t="s">
        <v>6</v>
      </c>
      <c r="J4" s="8" t="s">
        <v>7</v>
      </c>
      <c r="K4" s="8" t="s">
        <v>429</v>
      </c>
      <c r="L4" s="8" t="s">
        <v>8</v>
      </c>
      <c r="M4" s="8" t="s">
        <v>9</v>
      </c>
      <c r="N4" s="265"/>
      <c r="O4" s="115"/>
      <c r="P4" s="62"/>
      <c r="S4" s="62"/>
    </row>
    <row r="5" spans="1:19">
      <c r="A5" s="46"/>
      <c r="B5" s="62"/>
      <c r="C5" s="47"/>
      <c r="D5" s="48"/>
      <c r="E5" s="49"/>
      <c r="F5" s="49"/>
      <c r="G5" s="50"/>
      <c r="H5" s="51"/>
      <c r="I5" s="51"/>
      <c r="J5" s="4"/>
      <c r="K5" s="2"/>
      <c r="L5" s="3"/>
      <c r="M5" s="1"/>
      <c r="N5" s="265"/>
      <c r="O5" s="680"/>
      <c r="R5" s="349"/>
    </row>
    <row r="6" spans="1:19" ht="39.6">
      <c r="A6" s="281"/>
      <c r="B6" s="1009" t="s">
        <v>5559</v>
      </c>
      <c r="C6" s="1009"/>
      <c r="D6" s="1009"/>
      <c r="E6" s="1009"/>
      <c r="F6" s="1009"/>
      <c r="G6" s="1009"/>
      <c r="H6" s="1009"/>
      <c r="I6" s="1009"/>
      <c r="J6" s="1009"/>
      <c r="K6" s="1009"/>
      <c r="L6" s="1009"/>
      <c r="M6" s="1009"/>
      <c r="N6" s="265"/>
      <c r="O6" s="680"/>
      <c r="R6" s="349"/>
    </row>
    <row r="7" spans="1:19" s="175" customFormat="1" ht="91.2" customHeight="1">
      <c r="A7" s="387"/>
      <c r="B7" s="132">
        <v>439329</v>
      </c>
      <c r="C7" s="29" t="s">
        <v>5507</v>
      </c>
      <c r="D7" s="132" t="s">
        <v>58</v>
      </c>
      <c r="E7" s="12"/>
      <c r="F7" s="12" t="s">
        <v>233</v>
      </c>
      <c r="G7" s="262">
        <v>32500</v>
      </c>
      <c r="H7" s="320">
        <f>N7</f>
        <v>22000</v>
      </c>
      <c r="I7" s="183"/>
      <c r="J7" s="32" t="s">
        <v>5509</v>
      </c>
      <c r="K7" s="41" t="s">
        <v>5508</v>
      </c>
      <c r="L7" s="41" t="s">
        <v>5510</v>
      </c>
      <c r="M7" s="38"/>
      <c r="N7" s="85">
        <v>22000</v>
      </c>
      <c r="O7" s="685" t="b">
        <f t="shared" ref="O7" si="0">H7=N7</f>
        <v>1</v>
      </c>
      <c r="P7" s="680" t="b">
        <f t="shared" ref="P7" si="1">H7&lt;G7</f>
        <v>1</v>
      </c>
      <c r="Q7">
        <f>VLOOKUP(B7,'25년09월 학교가'!$A$2:$C$1818,3,0)</f>
        <v>22000</v>
      </c>
      <c r="S7" s="680" t="b">
        <f t="shared" ref="S7" si="2">Q7=H7</f>
        <v>1</v>
      </c>
    </row>
    <row r="8" spans="1:19" s="175" customFormat="1" ht="91.2" customHeight="1">
      <c r="A8" s="387" t="s">
        <v>6093</v>
      </c>
      <c r="B8" s="13">
        <v>439366</v>
      </c>
      <c r="C8" s="29" t="s">
        <v>6091</v>
      </c>
      <c r="D8" s="13" t="s">
        <v>6092</v>
      </c>
      <c r="E8" s="12">
        <v>40</v>
      </c>
      <c r="F8" s="12" t="s">
        <v>233</v>
      </c>
      <c r="G8" s="262">
        <f>H8+3000</f>
        <v>11100</v>
      </c>
      <c r="H8" s="320">
        <f>N8</f>
        <v>8100</v>
      </c>
      <c r="I8" s="183"/>
      <c r="J8" s="32" t="s">
        <v>5530</v>
      </c>
      <c r="K8" s="41" t="s">
        <v>5517</v>
      </c>
      <c r="L8" s="41" t="s">
        <v>569</v>
      </c>
      <c r="M8" s="38"/>
      <c r="N8" s="85">
        <v>8100</v>
      </c>
      <c r="O8" s="685" t="b">
        <f t="shared" ref="O8:O65" si="3">H8=N8</f>
        <v>1</v>
      </c>
      <c r="P8" s="680" t="b">
        <f t="shared" ref="P8:P65" si="4">H8&lt;G8</f>
        <v>1</v>
      </c>
      <c r="Q8">
        <f>VLOOKUP(B8,'25년09월 학교가'!$A$2:$C$1818,3,0)</f>
        <v>8100</v>
      </c>
      <c r="S8" s="680" t="b">
        <f t="shared" ref="S8:S65" si="5">Q8=H8</f>
        <v>1</v>
      </c>
    </row>
    <row r="9" spans="1:19" s="175" customFormat="1" ht="91.2" customHeight="1">
      <c r="A9" s="387"/>
      <c r="B9" s="132">
        <v>447725</v>
      </c>
      <c r="C9" s="29" t="s">
        <v>5527</v>
      </c>
      <c r="D9" s="13" t="s">
        <v>5528</v>
      </c>
      <c r="E9" s="12">
        <v>222</v>
      </c>
      <c r="F9" s="12" t="s">
        <v>233</v>
      </c>
      <c r="G9" s="262">
        <f>H9+3000</f>
        <v>11100</v>
      </c>
      <c r="H9" s="320">
        <f>N9</f>
        <v>8100</v>
      </c>
      <c r="I9" s="183"/>
      <c r="J9" s="32" t="s">
        <v>5529</v>
      </c>
      <c r="K9" s="41" t="s">
        <v>294</v>
      </c>
      <c r="L9" s="41"/>
      <c r="M9" s="38"/>
      <c r="N9" s="85">
        <v>8100</v>
      </c>
      <c r="O9" s="685" t="b">
        <f t="shared" si="3"/>
        <v>1</v>
      </c>
      <c r="P9" s="680" t="b">
        <f t="shared" si="4"/>
        <v>1</v>
      </c>
      <c r="Q9">
        <f>VLOOKUP(B9,'25년09월 학교가'!$A$2:$C$1818,3,0)</f>
        <v>8100</v>
      </c>
      <c r="S9" s="680" t="b">
        <f t="shared" si="5"/>
        <v>1</v>
      </c>
    </row>
    <row r="10" spans="1:19">
      <c r="A10" s="14"/>
      <c r="B10" s="132"/>
      <c r="C10" s="225"/>
      <c r="D10" s="13"/>
      <c r="E10" s="12"/>
      <c r="F10" s="240"/>
      <c r="G10" s="726"/>
      <c r="H10" s="658"/>
      <c r="I10" s="727"/>
      <c r="J10" s="133"/>
      <c r="K10" s="14"/>
      <c r="L10" s="14"/>
      <c r="M10" s="38"/>
      <c r="N10" s="266"/>
      <c r="O10" s="680"/>
      <c r="R10" s="350"/>
      <c r="S10" s="698"/>
    </row>
    <row r="11" spans="1:19" s="175" customFormat="1" ht="31.2" customHeight="1">
      <c r="A11" s="736"/>
      <c r="B11" s="737"/>
      <c r="C11" s="80"/>
      <c r="D11" s="738"/>
      <c r="E11" s="85"/>
      <c r="F11" s="85"/>
      <c r="G11" s="828"/>
      <c r="H11" s="359"/>
      <c r="I11" s="300"/>
      <c r="J11" s="88"/>
      <c r="K11" s="739"/>
      <c r="L11" s="739"/>
      <c r="M11" s="740"/>
      <c r="N11" s="85"/>
      <c r="O11" s="685"/>
      <c r="P11" s="680"/>
      <c r="Q11"/>
      <c r="S11" s="680"/>
    </row>
    <row r="12" spans="1:19" s="175" customFormat="1" ht="34.200000000000003" customHeight="1">
      <c r="A12" s="742"/>
      <c r="B12" s="1012" t="s">
        <v>6400</v>
      </c>
      <c r="C12" s="1012"/>
      <c r="D12" s="1012"/>
      <c r="E12" s="1012"/>
      <c r="F12" s="1012"/>
      <c r="G12" s="1012"/>
      <c r="H12" s="1012"/>
      <c r="I12" s="1012"/>
      <c r="J12" s="1012"/>
      <c r="K12" s="1012"/>
      <c r="L12" s="1012"/>
      <c r="M12" s="1012"/>
      <c r="N12" s="85"/>
      <c r="O12" s="741"/>
      <c r="P12" s="680"/>
      <c r="Q12"/>
      <c r="S12" s="680"/>
    </row>
    <row r="13" spans="1:19" ht="42">
      <c r="A13" s="125"/>
      <c r="B13" s="132">
        <v>452688</v>
      </c>
      <c r="C13" s="195" t="s">
        <v>5866</v>
      </c>
      <c r="D13" s="537" t="s">
        <v>5949</v>
      </c>
      <c r="E13" s="12">
        <v>86</v>
      </c>
      <c r="F13" s="240" t="s">
        <v>233</v>
      </c>
      <c r="G13" s="365">
        <v>9100</v>
      </c>
      <c r="H13" s="534">
        <v>4100</v>
      </c>
      <c r="I13" s="366">
        <v>47.674418604651166</v>
      </c>
      <c r="J13" s="199" t="s">
        <v>5888</v>
      </c>
      <c r="K13" s="201" t="s">
        <v>5881</v>
      </c>
      <c r="L13" s="201" t="s">
        <v>4400</v>
      </c>
      <c r="M13" s="38" t="s">
        <v>112</v>
      </c>
      <c r="N13" s="266">
        <v>4100</v>
      </c>
      <c r="O13" s="680" t="b">
        <f t="shared" si="3"/>
        <v>1</v>
      </c>
      <c r="P13" s="680" t="b">
        <f t="shared" si="4"/>
        <v>1</v>
      </c>
      <c r="Q13">
        <f>VLOOKUP(B13,'25년09월 학교가'!$A$2:$C$1818,3,0)</f>
        <v>4100</v>
      </c>
      <c r="R13" s="350"/>
      <c r="S13" s="698" t="b">
        <f t="shared" si="5"/>
        <v>1</v>
      </c>
    </row>
    <row r="14" spans="1:19" s="175" customFormat="1" ht="57.6">
      <c r="A14" s="125"/>
      <c r="B14" s="132">
        <v>452722</v>
      </c>
      <c r="C14" s="195" t="s">
        <v>5867</v>
      </c>
      <c r="D14" s="196" t="s">
        <v>102</v>
      </c>
      <c r="E14" s="12"/>
      <c r="F14" s="240" t="s">
        <v>233</v>
      </c>
      <c r="G14" s="365">
        <v>68000</v>
      </c>
      <c r="H14" s="534">
        <v>63000</v>
      </c>
      <c r="I14" s="366"/>
      <c r="J14" s="200" t="s">
        <v>5889</v>
      </c>
      <c r="K14" s="201" t="s">
        <v>5882</v>
      </c>
      <c r="L14" s="201" t="s">
        <v>4400</v>
      </c>
      <c r="M14" s="38" t="s">
        <v>112</v>
      </c>
      <c r="N14" s="266">
        <v>63000</v>
      </c>
      <c r="O14" s="680" t="b">
        <f t="shared" si="3"/>
        <v>1</v>
      </c>
      <c r="P14" s="680" t="b">
        <f t="shared" si="4"/>
        <v>1</v>
      </c>
      <c r="Q14">
        <f>VLOOKUP(B14,'25년09월 학교가'!$A$2:$C$1818,3,0)</f>
        <v>63000</v>
      </c>
      <c r="R14" s="350"/>
      <c r="S14" s="698" t="b">
        <f t="shared" si="5"/>
        <v>1</v>
      </c>
    </row>
    <row r="15" spans="1:19" s="175" customFormat="1" ht="134.4">
      <c r="A15" s="161"/>
      <c r="B15" s="132">
        <v>452713</v>
      </c>
      <c r="C15" s="195" t="s">
        <v>5868</v>
      </c>
      <c r="D15" s="196" t="s">
        <v>103</v>
      </c>
      <c r="E15" s="12"/>
      <c r="F15" s="240" t="s">
        <v>233</v>
      </c>
      <c r="G15" s="365">
        <v>31800</v>
      </c>
      <c r="H15" s="534">
        <v>26800</v>
      </c>
      <c r="I15" s="366"/>
      <c r="J15" s="133" t="s">
        <v>5890</v>
      </c>
      <c r="K15" s="14" t="s">
        <v>5883</v>
      </c>
      <c r="L15" s="14" t="s">
        <v>4400</v>
      </c>
      <c r="M15" s="38" t="s">
        <v>112</v>
      </c>
      <c r="N15" s="266">
        <v>26800</v>
      </c>
      <c r="O15" s="680" t="b">
        <f t="shared" si="3"/>
        <v>1</v>
      </c>
      <c r="P15" s="680" t="b">
        <f t="shared" si="4"/>
        <v>1</v>
      </c>
      <c r="Q15">
        <f>VLOOKUP(B15,'25년09월 학교가'!$A$2:$C$1818,3,0)</f>
        <v>26800</v>
      </c>
      <c r="R15" s="350"/>
      <c r="S15" s="698" t="b">
        <f t="shared" si="5"/>
        <v>1</v>
      </c>
    </row>
    <row r="16" spans="1:19" s="175" customFormat="1" ht="134.4">
      <c r="A16" s="161"/>
      <c r="B16" s="132">
        <v>452694</v>
      </c>
      <c r="C16" s="195" t="s">
        <v>5869</v>
      </c>
      <c r="D16" s="196" t="s">
        <v>110</v>
      </c>
      <c r="E16" s="12"/>
      <c r="F16" s="240" t="s">
        <v>233</v>
      </c>
      <c r="G16" s="365">
        <v>17500</v>
      </c>
      <c r="H16" s="534">
        <v>12500</v>
      </c>
      <c r="I16" s="366"/>
      <c r="J16" s="133" t="s">
        <v>5891</v>
      </c>
      <c r="K16" s="14" t="s">
        <v>5884</v>
      </c>
      <c r="L16" s="14" t="s">
        <v>4400</v>
      </c>
      <c r="M16" s="38" t="s">
        <v>112</v>
      </c>
      <c r="N16" s="266">
        <v>12500</v>
      </c>
      <c r="O16" s="680" t="b">
        <f t="shared" si="3"/>
        <v>1</v>
      </c>
      <c r="P16" s="680" t="b">
        <f t="shared" si="4"/>
        <v>1</v>
      </c>
      <c r="Q16">
        <f>VLOOKUP(B16,'25년09월 학교가'!$A$2:$C$1818,3,0)</f>
        <v>12500</v>
      </c>
      <c r="R16" s="350"/>
      <c r="S16" s="698" t="b">
        <f t="shared" si="5"/>
        <v>1</v>
      </c>
    </row>
    <row r="17" spans="1:19" ht="38.4">
      <c r="A17" s="12"/>
      <c r="B17" s="132">
        <v>452765</v>
      </c>
      <c r="C17" s="191" t="s">
        <v>5870</v>
      </c>
      <c r="D17" s="132" t="s">
        <v>103</v>
      </c>
      <c r="E17" s="12"/>
      <c r="F17" s="240" t="s">
        <v>233</v>
      </c>
      <c r="G17" s="365">
        <v>13000</v>
      </c>
      <c r="H17" s="534">
        <v>8000</v>
      </c>
      <c r="I17" s="366"/>
      <c r="J17" s="133" t="s">
        <v>5892</v>
      </c>
      <c r="K17" s="14"/>
      <c r="L17" s="14" t="s">
        <v>4400</v>
      </c>
      <c r="M17" s="12" t="s">
        <v>788</v>
      </c>
      <c r="N17" s="266">
        <v>8000</v>
      </c>
      <c r="O17" s="680" t="b">
        <f t="shared" si="3"/>
        <v>1</v>
      </c>
      <c r="P17" s="680" t="b">
        <f t="shared" si="4"/>
        <v>1</v>
      </c>
      <c r="Q17">
        <f>VLOOKUP(B17,'25년09월 학교가'!$A$2:$C$1818,3,0)</f>
        <v>8000</v>
      </c>
      <c r="R17" s="350"/>
      <c r="S17" s="698" t="b">
        <f t="shared" si="5"/>
        <v>1</v>
      </c>
    </row>
    <row r="18" spans="1:19" ht="76.8">
      <c r="A18" s="14"/>
      <c r="B18" s="132">
        <v>452701</v>
      </c>
      <c r="C18" s="195" t="s">
        <v>5871</v>
      </c>
      <c r="D18" s="13" t="s">
        <v>5958</v>
      </c>
      <c r="E18" s="12">
        <v>50</v>
      </c>
      <c r="F18" s="240" t="s">
        <v>233</v>
      </c>
      <c r="G18" s="365">
        <v>12800</v>
      </c>
      <c r="H18" s="534">
        <v>7800</v>
      </c>
      <c r="I18" s="366">
        <v>156</v>
      </c>
      <c r="J18" s="133" t="s">
        <v>5893</v>
      </c>
      <c r="K18" s="14" t="s">
        <v>5884</v>
      </c>
      <c r="L18" s="14" t="s">
        <v>4400</v>
      </c>
      <c r="M18" s="38" t="s">
        <v>112</v>
      </c>
      <c r="N18" s="266">
        <v>7800</v>
      </c>
      <c r="O18" s="680" t="b">
        <f t="shared" si="3"/>
        <v>1</v>
      </c>
      <c r="P18" s="680" t="b">
        <f t="shared" si="4"/>
        <v>1</v>
      </c>
      <c r="Q18">
        <f>VLOOKUP(B18,'25년09월 학교가'!$A$2:$C$1818,3,0)</f>
        <v>7800</v>
      </c>
      <c r="R18" s="350"/>
      <c r="S18" s="698" t="b">
        <f t="shared" si="5"/>
        <v>1</v>
      </c>
    </row>
    <row r="19" spans="1:19" ht="57.6">
      <c r="A19" s="14"/>
      <c r="B19" s="132">
        <v>452693</v>
      </c>
      <c r="C19" s="225" t="s">
        <v>5873</v>
      </c>
      <c r="D19" s="13" t="s">
        <v>5959</v>
      </c>
      <c r="E19" s="12">
        <v>120</v>
      </c>
      <c r="F19" s="240" t="s">
        <v>233</v>
      </c>
      <c r="G19" s="365">
        <v>12050</v>
      </c>
      <c r="H19" s="534">
        <v>7050</v>
      </c>
      <c r="I19" s="366">
        <v>58.75</v>
      </c>
      <c r="J19" s="133" t="s">
        <v>5895</v>
      </c>
      <c r="K19" s="14" t="s">
        <v>5885</v>
      </c>
      <c r="L19" s="14" t="s">
        <v>4400</v>
      </c>
      <c r="M19" s="38" t="s">
        <v>112</v>
      </c>
      <c r="N19" s="266">
        <v>7050</v>
      </c>
      <c r="O19" s="680" t="b">
        <f t="shared" si="3"/>
        <v>1</v>
      </c>
      <c r="P19" s="680" t="b">
        <f t="shared" si="4"/>
        <v>1</v>
      </c>
      <c r="Q19">
        <f>VLOOKUP(B19,'25년09월 학교가'!$A$2:$C$1818,3,0)</f>
        <v>7050</v>
      </c>
      <c r="R19" s="350"/>
      <c r="S19" s="698" t="b">
        <f t="shared" si="5"/>
        <v>1</v>
      </c>
    </row>
    <row r="20" spans="1:19" s="194" customFormat="1" ht="57.6">
      <c r="A20" s="14"/>
      <c r="B20" s="132">
        <v>454221</v>
      </c>
      <c r="C20" s="195" t="s">
        <v>5874</v>
      </c>
      <c r="D20" s="13" t="s">
        <v>5960</v>
      </c>
      <c r="E20" s="12">
        <v>23</v>
      </c>
      <c r="F20" s="240" t="s">
        <v>233</v>
      </c>
      <c r="G20" s="365">
        <v>13900</v>
      </c>
      <c r="H20" s="534">
        <v>8900</v>
      </c>
      <c r="I20" s="366">
        <v>386.95652173913044</v>
      </c>
      <c r="J20" s="133" t="s">
        <v>5896</v>
      </c>
      <c r="K20" s="14" t="s">
        <v>5881</v>
      </c>
      <c r="L20" s="14" t="s">
        <v>5904</v>
      </c>
      <c r="M20" s="12" t="s">
        <v>788</v>
      </c>
      <c r="N20" s="266">
        <v>8900</v>
      </c>
      <c r="O20" s="680" t="b">
        <f t="shared" si="3"/>
        <v>1</v>
      </c>
      <c r="P20" s="680" t="b">
        <f t="shared" si="4"/>
        <v>1</v>
      </c>
      <c r="Q20">
        <f>VLOOKUP(B20,'25년09월 학교가'!$A$2:$C$1818,3,0)</f>
        <v>8900</v>
      </c>
      <c r="R20" s="350"/>
      <c r="S20" s="698" t="b">
        <f t="shared" si="5"/>
        <v>1</v>
      </c>
    </row>
    <row r="21" spans="1:19" s="194" customFormat="1" ht="115.2">
      <c r="A21" s="14" t="s">
        <v>6237</v>
      </c>
      <c r="B21" s="132">
        <v>452692</v>
      </c>
      <c r="C21" s="195" t="s">
        <v>6236</v>
      </c>
      <c r="D21" s="13" t="s">
        <v>5961</v>
      </c>
      <c r="E21" s="12">
        <v>65</v>
      </c>
      <c r="F21" s="240" t="s">
        <v>233</v>
      </c>
      <c r="G21" s="365">
        <v>11150</v>
      </c>
      <c r="H21" s="534">
        <v>6150</v>
      </c>
      <c r="I21" s="366">
        <v>94.615384615384613</v>
      </c>
      <c r="J21" s="133" t="s">
        <v>5897</v>
      </c>
      <c r="K21" s="14" t="s">
        <v>5885</v>
      </c>
      <c r="L21" s="14" t="s">
        <v>4400</v>
      </c>
      <c r="M21" s="38" t="s">
        <v>112</v>
      </c>
      <c r="N21" s="266">
        <v>6150</v>
      </c>
      <c r="O21" s="680" t="b">
        <f t="shared" si="3"/>
        <v>1</v>
      </c>
      <c r="P21" s="680" t="b">
        <f t="shared" si="4"/>
        <v>1</v>
      </c>
      <c r="Q21">
        <f>VLOOKUP(B21,'25년09월 학교가'!$A$2:$C$1818,3,0)</f>
        <v>6150</v>
      </c>
      <c r="R21" s="350"/>
      <c r="S21" s="698" t="b">
        <f t="shared" si="5"/>
        <v>1</v>
      </c>
    </row>
    <row r="22" spans="1:19" s="194" customFormat="1" ht="172.8">
      <c r="A22" s="12"/>
      <c r="B22" s="132">
        <v>452702</v>
      </c>
      <c r="C22" s="191" t="s">
        <v>5875</v>
      </c>
      <c r="D22" s="13" t="s">
        <v>5962</v>
      </c>
      <c r="E22" s="12">
        <v>127</v>
      </c>
      <c r="F22" s="240" t="s">
        <v>233</v>
      </c>
      <c r="G22" s="726">
        <v>25000</v>
      </c>
      <c r="H22" s="658">
        <v>20000</v>
      </c>
      <c r="I22" s="727">
        <v>157.48031496062993</v>
      </c>
      <c r="J22" s="133" t="s">
        <v>5898</v>
      </c>
      <c r="K22" s="14" t="s">
        <v>5886</v>
      </c>
      <c r="L22" s="14" t="s">
        <v>4400</v>
      </c>
      <c r="M22" s="38" t="s">
        <v>112</v>
      </c>
      <c r="N22" s="266">
        <v>20000</v>
      </c>
      <c r="O22" s="680" t="b">
        <f t="shared" si="3"/>
        <v>1</v>
      </c>
      <c r="P22" s="680" t="b">
        <f t="shared" si="4"/>
        <v>1</v>
      </c>
      <c r="Q22">
        <f>VLOOKUP(B22,'25년09월 학교가'!$A$2:$C$1818,3,0)</f>
        <v>20000</v>
      </c>
      <c r="R22" s="350"/>
      <c r="S22" s="698" t="b">
        <f t="shared" si="5"/>
        <v>1</v>
      </c>
    </row>
    <row r="23" spans="1:19" ht="115.2">
      <c r="A23" s="14"/>
      <c r="B23" s="132">
        <v>426642</v>
      </c>
      <c r="C23" s="225" t="s">
        <v>5872</v>
      </c>
      <c r="D23" s="13" t="s">
        <v>6235</v>
      </c>
      <c r="E23" s="12">
        <v>6</v>
      </c>
      <c r="F23" s="240" t="s">
        <v>233</v>
      </c>
      <c r="G23" s="726">
        <f t="shared" ref="G23" si="6">H23+5000</f>
        <v>7230</v>
      </c>
      <c r="H23" s="658">
        <f t="shared" ref="H23" si="7">N23</f>
        <v>2230</v>
      </c>
      <c r="I23" s="727">
        <f t="shared" ref="I23" si="8">H23/E23</f>
        <v>371.66666666666669</v>
      </c>
      <c r="J23" s="133" t="s">
        <v>5894</v>
      </c>
      <c r="K23" s="14"/>
      <c r="L23" s="14" t="s">
        <v>5903</v>
      </c>
      <c r="M23" s="38" t="s">
        <v>112</v>
      </c>
      <c r="N23" s="266">
        <v>2230</v>
      </c>
      <c r="O23" s="680" t="b">
        <f t="shared" si="3"/>
        <v>1</v>
      </c>
      <c r="P23" s="680" t="b">
        <f t="shared" si="4"/>
        <v>1</v>
      </c>
      <c r="Q23">
        <f>VLOOKUP(B23,'25년09월 학교가'!$A$2:$C$1818,3,0)</f>
        <v>2230</v>
      </c>
      <c r="R23" s="350"/>
      <c r="S23" s="698" t="b">
        <f t="shared" si="5"/>
        <v>1</v>
      </c>
    </row>
    <row r="24" spans="1:19">
      <c r="A24" s="46"/>
      <c r="B24" s="62"/>
      <c r="C24" s="47"/>
      <c r="D24" s="46"/>
      <c r="E24" s="85"/>
      <c r="F24" s="85"/>
      <c r="G24" s="86"/>
      <c r="H24" s="87"/>
      <c r="I24" s="51"/>
      <c r="J24" s="88"/>
      <c r="K24" s="46"/>
      <c r="L24" s="85"/>
      <c r="M24" s="159"/>
      <c r="N24" s="265"/>
      <c r="O24" s="680"/>
      <c r="R24" s="349"/>
    </row>
    <row r="25" spans="1:19">
      <c r="A25" s="46"/>
      <c r="B25" s="62"/>
      <c r="C25" s="47"/>
      <c r="D25" s="46"/>
      <c r="E25" s="85"/>
      <c r="F25" s="85"/>
      <c r="G25" s="86"/>
      <c r="H25" s="87"/>
      <c r="I25" s="51"/>
      <c r="J25" s="88"/>
      <c r="K25" s="46"/>
      <c r="L25" s="85"/>
      <c r="M25" s="159"/>
      <c r="N25" s="265"/>
      <c r="O25" s="680"/>
      <c r="R25" s="349"/>
    </row>
    <row r="26" spans="1:19" ht="39.6">
      <c r="A26" s="282"/>
      <c r="B26" s="1010" t="s">
        <v>3909</v>
      </c>
      <c r="C26" s="1010"/>
      <c r="D26" s="1010"/>
      <c r="E26" s="1010"/>
      <c r="F26" s="1010"/>
      <c r="G26" s="1010"/>
      <c r="H26" s="1010"/>
      <c r="I26" s="1010"/>
      <c r="J26" s="1010"/>
      <c r="K26" s="1010"/>
      <c r="L26" s="1010"/>
      <c r="M26" s="1011"/>
      <c r="N26" s="265"/>
      <c r="O26" s="680"/>
      <c r="R26" s="349"/>
    </row>
    <row r="27" spans="1:19" ht="38.4" customHeight="1">
      <c r="A27" s="1002" t="s">
        <v>6320</v>
      </c>
      <c r="B27" s="132">
        <v>342444</v>
      </c>
      <c r="C27" s="29" t="s">
        <v>1843</v>
      </c>
      <c r="D27" s="13" t="s">
        <v>1844</v>
      </c>
      <c r="E27" s="12"/>
      <c r="F27" s="12" t="s">
        <v>233</v>
      </c>
      <c r="G27" s="34">
        <v>4200</v>
      </c>
      <c r="H27" s="319">
        <f>N27</f>
        <v>2630</v>
      </c>
      <c r="I27" s="20"/>
      <c r="J27" s="32" t="s">
        <v>1845</v>
      </c>
      <c r="K27" s="14"/>
      <c r="L27" s="12" t="s">
        <v>321</v>
      </c>
      <c r="M27" s="160"/>
      <c r="N27" s="265">
        <v>2630</v>
      </c>
      <c r="O27" s="680" t="b">
        <f t="shared" si="3"/>
        <v>1</v>
      </c>
      <c r="P27" s="680" t="b">
        <f t="shared" si="4"/>
        <v>1</v>
      </c>
      <c r="Q27">
        <f>VLOOKUP(B27,'25년09월 학교가'!$A$2:$C$1818,3,0)</f>
        <v>2630</v>
      </c>
      <c r="R27" s="349"/>
      <c r="S27" s="680" t="b">
        <f t="shared" si="5"/>
        <v>1</v>
      </c>
    </row>
    <row r="28" spans="1:19" ht="115.2">
      <c r="A28" s="1003"/>
      <c r="B28" s="132">
        <v>342462</v>
      </c>
      <c r="C28" s="29" t="s">
        <v>1852</v>
      </c>
      <c r="D28" s="13" t="s">
        <v>60</v>
      </c>
      <c r="E28" s="12"/>
      <c r="F28" s="12" t="s">
        <v>233</v>
      </c>
      <c r="G28" s="61">
        <v>19000</v>
      </c>
      <c r="H28" s="319">
        <f t="shared" ref="H28:H33" si="9">N28</f>
        <v>16130</v>
      </c>
      <c r="I28" s="20"/>
      <c r="J28" s="32" t="s">
        <v>1853</v>
      </c>
      <c r="K28" s="14" t="s">
        <v>5216</v>
      </c>
      <c r="L28" s="12" t="s">
        <v>5204</v>
      </c>
      <c r="M28" s="160" t="s">
        <v>11</v>
      </c>
      <c r="N28" s="265">
        <v>16130</v>
      </c>
      <c r="O28" s="680" t="b">
        <f t="shared" si="3"/>
        <v>1</v>
      </c>
      <c r="P28" s="680" t="b">
        <f t="shared" si="4"/>
        <v>1</v>
      </c>
      <c r="Q28">
        <f>VLOOKUP(B28,'25년09월 학교가'!$A$2:$C$1818,3,0)</f>
        <v>16130</v>
      </c>
      <c r="R28" s="349"/>
      <c r="S28" s="680" t="b">
        <f t="shared" si="5"/>
        <v>1</v>
      </c>
    </row>
    <row r="29" spans="1:19" ht="57.6">
      <c r="A29" s="1004"/>
      <c r="B29" s="132">
        <v>342346</v>
      </c>
      <c r="C29" s="29" t="s">
        <v>1854</v>
      </c>
      <c r="D29" s="13" t="s">
        <v>1855</v>
      </c>
      <c r="E29" s="12"/>
      <c r="F29" s="12" t="s">
        <v>233</v>
      </c>
      <c r="G29" s="34">
        <v>45000</v>
      </c>
      <c r="H29" s="319">
        <f t="shared" si="9"/>
        <v>37230</v>
      </c>
      <c r="I29" s="20"/>
      <c r="J29" s="32" t="s">
        <v>1856</v>
      </c>
      <c r="K29" s="14"/>
      <c r="L29" s="12" t="s">
        <v>321</v>
      </c>
      <c r="M29" s="160"/>
      <c r="N29" s="265">
        <v>37230</v>
      </c>
      <c r="O29" s="680" t="b">
        <f t="shared" si="3"/>
        <v>1</v>
      </c>
      <c r="P29" s="680" t="b">
        <f t="shared" si="4"/>
        <v>1</v>
      </c>
      <c r="Q29">
        <f>VLOOKUP(B29,'25년09월 학교가'!$A$2:$C$1818,3,0)</f>
        <v>37230</v>
      </c>
      <c r="R29" s="349"/>
      <c r="S29" s="680" t="b">
        <f t="shared" si="5"/>
        <v>1</v>
      </c>
    </row>
    <row r="30" spans="1:19" ht="96">
      <c r="A30" s="14"/>
      <c r="B30" s="132">
        <v>342474</v>
      </c>
      <c r="C30" s="29" t="s">
        <v>1846</v>
      </c>
      <c r="D30" s="13" t="s">
        <v>1847</v>
      </c>
      <c r="E30" s="12">
        <v>24</v>
      </c>
      <c r="F30" s="12" t="s">
        <v>233</v>
      </c>
      <c r="G30" s="34">
        <v>14000</v>
      </c>
      <c r="H30" s="319">
        <f t="shared" si="9"/>
        <v>11000</v>
      </c>
      <c r="I30" s="20">
        <f>H30/E30</f>
        <v>458.33333333333331</v>
      </c>
      <c r="J30" s="32" t="s">
        <v>1848</v>
      </c>
      <c r="K30" s="14" t="s">
        <v>5214</v>
      </c>
      <c r="L30" s="12" t="s">
        <v>5152</v>
      </c>
      <c r="M30" s="160"/>
      <c r="N30" s="265">
        <v>11000</v>
      </c>
      <c r="O30" s="680" t="b">
        <f t="shared" si="3"/>
        <v>1</v>
      </c>
      <c r="P30" s="680" t="b">
        <f t="shared" si="4"/>
        <v>1</v>
      </c>
      <c r="Q30">
        <f>VLOOKUP(B30,'25년09월 학교가'!$A$2:$C$1818,3,0)</f>
        <v>11000</v>
      </c>
      <c r="R30" s="349"/>
      <c r="S30" s="680" t="b">
        <f t="shared" si="5"/>
        <v>1</v>
      </c>
    </row>
    <row r="31" spans="1:19" ht="96">
      <c r="A31" s="14"/>
      <c r="B31" s="132">
        <v>342357</v>
      </c>
      <c r="C31" s="29" t="s">
        <v>1849</v>
      </c>
      <c r="D31" s="13" t="s">
        <v>1850</v>
      </c>
      <c r="E31" s="12">
        <v>24</v>
      </c>
      <c r="F31" s="12" t="s">
        <v>233</v>
      </c>
      <c r="G31" s="34">
        <v>32000</v>
      </c>
      <c r="H31" s="319">
        <f t="shared" si="9"/>
        <v>28000</v>
      </c>
      <c r="I31" s="20">
        <f>H31/E31</f>
        <v>1166.6666666666667</v>
      </c>
      <c r="J31" s="32" t="s">
        <v>1851</v>
      </c>
      <c r="K31" s="14" t="s">
        <v>5215</v>
      </c>
      <c r="L31" s="12" t="s">
        <v>5152</v>
      </c>
      <c r="M31" s="160"/>
      <c r="N31" s="265">
        <v>28000</v>
      </c>
      <c r="O31" s="680" t="b">
        <f t="shared" si="3"/>
        <v>1</v>
      </c>
      <c r="P31" s="680" t="b">
        <f t="shared" si="4"/>
        <v>1</v>
      </c>
      <c r="Q31">
        <f>VLOOKUP(B31,'25년09월 학교가'!$A$2:$C$1818,3,0)</f>
        <v>28000</v>
      </c>
      <c r="R31" s="349"/>
      <c r="S31" s="680" t="b">
        <f t="shared" si="5"/>
        <v>1</v>
      </c>
    </row>
    <row r="32" spans="1:19" ht="76.8">
      <c r="A32" s="14"/>
      <c r="B32" s="132">
        <v>330459</v>
      </c>
      <c r="C32" s="29" t="s">
        <v>1857</v>
      </c>
      <c r="D32" s="13" t="s">
        <v>1858</v>
      </c>
      <c r="E32" s="14">
        <v>24</v>
      </c>
      <c r="F32" s="12" t="s">
        <v>233</v>
      </c>
      <c r="G32" s="34">
        <f>H32+5000</f>
        <v>35000</v>
      </c>
      <c r="H32" s="319">
        <f t="shared" si="9"/>
        <v>30000</v>
      </c>
      <c r="I32" s="20">
        <f>H32/E32</f>
        <v>1250</v>
      </c>
      <c r="J32" s="32" t="s">
        <v>1859</v>
      </c>
      <c r="K32" s="14" t="s">
        <v>5217</v>
      </c>
      <c r="L32" s="14" t="s">
        <v>56</v>
      </c>
      <c r="M32" s="160"/>
      <c r="N32" s="265">
        <v>30000</v>
      </c>
      <c r="O32" s="680" t="b">
        <f t="shared" si="3"/>
        <v>1</v>
      </c>
      <c r="P32" s="680" t="b">
        <f t="shared" si="4"/>
        <v>1</v>
      </c>
      <c r="Q32">
        <f>VLOOKUP(B32,'25년09월 학교가'!$A$2:$C$1818,3,0)</f>
        <v>30000</v>
      </c>
      <c r="R32" s="349"/>
      <c r="S32" s="680" t="b">
        <f t="shared" si="5"/>
        <v>1</v>
      </c>
    </row>
    <row r="33" spans="1:19" ht="38.4">
      <c r="A33" s="14"/>
      <c r="B33" s="132">
        <v>198341</v>
      </c>
      <c r="C33" s="29" t="s">
        <v>1860</v>
      </c>
      <c r="D33" s="13" t="s">
        <v>1861</v>
      </c>
      <c r="E33" s="12">
        <v>20</v>
      </c>
      <c r="F33" s="12" t="s">
        <v>233</v>
      </c>
      <c r="G33" s="34">
        <v>10000</v>
      </c>
      <c r="H33" s="319">
        <f t="shared" si="9"/>
        <v>9000</v>
      </c>
      <c r="I33" s="20">
        <f>H33/E33</f>
        <v>450</v>
      </c>
      <c r="J33" s="32" t="s">
        <v>1862</v>
      </c>
      <c r="K33" s="14"/>
      <c r="L33" s="12" t="s">
        <v>5218</v>
      </c>
      <c r="M33" s="160"/>
      <c r="N33" s="265">
        <v>9000</v>
      </c>
      <c r="O33" s="680" t="b">
        <f t="shared" si="3"/>
        <v>1</v>
      </c>
      <c r="P33" s="680" t="b">
        <f t="shared" si="4"/>
        <v>1</v>
      </c>
      <c r="Q33">
        <f>VLOOKUP(B33,'25년09월 학교가'!$A$2:$C$1818,3,0)</f>
        <v>9000</v>
      </c>
      <c r="R33" s="349"/>
      <c r="S33" s="680" t="b">
        <f t="shared" si="5"/>
        <v>1</v>
      </c>
    </row>
    <row r="34" spans="1:19">
      <c r="A34" s="78"/>
      <c r="B34" s="79"/>
      <c r="C34" s="80"/>
      <c r="D34" s="78"/>
      <c r="E34" s="81"/>
      <c r="F34" s="81"/>
      <c r="G34" s="82"/>
      <c r="H34" s="83"/>
      <c r="I34" s="51"/>
      <c r="J34" s="84"/>
      <c r="K34" s="78"/>
      <c r="L34" s="81"/>
      <c r="M34" s="180"/>
      <c r="N34" s="265"/>
      <c r="O34" s="680"/>
      <c r="R34" s="349"/>
    </row>
    <row r="35" spans="1:19">
      <c r="A35" s="46"/>
      <c r="B35" s="62"/>
      <c r="C35" s="47"/>
      <c r="D35" s="46"/>
      <c r="E35" s="85"/>
      <c r="F35" s="85"/>
      <c r="G35" s="86"/>
      <c r="H35" s="87"/>
      <c r="I35" s="51"/>
      <c r="J35" s="88"/>
      <c r="K35" s="46"/>
      <c r="L35" s="85"/>
      <c r="M35" s="159"/>
      <c r="N35" s="265"/>
      <c r="O35" s="680"/>
      <c r="R35" s="349"/>
    </row>
    <row r="36" spans="1:19" ht="39.6">
      <c r="A36" s="272"/>
      <c r="B36" s="982" t="s">
        <v>3910</v>
      </c>
      <c r="C36" s="982"/>
      <c r="D36" s="982"/>
      <c r="E36" s="982"/>
      <c r="F36" s="982"/>
      <c r="G36" s="982"/>
      <c r="H36" s="982"/>
      <c r="I36" s="982"/>
      <c r="J36" s="982"/>
      <c r="K36" s="982"/>
      <c r="L36" s="982"/>
      <c r="M36" s="1005"/>
      <c r="N36" s="265"/>
      <c r="O36" s="680"/>
      <c r="R36" s="349"/>
    </row>
    <row r="37" spans="1:19" ht="38.4">
      <c r="A37" s="14"/>
      <c r="B37" s="132">
        <v>341366</v>
      </c>
      <c r="C37" s="29" t="s">
        <v>1863</v>
      </c>
      <c r="D37" s="13" t="s">
        <v>1864</v>
      </c>
      <c r="E37" s="12">
        <v>5</v>
      </c>
      <c r="F37" s="12" t="s">
        <v>233</v>
      </c>
      <c r="G37" s="34">
        <v>7900</v>
      </c>
      <c r="H37" s="319">
        <f>N37</f>
        <v>5000</v>
      </c>
      <c r="I37" s="20">
        <f>H37/E37</f>
        <v>1000</v>
      </c>
      <c r="J37" s="32" t="s">
        <v>1865</v>
      </c>
      <c r="K37" s="14" t="s">
        <v>5219</v>
      </c>
      <c r="L37" s="12" t="s">
        <v>113</v>
      </c>
      <c r="M37" s="160"/>
      <c r="N37" s="265">
        <v>5000</v>
      </c>
      <c r="O37" s="680" t="b">
        <f t="shared" si="3"/>
        <v>1</v>
      </c>
      <c r="P37" s="680" t="b">
        <f t="shared" si="4"/>
        <v>1</v>
      </c>
      <c r="Q37">
        <f>VLOOKUP(B37,'25년09월 학교가'!$A$2:$C$1818,3,0)</f>
        <v>5000</v>
      </c>
      <c r="R37" s="349"/>
      <c r="S37" s="680" t="b">
        <f t="shared" si="5"/>
        <v>1</v>
      </c>
    </row>
    <row r="38" spans="1:19" ht="76.8">
      <c r="A38" s="14"/>
      <c r="B38" s="132">
        <v>384732</v>
      </c>
      <c r="C38" s="29" t="s">
        <v>4001</v>
      </c>
      <c r="D38" s="13" t="s">
        <v>897</v>
      </c>
      <c r="E38" s="12">
        <v>1</v>
      </c>
      <c r="F38" s="12" t="s">
        <v>233</v>
      </c>
      <c r="G38" s="34">
        <v>800</v>
      </c>
      <c r="H38" s="319">
        <f t="shared" ref="H38:H42" si="10">N38</f>
        <v>580</v>
      </c>
      <c r="I38" s="20"/>
      <c r="J38" s="32" t="s">
        <v>4000</v>
      </c>
      <c r="K38" s="14" t="s">
        <v>28</v>
      </c>
      <c r="L38" s="12" t="s">
        <v>54</v>
      </c>
      <c r="M38" s="160" t="s">
        <v>11</v>
      </c>
      <c r="N38" s="265">
        <v>580</v>
      </c>
      <c r="O38" s="680" t="b">
        <f t="shared" si="3"/>
        <v>1</v>
      </c>
      <c r="P38" s="680" t="b">
        <f t="shared" si="4"/>
        <v>1</v>
      </c>
      <c r="Q38">
        <f>VLOOKUP(B38,'25년09월 학교가'!$A$2:$C$1818,3,0)</f>
        <v>580</v>
      </c>
      <c r="R38" s="349"/>
      <c r="S38" s="680" t="b">
        <f t="shared" si="5"/>
        <v>1</v>
      </c>
    </row>
    <row r="39" spans="1:19" ht="38.4">
      <c r="A39" s="14"/>
      <c r="B39" s="132">
        <v>341742</v>
      </c>
      <c r="C39" s="29" t="s">
        <v>1869</v>
      </c>
      <c r="D39" s="13" t="s">
        <v>60</v>
      </c>
      <c r="E39" s="12"/>
      <c r="F39" s="12" t="s">
        <v>233</v>
      </c>
      <c r="G39" s="34">
        <v>32000</v>
      </c>
      <c r="H39" s="319">
        <f t="shared" si="10"/>
        <v>27940</v>
      </c>
      <c r="I39" s="20"/>
      <c r="J39" s="32" t="s">
        <v>4200</v>
      </c>
      <c r="K39" s="14" t="s">
        <v>5220</v>
      </c>
      <c r="L39" s="14" t="s">
        <v>5672</v>
      </c>
      <c r="M39" s="160"/>
      <c r="N39" s="265">
        <v>27940</v>
      </c>
      <c r="O39" s="680" t="b">
        <f t="shared" si="3"/>
        <v>1</v>
      </c>
      <c r="P39" s="680" t="b">
        <f t="shared" si="4"/>
        <v>1</v>
      </c>
      <c r="Q39">
        <f>VLOOKUP(B39,'25년09월 학교가'!$A$2:$C$1818,3,0)</f>
        <v>27940</v>
      </c>
      <c r="R39" s="349"/>
      <c r="S39" s="680" t="b">
        <f t="shared" si="5"/>
        <v>1</v>
      </c>
    </row>
    <row r="40" spans="1:19" ht="115.2">
      <c r="A40" s="14"/>
      <c r="B40" s="132">
        <v>341741</v>
      </c>
      <c r="C40" s="29" t="s">
        <v>1870</v>
      </c>
      <c r="D40" s="13" t="s">
        <v>60</v>
      </c>
      <c r="E40" s="12"/>
      <c r="F40" s="12" t="s">
        <v>233</v>
      </c>
      <c r="G40" s="34">
        <v>20500</v>
      </c>
      <c r="H40" s="319">
        <f t="shared" si="10"/>
        <v>17230</v>
      </c>
      <c r="I40" s="20"/>
      <c r="J40" s="32" t="s">
        <v>1871</v>
      </c>
      <c r="K40" s="14" t="s">
        <v>5221</v>
      </c>
      <c r="L40" s="12" t="s">
        <v>5222</v>
      </c>
      <c r="M40" s="160"/>
      <c r="N40" s="265">
        <v>17230</v>
      </c>
      <c r="O40" s="680" t="b">
        <f t="shared" si="3"/>
        <v>1</v>
      </c>
      <c r="P40" s="680" t="b">
        <f t="shared" si="4"/>
        <v>1</v>
      </c>
      <c r="Q40">
        <f>VLOOKUP(B40,'25년09월 학교가'!$A$2:$C$1818,3,0)</f>
        <v>17230</v>
      </c>
      <c r="R40" s="349"/>
      <c r="S40" s="680" t="b">
        <f t="shared" si="5"/>
        <v>1</v>
      </c>
    </row>
    <row r="41" spans="1:19" ht="96">
      <c r="A41" s="14"/>
      <c r="B41" s="132">
        <v>341744</v>
      </c>
      <c r="C41" s="29" t="s">
        <v>1872</v>
      </c>
      <c r="D41" s="13" t="s">
        <v>60</v>
      </c>
      <c r="E41" s="12"/>
      <c r="F41" s="12" t="s">
        <v>233</v>
      </c>
      <c r="G41" s="34">
        <v>27000</v>
      </c>
      <c r="H41" s="319">
        <f t="shared" si="10"/>
        <v>21970</v>
      </c>
      <c r="I41" s="20"/>
      <c r="J41" s="32" t="s">
        <v>1873</v>
      </c>
      <c r="K41" s="14" t="s">
        <v>5223</v>
      </c>
      <c r="L41" s="12" t="s">
        <v>5224</v>
      </c>
      <c r="M41" s="160"/>
      <c r="N41" s="265">
        <v>21970</v>
      </c>
      <c r="O41" s="680" t="b">
        <f t="shared" si="3"/>
        <v>1</v>
      </c>
      <c r="P41" s="680" t="b">
        <f t="shared" si="4"/>
        <v>1</v>
      </c>
      <c r="Q41">
        <f>VLOOKUP(B41,'25년09월 학교가'!$A$2:$C$1818,3,0)</f>
        <v>21970</v>
      </c>
      <c r="R41" s="349"/>
      <c r="S41" s="680" t="b">
        <f t="shared" si="5"/>
        <v>1</v>
      </c>
    </row>
    <row r="42" spans="1:19" ht="76.8">
      <c r="A42" s="14"/>
      <c r="B42" s="132">
        <v>341743</v>
      </c>
      <c r="C42" s="29" t="s">
        <v>1874</v>
      </c>
      <c r="D42" s="13" t="s">
        <v>58</v>
      </c>
      <c r="E42" s="12"/>
      <c r="F42" s="12" t="s">
        <v>233</v>
      </c>
      <c r="G42" s="34">
        <v>15000</v>
      </c>
      <c r="H42" s="319">
        <f t="shared" si="10"/>
        <v>11410</v>
      </c>
      <c r="I42" s="20"/>
      <c r="J42" s="32" t="s">
        <v>1875</v>
      </c>
      <c r="K42" s="14" t="s">
        <v>5221</v>
      </c>
      <c r="L42" s="12" t="s">
        <v>5225</v>
      </c>
      <c r="M42" s="160"/>
      <c r="N42" s="265">
        <v>11410</v>
      </c>
      <c r="O42" s="680" t="b">
        <f t="shared" si="3"/>
        <v>1</v>
      </c>
      <c r="P42" s="680" t="b">
        <f t="shared" si="4"/>
        <v>1</v>
      </c>
      <c r="Q42">
        <f>VLOOKUP(B42,'25년09월 학교가'!$A$2:$C$1818,3,0)</f>
        <v>11410</v>
      </c>
      <c r="R42" s="349"/>
      <c r="S42" s="680" t="b">
        <f t="shared" si="5"/>
        <v>1</v>
      </c>
    </row>
    <row r="43" spans="1:19">
      <c r="A43" s="78"/>
      <c r="B43" s="79"/>
      <c r="C43" s="80"/>
      <c r="D43" s="78"/>
      <c r="E43" s="81"/>
      <c r="F43" s="81"/>
      <c r="G43" s="82"/>
      <c r="H43" s="83"/>
      <c r="I43" s="51"/>
      <c r="J43" s="84"/>
      <c r="K43" s="78"/>
      <c r="L43" s="81"/>
      <c r="M43" s="180"/>
      <c r="N43" s="265"/>
      <c r="O43" s="680"/>
      <c r="R43" s="349"/>
    </row>
    <row r="44" spans="1:19">
      <c r="A44" s="46"/>
      <c r="B44" s="62"/>
      <c r="C44" s="47"/>
      <c r="D44" s="46"/>
      <c r="E44" s="85"/>
      <c r="F44" s="85"/>
      <c r="G44" s="86"/>
      <c r="H44" s="87"/>
      <c r="I44" s="51"/>
      <c r="J44" s="88"/>
      <c r="K44" s="46"/>
      <c r="L44" s="85"/>
      <c r="M44" s="159"/>
      <c r="N44" s="265"/>
      <c r="O44" s="680"/>
      <c r="R44" s="349"/>
    </row>
    <row r="45" spans="1:19" ht="39.6">
      <c r="A45" s="283"/>
      <c r="B45" s="1006" t="s">
        <v>6379</v>
      </c>
      <c r="C45" s="1006"/>
      <c r="D45" s="1006"/>
      <c r="E45" s="1006"/>
      <c r="F45" s="1006"/>
      <c r="G45" s="1006"/>
      <c r="H45" s="1006"/>
      <c r="I45" s="1006"/>
      <c r="J45" s="1006"/>
      <c r="K45" s="1006"/>
      <c r="L45" s="1006"/>
      <c r="M45" s="1006"/>
      <c r="N45" s="265"/>
      <c r="O45" s="680"/>
      <c r="R45" s="349"/>
    </row>
    <row r="46" spans="1:19" ht="57.6">
      <c r="A46" s="14" t="s">
        <v>6063</v>
      </c>
      <c r="B46" s="301">
        <v>344456</v>
      </c>
      <c r="C46" s="89" t="s">
        <v>1876</v>
      </c>
      <c r="D46" s="305" t="s">
        <v>1877</v>
      </c>
      <c r="E46" s="91">
        <v>10</v>
      </c>
      <c r="F46" s="91" t="s">
        <v>233</v>
      </c>
      <c r="G46" s="92">
        <f>H46+3000</f>
        <v>16500</v>
      </c>
      <c r="H46" s="320">
        <f t="shared" ref="H46:H48" si="11">N46</f>
        <v>13500</v>
      </c>
      <c r="I46" s="93">
        <f>H46/E46</f>
        <v>1350</v>
      </c>
      <c r="J46" s="94" t="s">
        <v>1878</v>
      </c>
      <c r="K46" s="90" t="s">
        <v>5227</v>
      </c>
      <c r="L46" s="91" t="s">
        <v>56</v>
      </c>
      <c r="M46" s="179" t="s">
        <v>11</v>
      </c>
      <c r="N46" s="265">
        <v>13500</v>
      </c>
      <c r="O46" s="680" t="b">
        <f t="shared" si="3"/>
        <v>1</v>
      </c>
      <c r="P46" s="680" t="b">
        <f t="shared" si="4"/>
        <v>1</v>
      </c>
      <c r="Q46">
        <f>VLOOKUP(B46,'25년09월 학교가'!$A$2:$C$1818,3,0)</f>
        <v>13500</v>
      </c>
      <c r="R46" s="349"/>
      <c r="S46" s="680" t="b">
        <f t="shared" si="5"/>
        <v>1</v>
      </c>
    </row>
    <row r="47" spans="1:19" ht="96">
      <c r="A47" s="14" t="s">
        <v>6063</v>
      </c>
      <c r="B47" s="132">
        <v>344349</v>
      </c>
      <c r="C47" s="29" t="s">
        <v>1879</v>
      </c>
      <c r="D47" s="13" t="s">
        <v>1880</v>
      </c>
      <c r="E47" s="12">
        <v>10</v>
      </c>
      <c r="F47" s="12" t="s">
        <v>233</v>
      </c>
      <c r="G47" s="34">
        <v>16000</v>
      </c>
      <c r="H47" s="320">
        <f t="shared" si="11"/>
        <v>15790</v>
      </c>
      <c r="I47" s="20">
        <f>H47/E47</f>
        <v>1579</v>
      </c>
      <c r="J47" s="32" t="s">
        <v>1881</v>
      </c>
      <c r="K47" s="14" t="s">
        <v>5227</v>
      </c>
      <c r="L47" s="12" t="s">
        <v>56</v>
      </c>
      <c r="M47" s="179" t="s">
        <v>11</v>
      </c>
      <c r="N47" s="265">
        <v>15790</v>
      </c>
      <c r="O47" s="680" t="b">
        <f t="shared" si="3"/>
        <v>1</v>
      </c>
      <c r="P47" s="680" t="b">
        <f t="shared" si="4"/>
        <v>1</v>
      </c>
      <c r="Q47">
        <f>VLOOKUP(B47,'25년09월 학교가'!$A$2:$C$1818,3,0)</f>
        <v>15790</v>
      </c>
      <c r="R47" s="349"/>
      <c r="S47" s="680" t="b">
        <f t="shared" si="5"/>
        <v>1</v>
      </c>
    </row>
    <row r="48" spans="1:19" ht="134.4">
      <c r="A48" s="14" t="s">
        <v>6063</v>
      </c>
      <c r="B48" s="224">
        <v>351401</v>
      </c>
      <c r="C48" s="73" t="s">
        <v>1882</v>
      </c>
      <c r="D48" s="391" t="s">
        <v>1883</v>
      </c>
      <c r="E48" s="74">
        <v>10</v>
      </c>
      <c r="F48" s="74" t="s">
        <v>233</v>
      </c>
      <c r="G48" s="75">
        <f>H48+3000</f>
        <v>22500</v>
      </c>
      <c r="H48" s="320">
        <f t="shared" si="11"/>
        <v>19500</v>
      </c>
      <c r="I48" s="20">
        <f>H48/E48</f>
        <v>1950</v>
      </c>
      <c r="J48" s="77" t="s">
        <v>1884</v>
      </c>
      <c r="K48" s="72" t="s">
        <v>5228</v>
      </c>
      <c r="L48" s="74" t="s">
        <v>56</v>
      </c>
      <c r="M48" s="179" t="s">
        <v>11</v>
      </c>
      <c r="N48" s="265">
        <v>19500</v>
      </c>
      <c r="O48" s="680" t="b">
        <f t="shared" si="3"/>
        <v>1</v>
      </c>
      <c r="P48" s="680" t="b">
        <f t="shared" si="4"/>
        <v>1</v>
      </c>
      <c r="Q48">
        <f>VLOOKUP(B48,'25년09월 학교가'!$A$2:$C$1818,3,0)</f>
        <v>19500</v>
      </c>
      <c r="R48" s="349"/>
      <c r="S48" s="680" t="b">
        <f t="shared" si="5"/>
        <v>1</v>
      </c>
    </row>
    <row r="49" spans="1:19">
      <c r="A49" s="78"/>
      <c r="B49" s="79"/>
      <c r="C49" s="80"/>
      <c r="D49" s="78"/>
      <c r="E49" s="81"/>
      <c r="F49" s="81"/>
      <c r="G49" s="82"/>
      <c r="H49" s="83"/>
      <c r="I49" s="51"/>
      <c r="J49" s="84"/>
      <c r="K49" s="78"/>
      <c r="L49" s="81"/>
      <c r="M49" s="180"/>
      <c r="N49" s="265"/>
      <c r="O49" s="680"/>
      <c r="R49" s="349"/>
    </row>
    <row r="50" spans="1:19">
      <c r="A50" s="46"/>
      <c r="B50" s="62"/>
      <c r="C50" s="47"/>
      <c r="D50" s="46"/>
      <c r="E50" s="85"/>
      <c r="F50" s="85"/>
      <c r="G50" s="86"/>
      <c r="H50" s="87"/>
      <c r="I50" s="51"/>
      <c r="J50" s="88"/>
      <c r="K50" s="46"/>
      <c r="L50" s="85"/>
      <c r="M50" s="159"/>
      <c r="N50" s="265"/>
      <c r="O50" s="680"/>
      <c r="R50" s="349"/>
    </row>
    <row r="51" spans="1:19" ht="39.6">
      <c r="A51" s="284"/>
      <c r="B51" s="1007" t="s">
        <v>3911</v>
      </c>
      <c r="C51" s="1007"/>
      <c r="D51" s="1007"/>
      <c r="E51" s="1007"/>
      <c r="F51" s="1007"/>
      <c r="G51" s="1007"/>
      <c r="H51" s="1007"/>
      <c r="I51" s="1007"/>
      <c r="J51" s="1007"/>
      <c r="K51" s="1007"/>
      <c r="L51" s="1007"/>
      <c r="M51" s="1008"/>
      <c r="N51" s="265"/>
      <c r="O51" s="680"/>
      <c r="R51" s="349"/>
    </row>
    <row r="52" spans="1:19" ht="38.4">
      <c r="A52" s="14"/>
      <c r="B52" s="132">
        <v>341579</v>
      </c>
      <c r="C52" s="29" t="s">
        <v>1885</v>
      </c>
      <c r="D52" s="13" t="s">
        <v>1886</v>
      </c>
      <c r="E52" s="12">
        <v>50</v>
      </c>
      <c r="F52" s="12" t="s">
        <v>233</v>
      </c>
      <c r="G52" s="34">
        <v>30000</v>
      </c>
      <c r="H52" s="319">
        <f>N52</f>
        <v>26040</v>
      </c>
      <c r="I52" s="20">
        <f>H52/E52</f>
        <v>520.79999999999995</v>
      </c>
      <c r="J52" s="32" t="s">
        <v>1887</v>
      </c>
      <c r="K52" s="14" t="s">
        <v>5229</v>
      </c>
      <c r="L52" s="12" t="s">
        <v>56</v>
      </c>
      <c r="M52" s="160" t="s">
        <v>11</v>
      </c>
      <c r="N52" s="265">
        <v>26040</v>
      </c>
      <c r="O52" s="680" t="b">
        <f t="shared" si="3"/>
        <v>1</v>
      </c>
      <c r="P52" s="680" t="b">
        <f t="shared" si="4"/>
        <v>1</v>
      </c>
      <c r="Q52">
        <f>VLOOKUP(B52,'25년09월 학교가'!$A$2:$C$1818,3,0)</f>
        <v>26040</v>
      </c>
      <c r="R52" s="349"/>
      <c r="S52" s="680" t="b">
        <f t="shared" si="5"/>
        <v>1</v>
      </c>
    </row>
    <row r="53" spans="1:19" ht="38.4">
      <c r="A53" s="14"/>
      <c r="B53" s="132">
        <v>356702</v>
      </c>
      <c r="C53" s="29" t="s">
        <v>1890</v>
      </c>
      <c r="D53" s="13" t="s">
        <v>1891</v>
      </c>
      <c r="E53" s="12">
        <v>30</v>
      </c>
      <c r="F53" s="12" t="s">
        <v>233</v>
      </c>
      <c r="G53" s="34">
        <v>17900</v>
      </c>
      <c r="H53" s="319">
        <f>N53</f>
        <v>13030</v>
      </c>
      <c r="I53" s="20">
        <f>H53/E53</f>
        <v>434.33333333333331</v>
      </c>
      <c r="J53" s="32" t="s">
        <v>1892</v>
      </c>
      <c r="K53" s="14" t="s">
        <v>5230</v>
      </c>
      <c r="L53" s="12"/>
      <c r="M53" s="160" t="s">
        <v>11</v>
      </c>
      <c r="N53" s="265">
        <v>13030</v>
      </c>
      <c r="O53" s="680" t="b">
        <f t="shared" si="3"/>
        <v>1</v>
      </c>
      <c r="P53" s="680" t="b">
        <f t="shared" si="4"/>
        <v>1</v>
      </c>
      <c r="Q53">
        <f>VLOOKUP(B53,'25년09월 학교가'!$A$2:$C$1818,3,0)</f>
        <v>13030</v>
      </c>
      <c r="R53" s="349"/>
      <c r="S53" s="680" t="b">
        <f t="shared" si="5"/>
        <v>1</v>
      </c>
    </row>
    <row r="54" spans="1:19">
      <c r="A54" s="78"/>
      <c r="B54" s="79"/>
      <c r="C54" s="80"/>
      <c r="D54" s="78"/>
      <c r="E54" s="81"/>
      <c r="F54" s="81"/>
      <c r="G54" s="82"/>
      <c r="H54" s="83"/>
      <c r="I54" s="51"/>
      <c r="J54" s="84"/>
      <c r="K54" s="78"/>
      <c r="L54" s="81"/>
      <c r="M54" s="180"/>
      <c r="N54" s="265"/>
      <c r="O54" s="680"/>
      <c r="R54" s="349"/>
    </row>
    <row r="55" spans="1:19">
      <c r="A55" s="175"/>
      <c r="N55" s="265"/>
      <c r="O55" s="680"/>
      <c r="R55" s="349"/>
    </row>
    <row r="56" spans="1:19" ht="39.6">
      <c r="A56" s="286"/>
      <c r="B56" s="999" t="s">
        <v>4902</v>
      </c>
      <c r="C56" s="1000"/>
      <c r="D56" s="1000"/>
      <c r="E56" s="1000"/>
      <c r="F56" s="1000"/>
      <c r="G56" s="1000"/>
      <c r="H56" s="1000"/>
      <c r="I56" s="1000"/>
      <c r="J56" s="1000"/>
      <c r="K56" s="1000"/>
      <c r="L56" s="1000"/>
      <c r="M56" s="1001"/>
      <c r="N56" s="265"/>
      <c r="O56" s="680"/>
      <c r="R56" s="349"/>
    </row>
    <row r="57" spans="1:19" s="141" customFormat="1" ht="77.400000000000006" customHeight="1">
      <c r="A57" s="606" t="s">
        <v>6620</v>
      </c>
      <c r="B57" s="132">
        <v>456781</v>
      </c>
      <c r="C57" s="29" t="s">
        <v>6015</v>
      </c>
      <c r="D57" s="72" t="s">
        <v>6016</v>
      </c>
      <c r="E57" s="74">
        <v>12</v>
      </c>
      <c r="F57" s="12" t="s">
        <v>233</v>
      </c>
      <c r="G57" s="75">
        <f>H57+5000</f>
        <v>18500</v>
      </c>
      <c r="H57" s="591">
        <f t="shared" ref="H57" si="12">N57</f>
        <v>13500</v>
      </c>
      <c r="I57" s="592">
        <f>H57/E57</f>
        <v>1125</v>
      </c>
      <c r="J57" s="77" t="s">
        <v>6017</v>
      </c>
      <c r="K57" s="72" t="s">
        <v>6018</v>
      </c>
      <c r="L57" s="74"/>
      <c r="M57" s="160" t="s">
        <v>11</v>
      </c>
      <c r="N57" s="331">
        <v>13500</v>
      </c>
      <c r="O57" s="115" t="b">
        <f t="shared" si="3"/>
        <v>1</v>
      </c>
      <c r="P57" s="62" t="b">
        <f t="shared" si="4"/>
        <v>1</v>
      </c>
      <c r="Q57">
        <f>VLOOKUP(B57,'25년09월 학교가'!$A$2:$C$1818,3,0)</f>
        <v>13500</v>
      </c>
      <c r="S57" s="698" t="b">
        <f t="shared" si="5"/>
        <v>1</v>
      </c>
    </row>
    <row r="58" spans="1:19" ht="76.8">
      <c r="A58" s="14" t="s">
        <v>4021</v>
      </c>
      <c r="B58" s="132">
        <v>295552</v>
      </c>
      <c r="C58" s="176" t="s">
        <v>4020</v>
      </c>
      <c r="D58" s="13" t="s">
        <v>2064</v>
      </c>
      <c r="E58" s="12">
        <v>75</v>
      </c>
      <c r="F58" s="12" t="s">
        <v>233</v>
      </c>
      <c r="G58" s="34">
        <v>160000</v>
      </c>
      <c r="H58" s="31">
        <f>N58</f>
        <v>127500</v>
      </c>
      <c r="I58" s="20">
        <f t="shared" ref="I58:I65" si="13">H58/E58</f>
        <v>1700</v>
      </c>
      <c r="J58" s="32" t="s">
        <v>4005</v>
      </c>
      <c r="K58" s="14" t="s">
        <v>5295</v>
      </c>
      <c r="L58" s="12" t="s">
        <v>2065</v>
      </c>
      <c r="M58" s="160" t="s">
        <v>106</v>
      </c>
      <c r="N58" s="265">
        <v>127500</v>
      </c>
      <c r="O58" s="680" t="b">
        <f t="shared" si="3"/>
        <v>1</v>
      </c>
      <c r="P58" s="680" t="b">
        <f t="shared" si="4"/>
        <v>1</v>
      </c>
      <c r="Q58">
        <f>VLOOKUP(B58,'25년09월 학교가'!$A$2:$C$1818,3,0)</f>
        <v>127500</v>
      </c>
      <c r="R58" s="349"/>
      <c r="S58" s="680" t="b">
        <f t="shared" si="5"/>
        <v>1</v>
      </c>
    </row>
    <row r="59" spans="1:19" ht="76.8">
      <c r="A59" s="14" t="s">
        <v>4022</v>
      </c>
      <c r="B59" s="132">
        <v>295555</v>
      </c>
      <c r="C59" s="176" t="s">
        <v>4019</v>
      </c>
      <c r="D59" s="13" t="s">
        <v>2064</v>
      </c>
      <c r="E59" s="12">
        <v>75</v>
      </c>
      <c r="F59" s="12" t="s">
        <v>233</v>
      </c>
      <c r="G59" s="34">
        <v>160000</v>
      </c>
      <c r="H59" s="31">
        <f t="shared" ref="H59:H65" si="14">N59</f>
        <v>127500</v>
      </c>
      <c r="I59" s="20">
        <f t="shared" si="13"/>
        <v>1700</v>
      </c>
      <c r="J59" s="32" t="s">
        <v>4023</v>
      </c>
      <c r="K59" s="14" t="s">
        <v>5295</v>
      </c>
      <c r="L59" s="12" t="s">
        <v>2065</v>
      </c>
      <c r="M59" s="160" t="s">
        <v>106</v>
      </c>
      <c r="N59" s="265">
        <v>127500</v>
      </c>
      <c r="O59" s="680" t="b">
        <f t="shared" si="3"/>
        <v>1</v>
      </c>
      <c r="P59" s="680" t="b">
        <f t="shared" si="4"/>
        <v>1</v>
      </c>
      <c r="Q59">
        <f>VLOOKUP(B59,'25년09월 학교가'!$A$2:$C$1818,3,0)</f>
        <v>127500</v>
      </c>
      <c r="R59" s="349"/>
      <c r="S59" s="680" t="b">
        <f t="shared" si="5"/>
        <v>1</v>
      </c>
    </row>
    <row r="60" spans="1:19" ht="76.8">
      <c r="A60" s="14"/>
      <c r="B60" s="132">
        <v>295546</v>
      </c>
      <c r="C60" s="176" t="s">
        <v>4018</v>
      </c>
      <c r="D60" s="13" t="s">
        <v>2064</v>
      </c>
      <c r="E60" s="12">
        <v>75</v>
      </c>
      <c r="F60" s="12" t="s">
        <v>233</v>
      </c>
      <c r="G60" s="34">
        <v>160000</v>
      </c>
      <c r="H60" s="31">
        <f t="shared" si="14"/>
        <v>128800</v>
      </c>
      <c r="I60" s="20">
        <f t="shared" si="13"/>
        <v>1717.3333333333333</v>
      </c>
      <c r="J60" s="32" t="s">
        <v>4006</v>
      </c>
      <c r="K60" s="14" t="s">
        <v>5296</v>
      </c>
      <c r="L60" s="12" t="s">
        <v>2066</v>
      </c>
      <c r="M60" s="160" t="s">
        <v>106</v>
      </c>
      <c r="N60" s="265">
        <v>128800</v>
      </c>
      <c r="O60" s="680" t="b">
        <f t="shared" si="3"/>
        <v>1</v>
      </c>
      <c r="P60" s="680" t="b">
        <f t="shared" si="4"/>
        <v>1</v>
      </c>
      <c r="Q60">
        <f>VLOOKUP(B60,'25년09월 학교가'!$A$2:$C$1818,3,0)</f>
        <v>128800</v>
      </c>
      <c r="R60" s="349"/>
      <c r="S60" s="680" t="b">
        <f t="shared" si="5"/>
        <v>1</v>
      </c>
    </row>
    <row r="61" spans="1:19" ht="76.8">
      <c r="A61" s="14"/>
      <c r="B61" s="132">
        <v>295548</v>
      </c>
      <c r="C61" s="176" t="s">
        <v>4017</v>
      </c>
      <c r="D61" s="13" t="s">
        <v>2064</v>
      </c>
      <c r="E61" s="12">
        <v>75</v>
      </c>
      <c r="F61" s="12" t="s">
        <v>233</v>
      </c>
      <c r="G61" s="34">
        <v>160000</v>
      </c>
      <c r="H61" s="31">
        <f t="shared" si="14"/>
        <v>128000</v>
      </c>
      <c r="I61" s="20">
        <f t="shared" si="13"/>
        <v>1706.6666666666667</v>
      </c>
      <c r="J61" s="32" t="s">
        <v>5468</v>
      </c>
      <c r="K61" s="14" t="s">
        <v>5296</v>
      </c>
      <c r="L61" s="12" t="s">
        <v>2065</v>
      </c>
      <c r="M61" s="160" t="s">
        <v>106</v>
      </c>
      <c r="N61" s="265">
        <v>128000</v>
      </c>
      <c r="O61" s="680" t="b">
        <f t="shared" si="3"/>
        <v>1</v>
      </c>
      <c r="P61" s="680" t="b">
        <f t="shared" si="4"/>
        <v>1</v>
      </c>
      <c r="Q61">
        <f>VLOOKUP(B61,'25년09월 학교가'!$A$2:$C$1818,3,0)</f>
        <v>128000</v>
      </c>
      <c r="R61" s="349"/>
      <c r="S61" s="680" t="b">
        <f t="shared" si="5"/>
        <v>1</v>
      </c>
    </row>
    <row r="62" spans="1:19" ht="76.8">
      <c r="A62" s="14"/>
      <c r="B62" s="132">
        <v>295550</v>
      </c>
      <c r="C62" s="176" t="s">
        <v>5237</v>
      </c>
      <c r="D62" s="13" t="s">
        <v>3831</v>
      </c>
      <c r="E62" s="12">
        <v>75</v>
      </c>
      <c r="F62" s="12" t="s">
        <v>233</v>
      </c>
      <c r="G62" s="34">
        <v>158000</v>
      </c>
      <c r="H62" s="31">
        <f t="shared" si="14"/>
        <v>124000</v>
      </c>
      <c r="I62" s="20">
        <f t="shared" si="13"/>
        <v>1653.3333333333333</v>
      </c>
      <c r="J62" s="32" t="s">
        <v>4007</v>
      </c>
      <c r="K62" s="14" t="s">
        <v>5297</v>
      </c>
      <c r="L62" s="12" t="s">
        <v>2066</v>
      </c>
      <c r="M62" s="160" t="s">
        <v>106</v>
      </c>
      <c r="N62" s="265">
        <v>124000</v>
      </c>
      <c r="O62" s="680" t="b">
        <f t="shared" si="3"/>
        <v>1</v>
      </c>
      <c r="P62" s="680" t="b">
        <f t="shared" si="4"/>
        <v>1</v>
      </c>
      <c r="Q62">
        <f>VLOOKUP(B62,'25년09월 학교가'!$A$2:$C$1818,3,0)</f>
        <v>124000</v>
      </c>
      <c r="R62" s="349"/>
      <c r="S62" s="680" t="b">
        <f t="shared" si="5"/>
        <v>1</v>
      </c>
    </row>
    <row r="63" spans="1:19" ht="76.8">
      <c r="A63" s="14"/>
      <c r="B63" s="132">
        <v>295551</v>
      </c>
      <c r="C63" s="176" t="s">
        <v>5238</v>
      </c>
      <c r="D63" s="13" t="s">
        <v>3832</v>
      </c>
      <c r="E63" s="12">
        <v>75</v>
      </c>
      <c r="F63" s="12" t="s">
        <v>233</v>
      </c>
      <c r="G63" s="34">
        <v>158000</v>
      </c>
      <c r="H63" s="31">
        <f t="shared" si="14"/>
        <v>124000</v>
      </c>
      <c r="I63" s="20">
        <f t="shared" si="13"/>
        <v>1653.3333333333333</v>
      </c>
      <c r="J63" s="32" t="s">
        <v>4008</v>
      </c>
      <c r="K63" s="14" t="s">
        <v>5297</v>
      </c>
      <c r="L63" s="12" t="s">
        <v>2066</v>
      </c>
      <c r="M63" s="160" t="s">
        <v>106</v>
      </c>
      <c r="N63" s="265">
        <v>124000</v>
      </c>
      <c r="O63" s="680" t="b">
        <f t="shared" si="3"/>
        <v>1</v>
      </c>
      <c r="P63" s="680" t="b">
        <f t="shared" si="4"/>
        <v>1</v>
      </c>
      <c r="Q63">
        <f>VLOOKUP(B63,'25년09월 학교가'!$A$2:$C$1818,3,0)</f>
        <v>124000</v>
      </c>
      <c r="R63" s="349"/>
      <c r="S63" s="680" t="b">
        <f t="shared" si="5"/>
        <v>1</v>
      </c>
    </row>
    <row r="64" spans="1:19" ht="63">
      <c r="A64" s="14"/>
      <c r="B64" s="132">
        <v>344753</v>
      </c>
      <c r="C64" s="176" t="s">
        <v>4016</v>
      </c>
      <c r="D64" s="13" t="s">
        <v>3830</v>
      </c>
      <c r="E64" s="12">
        <v>75</v>
      </c>
      <c r="F64" s="12" t="s">
        <v>233</v>
      </c>
      <c r="G64" s="34">
        <v>160000</v>
      </c>
      <c r="H64" s="31">
        <f t="shared" si="14"/>
        <v>130260</v>
      </c>
      <c r="I64" s="20">
        <f t="shared" si="13"/>
        <v>1736.8</v>
      </c>
      <c r="J64" s="32" t="s">
        <v>4009</v>
      </c>
      <c r="K64" s="14" t="s">
        <v>5298</v>
      </c>
      <c r="L64" s="12" t="s">
        <v>2066</v>
      </c>
      <c r="M64" s="160" t="s">
        <v>106</v>
      </c>
      <c r="N64" s="265">
        <v>130260</v>
      </c>
      <c r="O64" s="680" t="b">
        <f t="shared" si="3"/>
        <v>1</v>
      </c>
      <c r="P64" s="680" t="b">
        <f t="shared" si="4"/>
        <v>1</v>
      </c>
      <c r="Q64">
        <f>VLOOKUP(B64,'25년09월 학교가'!$A$2:$C$1818,3,0)</f>
        <v>130260</v>
      </c>
      <c r="R64" s="349"/>
      <c r="S64" s="680" t="b">
        <f t="shared" si="5"/>
        <v>1</v>
      </c>
    </row>
    <row r="65" spans="1:19" ht="63">
      <c r="A65" s="14"/>
      <c r="B65" s="132">
        <v>344754</v>
      </c>
      <c r="C65" s="176" t="s">
        <v>4015</v>
      </c>
      <c r="D65" s="13" t="s">
        <v>2064</v>
      </c>
      <c r="E65" s="12">
        <v>75</v>
      </c>
      <c r="F65" s="12" t="s">
        <v>233</v>
      </c>
      <c r="G65" s="34">
        <v>160000</v>
      </c>
      <c r="H65" s="31">
        <f t="shared" si="14"/>
        <v>130260</v>
      </c>
      <c r="I65" s="20">
        <f t="shared" si="13"/>
        <v>1736.8</v>
      </c>
      <c r="J65" s="32" t="s">
        <v>4010</v>
      </c>
      <c r="K65" s="14" t="s">
        <v>5298</v>
      </c>
      <c r="L65" s="12" t="s">
        <v>2066</v>
      </c>
      <c r="M65" s="160" t="s">
        <v>112</v>
      </c>
      <c r="N65" s="265">
        <v>130260</v>
      </c>
      <c r="O65" s="680" t="b">
        <f t="shared" si="3"/>
        <v>1</v>
      </c>
      <c r="P65" s="680" t="b">
        <f t="shared" si="4"/>
        <v>1</v>
      </c>
      <c r="Q65">
        <f>VLOOKUP(B65,'25년09월 학교가'!$A$2:$C$1818,3,0)</f>
        <v>130260</v>
      </c>
      <c r="R65" s="349"/>
      <c r="S65" s="680" t="b">
        <f t="shared" si="5"/>
        <v>1</v>
      </c>
    </row>
    <row r="66" spans="1:19">
      <c r="A66" s="175"/>
      <c r="N66" s="265"/>
      <c r="O66" s="680"/>
      <c r="R66" s="349"/>
    </row>
    <row r="67" spans="1:19">
      <c r="A67" s="175"/>
      <c r="N67" s="265"/>
      <c r="O67" s="680"/>
      <c r="R67" s="349"/>
    </row>
    <row r="68" spans="1:19">
      <c r="A68" s="175"/>
      <c r="N68" s="265"/>
      <c r="O68" s="680"/>
      <c r="R68" s="349"/>
    </row>
    <row r="69" spans="1:19">
      <c r="A69" s="85"/>
      <c r="B69" s="107"/>
      <c r="C69" s="106"/>
      <c r="D69" s="108"/>
      <c r="E69" s="106"/>
      <c r="F69" s="109"/>
      <c r="G69" s="110"/>
      <c r="H69" s="111"/>
      <c r="I69" s="102"/>
      <c r="N69" s="265"/>
      <c r="O69" s="680"/>
      <c r="R69" s="349"/>
    </row>
    <row r="70" spans="1:19">
      <c r="H70"/>
    </row>
  </sheetData>
  <autoFilter ref="A4:S69" xr:uid="{E55ABA68-A321-4735-8474-0F72127F599C}"/>
  <mergeCells count="10">
    <mergeCell ref="B6:M6"/>
    <mergeCell ref="B26:M26"/>
    <mergeCell ref="C1:K1"/>
    <mergeCell ref="A3:M3"/>
    <mergeCell ref="B12:M12"/>
    <mergeCell ref="B56:M56"/>
    <mergeCell ref="A27:A29"/>
    <mergeCell ref="B36:M36"/>
    <mergeCell ref="B45:M45"/>
    <mergeCell ref="B51:M51"/>
  </mergeCells>
  <phoneticPr fontId="2" type="noConversion"/>
  <conditionalFormatting sqref="B1">
    <cfRule type="duplicateValues" dxfId="575" priority="181"/>
  </conditionalFormatting>
  <conditionalFormatting sqref="B7:B9 B11">
    <cfRule type="duplicateValues" dxfId="574" priority="112"/>
    <cfRule type="duplicateValues" dxfId="573" priority="114"/>
    <cfRule type="duplicateValues" dxfId="572" priority="115"/>
    <cfRule type="duplicateValues" dxfId="571" priority="116"/>
    <cfRule type="duplicateValues" dxfId="570" priority="117"/>
  </conditionalFormatting>
  <conditionalFormatting sqref="B10">
    <cfRule type="duplicateValues" dxfId="569" priority="8"/>
    <cfRule type="duplicateValues" dxfId="568" priority="9"/>
    <cfRule type="duplicateValues" dxfId="567" priority="10"/>
    <cfRule type="duplicateValues" dxfId="566" priority="11"/>
    <cfRule type="containsText" dxfId="565" priority="12" operator="containsText" text="코드미발번">
      <formula>NOT(ISERROR(SEARCH("코드미발번",B10)))</formula>
    </cfRule>
  </conditionalFormatting>
  <conditionalFormatting sqref="B12">
    <cfRule type="duplicateValues" dxfId="564" priority="18"/>
  </conditionalFormatting>
  <conditionalFormatting sqref="B13:B22">
    <cfRule type="duplicateValues" dxfId="563" priority="13"/>
    <cfRule type="duplicateValues" dxfId="562" priority="14"/>
    <cfRule type="duplicateValues" dxfId="561" priority="15"/>
    <cfRule type="duplicateValues" dxfId="560" priority="16"/>
    <cfRule type="containsText" dxfId="559" priority="17" operator="containsText" text="코드미발번">
      <formula>NOT(ISERROR(SEARCH("코드미발번",B13)))</formula>
    </cfRule>
  </conditionalFormatting>
  <conditionalFormatting sqref="B23">
    <cfRule type="duplicateValues" dxfId="558" priority="3"/>
    <cfRule type="duplicateValues" dxfId="557" priority="4"/>
    <cfRule type="duplicateValues" dxfId="556" priority="5"/>
    <cfRule type="duplicateValues" dxfId="555" priority="6"/>
    <cfRule type="containsText" dxfId="554" priority="7" operator="containsText" text="코드미발번">
      <formula>NOT(ISERROR(SEARCH("코드미발번",B23)))</formula>
    </cfRule>
  </conditionalFormatting>
  <conditionalFormatting sqref="B24:B56 B1:B9 B11:B12 B58:B1048576">
    <cfRule type="duplicateValues" dxfId="553" priority="29"/>
  </conditionalFormatting>
  <conditionalFormatting sqref="B24:B56 B2:B6 B58:B1048576">
    <cfRule type="duplicateValues" dxfId="552" priority="1222"/>
  </conditionalFormatting>
  <conditionalFormatting sqref="B57">
    <cfRule type="duplicateValues" dxfId="551" priority="1"/>
    <cfRule type="duplicateValues" dxfId="550" priority="2"/>
  </conditionalFormatting>
  <conditionalFormatting sqref="B7:C9 B11:C11">
    <cfRule type="containsText" dxfId="549" priority="113" operator="containsText" text="코드미발번">
      <formula>NOT(ISERROR(SEARCH("코드미발번",B7)))</formula>
    </cfRule>
    <cfRule type="duplicateValues" dxfId="548" priority="118"/>
    <cfRule type="duplicateValues" dxfId="547" priority="119"/>
  </conditionalFormatting>
  <pageMargins left="0.7" right="0.7" top="0.75" bottom="0.75" header="0.3" footer="0.3"/>
  <pageSetup paperSize="9" scale="16" orientation="portrait" r:id="rId1"/>
  <rowBreaks count="2" manualBreakCount="2">
    <brk id="4" max="19" man="1"/>
    <brk id="3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1AC0-8DF6-41C3-BABB-8EAA09A81635}">
  <sheetPr codeName="Sheet7"/>
  <dimension ref="A1:S450"/>
  <sheetViews>
    <sheetView showGridLines="0" view="pageBreakPreview" zoomScale="55" zoomScaleNormal="25" zoomScaleSheetLayoutView="55" workbookViewId="0">
      <pane ySplit="4" topLeftCell="A21" activePane="bottomLeft" state="frozen"/>
      <selection activeCell="P7" sqref="P7"/>
      <selection pane="bottomLeft" activeCell="C8" sqref="C8"/>
    </sheetView>
  </sheetViews>
  <sheetFormatPr defaultRowHeight="25.2"/>
  <cols>
    <col min="1" max="1" width="24.8984375" customWidth="1"/>
    <col min="2" max="2" width="16.09765625" customWidth="1"/>
    <col min="3" max="3" width="57" style="131" customWidth="1"/>
    <col min="4" max="4" width="27.59765625" customWidth="1"/>
    <col min="5" max="5" width="13.19921875" customWidth="1"/>
    <col min="6" max="6" width="11.09765625" bestFit="1" customWidth="1"/>
    <col min="7" max="7" width="11.19921875" customWidth="1"/>
    <col min="8" max="9" width="13.5" customWidth="1"/>
    <col min="10" max="10" width="58.3984375" customWidth="1"/>
    <col min="11" max="11" width="12.69921875" customWidth="1"/>
    <col min="12" max="12" width="13.19921875" customWidth="1"/>
    <col min="13" max="13" width="9.69921875" customWidth="1"/>
    <col min="14" max="14" width="9.69921875" style="181" hidden="1" customWidth="1"/>
    <col min="15" max="15" width="10.296875" style="687" hidden="1" customWidth="1"/>
    <col min="16" max="16" width="10.296875" style="680" hidden="1" customWidth="1"/>
    <col min="17" max="17" width="8.796875" hidden="1" customWidth="1"/>
    <col min="18" max="18" width="0" hidden="1" customWidth="1"/>
    <col min="19" max="19" width="10.296875" style="680" hidden="1" customWidth="1"/>
  </cols>
  <sheetData>
    <row r="1" spans="1:19" ht="52.95" customHeight="1">
      <c r="A1" s="184"/>
      <c r="B1" s="185"/>
      <c r="C1" s="963" t="s">
        <v>6380</v>
      </c>
      <c r="D1" s="963"/>
      <c r="E1" s="963"/>
      <c r="F1" s="963"/>
      <c r="G1" s="963"/>
      <c r="H1" s="963"/>
      <c r="I1" s="963"/>
      <c r="J1" s="963"/>
      <c r="K1" s="963"/>
      <c r="L1" s="185"/>
      <c r="M1" s="185"/>
      <c r="N1" s="690"/>
      <c r="O1" s="680"/>
    </row>
    <row r="2" spans="1:19" ht="72">
      <c r="A2" s="5"/>
      <c r="B2" s="6"/>
      <c r="C2" s="5" t="s">
        <v>4124</v>
      </c>
      <c r="D2" s="6"/>
      <c r="E2" s="6"/>
      <c r="F2" s="6"/>
      <c r="G2" s="6"/>
      <c r="H2" s="6"/>
      <c r="I2" s="6"/>
      <c r="J2" s="122" t="s">
        <v>3755</v>
      </c>
      <c r="K2" s="6"/>
      <c r="L2" s="6"/>
      <c r="M2" s="6"/>
      <c r="N2" s="269"/>
    </row>
    <row r="3" spans="1:19">
      <c r="A3" s="964" t="s">
        <v>426</v>
      </c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267"/>
    </row>
    <row r="4" spans="1:19" s="145" customFormat="1">
      <c r="A4" s="7" t="s">
        <v>427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143" t="s">
        <v>428</v>
      </c>
      <c r="H4" s="144" t="s">
        <v>5</v>
      </c>
      <c r="I4" s="144" t="s">
        <v>6</v>
      </c>
      <c r="J4" s="7" t="s">
        <v>7</v>
      </c>
      <c r="K4" s="7" t="s">
        <v>429</v>
      </c>
      <c r="L4" s="7" t="s">
        <v>8</v>
      </c>
      <c r="M4" s="7" t="s">
        <v>9</v>
      </c>
      <c r="N4" s="268"/>
      <c r="O4" s="686"/>
      <c r="P4" s="62"/>
      <c r="S4" s="62"/>
    </row>
    <row r="5" spans="1:19" ht="96">
      <c r="A5" s="348" t="s">
        <v>6637</v>
      </c>
      <c r="B5" s="13">
        <v>459056</v>
      </c>
      <c r="C5" s="29" t="s">
        <v>6149</v>
      </c>
      <c r="D5" s="14" t="s">
        <v>6150</v>
      </c>
      <c r="E5" s="41">
        <v>30</v>
      </c>
      <c r="F5" s="12" t="s">
        <v>233</v>
      </c>
      <c r="G5" s="59">
        <f>H5+50000</f>
        <v>138000</v>
      </c>
      <c r="H5" s="320">
        <f t="shared" ref="H5" si="0">N5</f>
        <v>88000</v>
      </c>
      <c r="I5" s="20">
        <f>H5/E5</f>
        <v>2933.3333333333335</v>
      </c>
      <c r="J5" s="32" t="s">
        <v>6151</v>
      </c>
      <c r="K5" s="41" t="s">
        <v>6152</v>
      </c>
      <c r="L5" s="128" t="s">
        <v>773</v>
      </c>
      <c r="M5" s="12" t="s">
        <v>106</v>
      </c>
      <c r="N5" s="263">
        <v>88000</v>
      </c>
      <c r="O5" s="680" t="b">
        <f t="shared" ref="O5" si="1">H5=N5</f>
        <v>1</v>
      </c>
      <c r="P5" s="680" t="b">
        <f t="shared" ref="P5" si="2">H5&lt;G5</f>
        <v>1</v>
      </c>
      <c r="Q5">
        <f>VLOOKUP(B5,'25년09월 학교가'!$A$2:$C$1818,3,0)</f>
        <v>88000</v>
      </c>
      <c r="S5" s="698" t="b">
        <f t="shared" ref="S5" si="3">Q5=H5</f>
        <v>1</v>
      </c>
    </row>
    <row r="6" spans="1:19" ht="96">
      <c r="A6" s="222"/>
      <c r="B6" s="379">
        <v>425876</v>
      </c>
      <c r="C6" s="390" t="s">
        <v>4640</v>
      </c>
      <c r="D6" s="14" t="s">
        <v>4363</v>
      </c>
      <c r="E6" s="12">
        <v>40</v>
      </c>
      <c r="F6" s="240" t="s">
        <v>3719</v>
      </c>
      <c r="G6" s="183">
        <v>88000</v>
      </c>
      <c r="H6" s="320">
        <f t="shared" ref="H6:H30" si="4">N6</f>
        <v>74000</v>
      </c>
      <c r="I6" s="183">
        <f t="shared" ref="I6:I9" si="5">H6/E6</f>
        <v>1850</v>
      </c>
      <c r="J6" s="133" t="s">
        <v>4603</v>
      </c>
      <c r="K6" s="41" t="s">
        <v>4361</v>
      </c>
      <c r="L6" s="41" t="s">
        <v>4993</v>
      </c>
      <c r="M6" s="38"/>
      <c r="N6" s="263">
        <v>74000</v>
      </c>
      <c r="O6" s="680" t="b">
        <f t="shared" ref="O6" si="6">H6=N6</f>
        <v>1</v>
      </c>
      <c r="P6" s="680" t="b">
        <f t="shared" ref="P6" si="7">H6&lt;G6</f>
        <v>1</v>
      </c>
      <c r="Q6">
        <f>VLOOKUP(B6,'25년09월 학교가'!$A$2:$C$1818,3,0)</f>
        <v>74000</v>
      </c>
      <c r="S6" s="680" t="b">
        <f>Q6=H6</f>
        <v>1</v>
      </c>
    </row>
    <row r="7" spans="1:19" s="175" customFormat="1" ht="111" customHeight="1">
      <c r="A7" s="161"/>
      <c r="B7" s="379">
        <v>441681</v>
      </c>
      <c r="C7" s="191" t="s">
        <v>5525</v>
      </c>
      <c r="D7" s="14" t="s">
        <v>5534</v>
      </c>
      <c r="E7" s="12">
        <v>40</v>
      </c>
      <c r="F7" s="240" t="s">
        <v>233</v>
      </c>
      <c r="G7" s="262">
        <f>H7+40000</f>
        <v>116000</v>
      </c>
      <c r="H7" s="320">
        <f>N7</f>
        <v>76000</v>
      </c>
      <c r="I7" s="183">
        <f>H7/E7</f>
        <v>1900</v>
      </c>
      <c r="J7" s="133" t="s">
        <v>5531</v>
      </c>
      <c r="K7" s="41" t="s">
        <v>5532</v>
      </c>
      <c r="L7" s="41"/>
      <c r="M7" s="38"/>
      <c r="N7" s="266">
        <v>76000</v>
      </c>
      <c r="O7" s="680" t="b">
        <f t="shared" ref="O7:O34" si="8">H7=N7</f>
        <v>1</v>
      </c>
      <c r="P7" s="680" t="b">
        <f t="shared" ref="P7:P34" si="9">H7&lt;G7</f>
        <v>1</v>
      </c>
      <c r="Q7">
        <f>VLOOKUP(B7,'25년09월 학교가'!$A$2:$C$1818,3,0)</f>
        <v>76000</v>
      </c>
      <c r="R7" s="350"/>
      <c r="S7" s="680" t="b">
        <f t="shared" ref="S7:S36" si="10">Q7=H7</f>
        <v>1</v>
      </c>
    </row>
    <row r="8" spans="1:19" s="175" customFormat="1" ht="111" customHeight="1">
      <c r="A8" s="161"/>
      <c r="B8" s="379">
        <v>441682</v>
      </c>
      <c r="C8" s="191" t="s">
        <v>5526</v>
      </c>
      <c r="D8" s="14" t="s">
        <v>5534</v>
      </c>
      <c r="E8" s="12">
        <v>40</v>
      </c>
      <c r="F8" s="240" t="s">
        <v>233</v>
      </c>
      <c r="G8" s="262">
        <f>H8+40000</f>
        <v>120000</v>
      </c>
      <c r="H8" s="320">
        <f>N8</f>
        <v>80000</v>
      </c>
      <c r="I8" s="183">
        <f t="shared" ref="I8" si="11">H8/E8</f>
        <v>2000</v>
      </c>
      <c r="J8" s="133" t="s">
        <v>5533</v>
      </c>
      <c r="K8" s="41" t="s">
        <v>5532</v>
      </c>
      <c r="L8" s="41"/>
      <c r="M8" s="38"/>
      <c r="N8" s="266">
        <v>80000</v>
      </c>
      <c r="O8" s="680" t="b">
        <f t="shared" si="8"/>
        <v>1</v>
      </c>
      <c r="P8" s="680" t="b">
        <f t="shared" si="9"/>
        <v>1</v>
      </c>
      <c r="Q8">
        <f>VLOOKUP(B8,'25년09월 학교가'!$A$2:$C$1818,3,0)</f>
        <v>80000</v>
      </c>
      <c r="R8" s="350"/>
      <c r="S8" s="680" t="b">
        <f t="shared" si="10"/>
        <v>1</v>
      </c>
    </row>
    <row r="9" spans="1:19" ht="409.6">
      <c r="A9" s="12"/>
      <c r="B9" s="224">
        <v>406956</v>
      </c>
      <c r="C9" s="223" t="s">
        <v>4679</v>
      </c>
      <c r="D9" s="14" t="s">
        <v>4364</v>
      </c>
      <c r="E9" s="12">
        <v>50</v>
      </c>
      <c r="F9" s="240" t="s">
        <v>3719</v>
      </c>
      <c r="G9" s="183">
        <v>120000</v>
      </c>
      <c r="H9" s="320">
        <f t="shared" si="4"/>
        <v>95000</v>
      </c>
      <c r="I9" s="183">
        <f t="shared" si="5"/>
        <v>1900</v>
      </c>
      <c r="J9" s="133" t="s">
        <v>4388</v>
      </c>
      <c r="K9" s="44" t="s">
        <v>5004</v>
      </c>
      <c r="L9" s="41" t="s">
        <v>4994</v>
      </c>
      <c r="M9" s="38"/>
      <c r="N9" s="263">
        <v>95000</v>
      </c>
      <c r="O9" s="680" t="b">
        <f t="shared" si="8"/>
        <v>1</v>
      </c>
      <c r="P9" s="680" t="b">
        <f t="shared" si="9"/>
        <v>1</v>
      </c>
      <c r="Q9">
        <f>VLOOKUP(B9,'25년09월 학교가'!$A$2:$C$1818,3,0)</f>
        <v>95000</v>
      </c>
      <c r="S9" s="680" t="b">
        <f t="shared" si="10"/>
        <v>1</v>
      </c>
    </row>
    <row r="10" spans="1:19" ht="265.2" customHeight="1">
      <c r="A10" s="14"/>
      <c r="B10" s="379">
        <v>336388</v>
      </c>
      <c r="C10" s="29" t="s">
        <v>2061</v>
      </c>
      <c r="D10" s="14" t="s">
        <v>2062</v>
      </c>
      <c r="E10" s="12">
        <v>70</v>
      </c>
      <c r="F10" s="12" t="s">
        <v>233</v>
      </c>
      <c r="G10" s="34">
        <v>155000</v>
      </c>
      <c r="H10" s="319">
        <f t="shared" si="4"/>
        <v>122500</v>
      </c>
      <c r="I10" s="20">
        <f>H10/E10</f>
        <v>1750</v>
      </c>
      <c r="J10" s="32" t="s">
        <v>2063</v>
      </c>
      <c r="K10" s="41" t="s">
        <v>5019</v>
      </c>
      <c r="L10" s="12" t="s">
        <v>77</v>
      </c>
      <c r="M10" s="160"/>
      <c r="N10" s="265">
        <v>122500</v>
      </c>
      <c r="O10" s="680" t="b">
        <f t="shared" si="8"/>
        <v>1</v>
      </c>
      <c r="P10" s="680" t="b">
        <f t="shared" si="9"/>
        <v>1</v>
      </c>
      <c r="Q10">
        <f>VLOOKUP(B10,'25년09월 학교가'!$A$2:$C$1818,3,0)</f>
        <v>122500</v>
      </c>
      <c r="R10" s="349"/>
      <c r="S10" s="680" t="b">
        <f t="shared" si="10"/>
        <v>1</v>
      </c>
    </row>
    <row r="11" spans="1:19" ht="76.8">
      <c r="A11" s="161"/>
      <c r="B11" s="301">
        <v>384565</v>
      </c>
      <c r="C11" s="89" t="s">
        <v>4502</v>
      </c>
      <c r="D11" s="90" t="s">
        <v>942</v>
      </c>
      <c r="E11" s="91"/>
      <c r="F11" s="91" t="s">
        <v>233</v>
      </c>
      <c r="G11" s="92">
        <v>75000</v>
      </c>
      <c r="H11" s="320">
        <f t="shared" si="4"/>
        <v>73000</v>
      </c>
      <c r="I11" s="93"/>
      <c r="J11" s="32" t="s">
        <v>1829</v>
      </c>
      <c r="K11" s="41" t="s">
        <v>165</v>
      </c>
      <c r="L11" s="38" t="s">
        <v>605</v>
      </c>
      <c r="M11" s="306"/>
      <c r="N11" s="263">
        <v>73000</v>
      </c>
      <c r="O11" s="680" t="b">
        <f t="shared" si="8"/>
        <v>1</v>
      </c>
      <c r="P11" s="680" t="b">
        <f t="shared" si="9"/>
        <v>1</v>
      </c>
      <c r="Q11">
        <f>VLOOKUP(B11,'25년09월 학교가'!$A$2:$C$1818,3,0)</f>
        <v>73000</v>
      </c>
      <c r="S11" s="680" t="b">
        <f t="shared" si="10"/>
        <v>1</v>
      </c>
    </row>
    <row r="12" spans="1:19" ht="192">
      <c r="A12" s="161"/>
      <c r="B12" s="379">
        <v>391043</v>
      </c>
      <c r="C12" s="58" t="s">
        <v>3759</v>
      </c>
      <c r="D12" s="14" t="s">
        <v>1830</v>
      </c>
      <c r="E12" s="12">
        <v>80</v>
      </c>
      <c r="F12" s="12" t="s">
        <v>233</v>
      </c>
      <c r="G12" s="34">
        <v>100000</v>
      </c>
      <c r="H12" s="320">
        <f t="shared" si="4"/>
        <v>79000</v>
      </c>
      <c r="I12" s="20">
        <f>H12/E12</f>
        <v>987.5</v>
      </c>
      <c r="J12" s="32" t="s">
        <v>1831</v>
      </c>
      <c r="K12" s="41" t="s">
        <v>4999</v>
      </c>
      <c r="L12" s="41" t="s">
        <v>1832</v>
      </c>
      <c r="M12" s="306" t="s">
        <v>112</v>
      </c>
      <c r="N12" s="263">
        <v>79000</v>
      </c>
      <c r="O12" s="680" t="b">
        <f t="shared" si="8"/>
        <v>1</v>
      </c>
      <c r="P12" s="680" t="b">
        <f t="shared" si="9"/>
        <v>1</v>
      </c>
      <c r="Q12">
        <f>VLOOKUP(B12,'25년09월 학교가'!$A$2:$C$1818,3,0)</f>
        <v>79000</v>
      </c>
      <c r="S12" s="680" t="b">
        <f t="shared" si="10"/>
        <v>1</v>
      </c>
    </row>
    <row r="13" spans="1:19" ht="147">
      <c r="A13" s="14"/>
      <c r="B13" s="13">
        <v>391044</v>
      </c>
      <c r="C13" s="29" t="s">
        <v>3743</v>
      </c>
      <c r="D13" s="14" t="s">
        <v>608</v>
      </c>
      <c r="E13" s="12">
        <v>80</v>
      </c>
      <c r="F13" s="12" t="s">
        <v>233</v>
      </c>
      <c r="G13" s="30">
        <v>104000</v>
      </c>
      <c r="H13" s="320">
        <f t="shared" si="4"/>
        <v>79000</v>
      </c>
      <c r="I13" s="20">
        <f>H13/E13</f>
        <v>987.5</v>
      </c>
      <c r="J13" s="32" t="s">
        <v>609</v>
      </c>
      <c r="K13" s="41" t="s">
        <v>610</v>
      </c>
      <c r="L13" s="38" t="s">
        <v>77</v>
      </c>
      <c r="M13" s="306" t="s">
        <v>112</v>
      </c>
      <c r="N13" s="263">
        <v>79000</v>
      </c>
      <c r="O13" s="680" t="b">
        <f t="shared" si="8"/>
        <v>1</v>
      </c>
      <c r="P13" s="680" t="b">
        <f t="shared" si="9"/>
        <v>1</v>
      </c>
      <c r="Q13">
        <f>VLOOKUP(B13,'25년09월 학교가'!$A$2:$C$1818,3,0)</f>
        <v>79000</v>
      </c>
      <c r="S13" s="680" t="b">
        <f t="shared" si="10"/>
        <v>1</v>
      </c>
    </row>
    <row r="14" spans="1:19" ht="172.8">
      <c r="A14" s="14"/>
      <c r="B14" s="13">
        <v>398089</v>
      </c>
      <c r="C14" s="29" t="s">
        <v>5470</v>
      </c>
      <c r="D14" s="14" t="s">
        <v>4258</v>
      </c>
      <c r="E14" s="41">
        <v>35</v>
      </c>
      <c r="F14" s="12" t="s">
        <v>233</v>
      </c>
      <c r="G14" s="59">
        <v>98460</v>
      </c>
      <c r="H14" s="320">
        <f t="shared" si="4"/>
        <v>86490</v>
      </c>
      <c r="I14" s="20">
        <f>H14/E14</f>
        <v>2471.1428571428573</v>
      </c>
      <c r="J14" s="32" t="s">
        <v>5469</v>
      </c>
      <c r="K14" s="41" t="s">
        <v>4189</v>
      </c>
      <c r="L14" s="38"/>
      <c r="M14" s="306"/>
      <c r="N14" s="263">
        <v>86490</v>
      </c>
      <c r="O14" s="680" t="b">
        <f t="shared" si="8"/>
        <v>1</v>
      </c>
      <c r="P14" s="680" t="b">
        <f t="shared" si="9"/>
        <v>1</v>
      </c>
      <c r="Q14">
        <f>VLOOKUP(B14,'25년09월 학교가'!$A$2:$C$1818,3,0)</f>
        <v>86490</v>
      </c>
      <c r="S14" s="680" t="b">
        <f t="shared" si="10"/>
        <v>1</v>
      </c>
    </row>
    <row r="15" spans="1:19" ht="96.6" thickBot="1">
      <c r="A15" s="72"/>
      <c r="B15" s="391">
        <v>393661</v>
      </c>
      <c r="C15" s="73" t="s">
        <v>815</v>
      </c>
      <c r="D15" s="72" t="s">
        <v>816</v>
      </c>
      <c r="E15" s="74">
        <v>35</v>
      </c>
      <c r="F15" s="74" t="s">
        <v>233</v>
      </c>
      <c r="G15" s="339">
        <v>80000</v>
      </c>
      <c r="H15" s="338">
        <f t="shared" si="4"/>
        <v>60170</v>
      </c>
      <c r="I15" s="76">
        <f t="shared" ref="I15:I24" si="12">H15/E15</f>
        <v>1719.1428571428571</v>
      </c>
      <c r="J15" s="32" t="s">
        <v>817</v>
      </c>
      <c r="K15" s="41" t="s">
        <v>5006</v>
      </c>
      <c r="L15" s="38" t="s">
        <v>825</v>
      </c>
      <c r="M15" s="306"/>
      <c r="N15" s="263">
        <v>60170</v>
      </c>
      <c r="O15" s="680" t="b">
        <f t="shared" si="8"/>
        <v>1</v>
      </c>
      <c r="P15" s="680" t="b">
        <f t="shared" si="9"/>
        <v>1</v>
      </c>
      <c r="Q15">
        <f>VLOOKUP(B15,'25년09월 학교가'!$A$2:$C$1818,3,0)</f>
        <v>60170</v>
      </c>
      <c r="S15" s="680" t="b">
        <f t="shared" si="10"/>
        <v>1</v>
      </c>
    </row>
    <row r="16" spans="1:19" ht="134.4" customHeight="1">
      <c r="A16" s="1048" t="s">
        <v>1819</v>
      </c>
      <c r="B16" s="392">
        <v>372109</v>
      </c>
      <c r="C16" s="137" t="s">
        <v>4660</v>
      </c>
      <c r="D16" s="1045" t="s">
        <v>5444</v>
      </c>
      <c r="E16" s="1040">
        <v>69</v>
      </c>
      <c r="F16" s="1040" t="s">
        <v>233</v>
      </c>
      <c r="G16" s="1037">
        <f>H16+50000</f>
        <v>206150</v>
      </c>
      <c r="H16" s="1034">
        <f>SUM(N16:N19)</f>
        <v>156150</v>
      </c>
      <c r="I16" s="1031">
        <f>H16/E16</f>
        <v>2263.0434782608695</v>
      </c>
      <c r="J16" s="1015" t="s">
        <v>5447</v>
      </c>
      <c r="K16" s="1024" t="s">
        <v>1794</v>
      </c>
      <c r="L16" s="1021"/>
      <c r="M16" s="1018"/>
      <c r="N16" s="263">
        <v>109050</v>
      </c>
      <c r="O16" s="680" t="b">
        <f t="shared" si="8"/>
        <v>0</v>
      </c>
      <c r="P16" s="680" t="b">
        <f t="shared" si="9"/>
        <v>1</v>
      </c>
      <c r="Q16">
        <f>VLOOKUP(B16,'25년09월 학교가'!$A$2:$C$1818,3,0)</f>
        <v>109050</v>
      </c>
      <c r="S16" s="680" t="b">
        <f t="shared" si="10"/>
        <v>0</v>
      </c>
    </row>
    <row r="17" spans="1:19">
      <c r="A17" s="1049"/>
      <c r="B17" s="393">
        <v>379853</v>
      </c>
      <c r="C17" s="245" t="s">
        <v>4674</v>
      </c>
      <c r="D17" s="1046"/>
      <c r="E17" s="1041"/>
      <c r="F17" s="1041"/>
      <c r="G17" s="1038"/>
      <c r="H17" s="1035"/>
      <c r="I17" s="1032"/>
      <c r="J17" s="1016"/>
      <c r="K17" s="1025"/>
      <c r="L17" s="1022"/>
      <c r="M17" s="1019"/>
      <c r="N17" s="263">
        <v>5180</v>
      </c>
      <c r="O17" s="680" t="b">
        <f t="shared" si="8"/>
        <v>0</v>
      </c>
      <c r="P17" s="680" t="b">
        <f t="shared" si="9"/>
        <v>0</v>
      </c>
      <c r="Q17">
        <f>VLOOKUP(B17,'25년09월 학교가'!$A$2:$C$1818,3,0)</f>
        <v>5180</v>
      </c>
      <c r="S17" s="680" t="b">
        <f t="shared" si="10"/>
        <v>0</v>
      </c>
    </row>
    <row r="18" spans="1:19">
      <c r="A18" s="1049"/>
      <c r="B18" s="393">
        <v>372501</v>
      </c>
      <c r="C18" s="245" t="s">
        <v>4661</v>
      </c>
      <c r="D18" s="1046"/>
      <c r="E18" s="1041"/>
      <c r="F18" s="1041"/>
      <c r="G18" s="1038"/>
      <c r="H18" s="1035"/>
      <c r="I18" s="1032"/>
      <c r="J18" s="1016"/>
      <c r="K18" s="1025"/>
      <c r="L18" s="1022"/>
      <c r="M18" s="1019"/>
      <c r="N18" s="263">
        <v>10900</v>
      </c>
      <c r="O18" s="680" t="b">
        <f t="shared" si="8"/>
        <v>0</v>
      </c>
      <c r="P18" s="680" t="b">
        <f t="shared" si="9"/>
        <v>0</v>
      </c>
      <c r="Q18">
        <f>VLOOKUP(B18,'25년09월 학교가'!$A$2:$C$1818,3,0)</f>
        <v>10900</v>
      </c>
      <c r="S18" s="680" t="b">
        <f t="shared" si="10"/>
        <v>0</v>
      </c>
    </row>
    <row r="19" spans="1:19" ht="25.8" thickBot="1">
      <c r="A19" s="1050"/>
      <c r="B19" s="394">
        <v>372503</v>
      </c>
      <c r="C19" s="138" t="s">
        <v>4663</v>
      </c>
      <c r="D19" s="1047"/>
      <c r="E19" s="1042"/>
      <c r="F19" s="1042"/>
      <c r="G19" s="1039"/>
      <c r="H19" s="1036"/>
      <c r="I19" s="1033"/>
      <c r="J19" s="1017"/>
      <c r="K19" s="1026"/>
      <c r="L19" s="1023"/>
      <c r="M19" s="1020"/>
      <c r="N19" s="263">
        <v>31020</v>
      </c>
      <c r="O19" s="680" t="b">
        <f t="shared" si="8"/>
        <v>0</v>
      </c>
      <c r="P19" s="680" t="b">
        <f t="shared" si="9"/>
        <v>0</v>
      </c>
      <c r="Q19">
        <f>VLOOKUP(B19,'25년09월 학교가'!$A$2:$C$1818,3,0)</f>
        <v>31020</v>
      </c>
      <c r="S19" s="680" t="b">
        <f t="shared" si="10"/>
        <v>0</v>
      </c>
    </row>
    <row r="20" spans="1:19" ht="172.8" customHeight="1">
      <c r="A20" s="1013" t="s">
        <v>5443</v>
      </c>
      <c r="B20" s="395">
        <v>372109</v>
      </c>
      <c r="C20" s="341" t="s">
        <v>4660</v>
      </c>
      <c r="D20" s="1028" t="s">
        <v>5446</v>
      </c>
      <c r="E20" s="1040">
        <v>69</v>
      </c>
      <c r="F20" s="1040" t="s">
        <v>233</v>
      </c>
      <c r="G20" s="1037">
        <f>H20+50000</f>
        <v>190550</v>
      </c>
      <c r="H20" s="1034">
        <f>SUM(N20:N23)</f>
        <v>140550</v>
      </c>
      <c r="I20" s="1031">
        <f>H20/E20</f>
        <v>2036.9565217391305</v>
      </c>
      <c r="J20" s="1015" t="s">
        <v>5445</v>
      </c>
      <c r="K20" s="1024" t="s">
        <v>1795</v>
      </c>
      <c r="L20" s="1021"/>
      <c r="M20" s="1018"/>
      <c r="N20" s="263">
        <v>109050</v>
      </c>
      <c r="O20" s="680" t="b">
        <f t="shared" si="8"/>
        <v>0</v>
      </c>
      <c r="P20" s="680" t="b">
        <f t="shared" si="9"/>
        <v>1</v>
      </c>
      <c r="Q20">
        <f>VLOOKUP(B20,'25년09월 학교가'!$A$2:$C$1818,3,0)</f>
        <v>109050</v>
      </c>
      <c r="S20" s="680" t="b">
        <f t="shared" si="10"/>
        <v>0</v>
      </c>
    </row>
    <row r="21" spans="1:19">
      <c r="A21" s="1027"/>
      <c r="B21" s="396">
        <v>379853</v>
      </c>
      <c r="C21" s="241" t="s">
        <v>4674</v>
      </c>
      <c r="D21" s="1029"/>
      <c r="E21" s="1041"/>
      <c r="F21" s="1041"/>
      <c r="G21" s="1038"/>
      <c r="H21" s="1035"/>
      <c r="I21" s="1032"/>
      <c r="J21" s="1016"/>
      <c r="K21" s="1025"/>
      <c r="L21" s="1022"/>
      <c r="M21" s="1019"/>
      <c r="N21" s="263">
        <v>5180</v>
      </c>
      <c r="O21" s="680" t="b">
        <f t="shared" si="8"/>
        <v>0</v>
      </c>
      <c r="P21" s="680" t="b">
        <f t="shared" si="9"/>
        <v>0</v>
      </c>
      <c r="Q21">
        <f>VLOOKUP(B21,'25년09월 학교가'!$A$2:$C$1818,3,0)</f>
        <v>5180</v>
      </c>
      <c r="S21" s="680" t="b">
        <f t="shared" si="10"/>
        <v>0</v>
      </c>
    </row>
    <row r="22" spans="1:19">
      <c r="A22" s="1027"/>
      <c r="B22" s="396">
        <v>373322</v>
      </c>
      <c r="C22" s="241" t="s">
        <v>4664</v>
      </c>
      <c r="D22" s="1029"/>
      <c r="E22" s="1041"/>
      <c r="F22" s="1041"/>
      <c r="G22" s="1038"/>
      <c r="H22" s="1035"/>
      <c r="I22" s="1032"/>
      <c r="J22" s="1016"/>
      <c r="K22" s="1025"/>
      <c r="L22" s="1022"/>
      <c r="M22" s="1019"/>
      <c r="N22" s="263">
        <v>9400</v>
      </c>
      <c r="O22" s="680" t="b">
        <f t="shared" si="8"/>
        <v>0</v>
      </c>
      <c r="P22" s="680" t="b">
        <f t="shared" si="9"/>
        <v>0</v>
      </c>
      <c r="Q22">
        <f>VLOOKUP(B22,'25년09월 학교가'!$A$2:$C$1818,3,0)</f>
        <v>9400</v>
      </c>
      <c r="S22" s="680" t="b">
        <f t="shared" si="10"/>
        <v>0</v>
      </c>
    </row>
    <row r="23" spans="1:19" ht="25.8" thickBot="1">
      <c r="A23" s="1014"/>
      <c r="B23" s="397">
        <v>372900</v>
      </c>
      <c r="C23" s="342" t="s">
        <v>4662</v>
      </c>
      <c r="D23" s="1030"/>
      <c r="E23" s="1042"/>
      <c r="F23" s="1042"/>
      <c r="G23" s="1039"/>
      <c r="H23" s="1036"/>
      <c r="I23" s="1033"/>
      <c r="J23" s="1017"/>
      <c r="K23" s="1026"/>
      <c r="L23" s="1023"/>
      <c r="M23" s="1020"/>
      <c r="N23" s="263">
        <v>16920</v>
      </c>
      <c r="O23" s="680" t="b">
        <f t="shared" si="8"/>
        <v>0</v>
      </c>
      <c r="P23" s="680" t="b">
        <f t="shared" si="9"/>
        <v>0</v>
      </c>
      <c r="Q23">
        <f>VLOOKUP(B23,'25년09월 학교가'!$A$2:$C$1818,3,0)</f>
        <v>16920</v>
      </c>
      <c r="S23" s="680" t="b">
        <f t="shared" si="10"/>
        <v>0</v>
      </c>
    </row>
    <row r="24" spans="1:19" ht="288">
      <c r="A24" s="174"/>
      <c r="B24" s="301">
        <v>377899</v>
      </c>
      <c r="C24" s="340" t="s">
        <v>4076</v>
      </c>
      <c r="D24" s="90" t="s">
        <v>1797</v>
      </c>
      <c r="E24" s="91">
        <v>35</v>
      </c>
      <c r="F24" s="91" t="s">
        <v>233</v>
      </c>
      <c r="G24" s="92">
        <v>70000</v>
      </c>
      <c r="H24" s="322">
        <f t="shared" si="4"/>
        <v>62100</v>
      </c>
      <c r="I24" s="93">
        <f t="shared" si="12"/>
        <v>1774.2857142857142</v>
      </c>
      <c r="J24" s="32" t="s">
        <v>1798</v>
      </c>
      <c r="K24" s="308" t="s">
        <v>5000</v>
      </c>
      <c r="L24" s="38" t="s">
        <v>825</v>
      </c>
      <c r="M24" s="306"/>
      <c r="N24" s="263">
        <v>62100</v>
      </c>
      <c r="O24" s="680" t="b">
        <f t="shared" si="8"/>
        <v>1</v>
      </c>
      <c r="P24" s="680" t="b">
        <f t="shared" si="9"/>
        <v>1</v>
      </c>
      <c r="Q24">
        <f>VLOOKUP(B24,'25년09월 학교가'!$A$2:$C$1818,3,0)</f>
        <v>62100</v>
      </c>
      <c r="S24" s="680" t="b">
        <f t="shared" si="10"/>
        <v>1</v>
      </c>
    </row>
    <row r="25" spans="1:19" ht="192">
      <c r="A25" s="14"/>
      <c r="B25" s="379">
        <v>372664</v>
      </c>
      <c r="C25" s="70" t="s">
        <v>1799</v>
      </c>
      <c r="D25" s="14" t="s">
        <v>1800</v>
      </c>
      <c r="E25" s="12">
        <v>30</v>
      </c>
      <c r="F25" s="12" t="s">
        <v>233</v>
      </c>
      <c r="G25" s="34">
        <v>101000</v>
      </c>
      <c r="H25" s="320">
        <f t="shared" si="4"/>
        <v>99280</v>
      </c>
      <c r="I25" s="20">
        <f>H25/E25</f>
        <v>3309.3333333333335</v>
      </c>
      <c r="J25" s="32" t="s">
        <v>1801</v>
      </c>
      <c r="K25" s="41" t="s">
        <v>1802</v>
      </c>
      <c r="L25" s="38" t="s">
        <v>773</v>
      </c>
      <c r="M25" s="306"/>
      <c r="N25" s="263">
        <v>99280</v>
      </c>
      <c r="O25" s="680" t="b">
        <f t="shared" si="8"/>
        <v>1</v>
      </c>
      <c r="P25" s="680" t="b">
        <f t="shared" si="9"/>
        <v>1</v>
      </c>
      <c r="Q25">
        <f>VLOOKUP(B25,'25년09월 학교가'!$A$2:$C$1818,3,0)</f>
        <v>99280</v>
      </c>
      <c r="S25" s="680" t="b">
        <f t="shared" si="10"/>
        <v>1</v>
      </c>
    </row>
    <row r="26" spans="1:19" ht="96">
      <c r="A26" s="161"/>
      <c r="B26" s="379">
        <v>359936</v>
      </c>
      <c r="C26" s="29" t="s">
        <v>3808</v>
      </c>
      <c r="D26" s="14" t="s">
        <v>1803</v>
      </c>
      <c r="E26" s="12">
        <v>40</v>
      </c>
      <c r="F26" s="12" t="s">
        <v>233</v>
      </c>
      <c r="G26" s="34">
        <v>67480</v>
      </c>
      <c r="H26" s="320">
        <f t="shared" si="4"/>
        <v>63930</v>
      </c>
      <c r="I26" s="20">
        <f>H26/E26</f>
        <v>1598.25</v>
      </c>
      <c r="J26" s="32" t="s">
        <v>1804</v>
      </c>
      <c r="K26" s="41"/>
      <c r="L26" s="38" t="s">
        <v>825</v>
      </c>
      <c r="M26" s="306"/>
      <c r="N26" s="263">
        <v>63930</v>
      </c>
      <c r="O26" s="680" t="b">
        <f t="shared" si="8"/>
        <v>1</v>
      </c>
      <c r="P26" s="680" t="b">
        <f t="shared" si="9"/>
        <v>1</v>
      </c>
      <c r="Q26">
        <f>VLOOKUP(B26,'25년09월 학교가'!$A$2:$C$1818,3,0)</f>
        <v>63930</v>
      </c>
      <c r="S26" s="680" t="b">
        <f t="shared" si="10"/>
        <v>1</v>
      </c>
    </row>
    <row r="27" spans="1:19" ht="96">
      <c r="A27" s="161"/>
      <c r="B27" s="379">
        <v>372050</v>
      </c>
      <c r="C27" s="29" t="s">
        <v>1805</v>
      </c>
      <c r="D27" s="14" t="s">
        <v>1806</v>
      </c>
      <c r="E27" s="12">
        <v>45</v>
      </c>
      <c r="F27" s="12" t="s">
        <v>233</v>
      </c>
      <c r="G27" s="34">
        <v>85000</v>
      </c>
      <c r="H27" s="320">
        <f t="shared" si="4"/>
        <v>84610</v>
      </c>
      <c r="I27" s="20">
        <f>H27/E27</f>
        <v>1880.2222222222222</v>
      </c>
      <c r="J27" s="32" t="s">
        <v>1807</v>
      </c>
      <c r="K27" s="41" t="s">
        <v>5001</v>
      </c>
      <c r="L27" s="38" t="s">
        <v>2862</v>
      </c>
      <c r="M27" s="306"/>
      <c r="N27" s="263">
        <v>84610</v>
      </c>
      <c r="O27" s="680" t="b">
        <f t="shared" si="8"/>
        <v>1</v>
      </c>
      <c r="P27" s="680" t="b">
        <f t="shared" si="9"/>
        <v>1</v>
      </c>
      <c r="Q27">
        <f>VLOOKUP(B27,'25년09월 학교가'!$A$2:$C$1818,3,0)</f>
        <v>84610</v>
      </c>
      <c r="S27" s="680" t="b">
        <f t="shared" si="10"/>
        <v>1</v>
      </c>
    </row>
    <row r="28" spans="1:19" ht="96">
      <c r="A28" s="14"/>
      <c r="B28" s="379">
        <v>377652</v>
      </c>
      <c r="C28" s="29" t="s">
        <v>1808</v>
      </c>
      <c r="D28" s="14" t="s">
        <v>1809</v>
      </c>
      <c r="E28" s="12"/>
      <c r="F28" s="12" t="s">
        <v>233</v>
      </c>
      <c r="G28" s="34">
        <v>48000</v>
      </c>
      <c r="H28" s="320">
        <f t="shared" si="4"/>
        <v>45120</v>
      </c>
      <c r="I28" s="20"/>
      <c r="J28" s="32" t="s">
        <v>1810</v>
      </c>
      <c r="K28" s="41"/>
      <c r="L28" s="38" t="s">
        <v>15</v>
      </c>
      <c r="M28" s="306"/>
      <c r="N28" s="263">
        <v>45120</v>
      </c>
      <c r="O28" s="680" t="b">
        <f t="shared" si="8"/>
        <v>1</v>
      </c>
      <c r="P28" s="680" t="b">
        <f t="shared" si="9"/>
        <v>1</v>
      </c>
      <c r="Q28">
        <f>VLOOKUP(B28,'25년09월 학교가'!$A$2:$C$1818,3,0)</f>
        <v>45120</v>
      </c>
      <c r="S28" s="680" t="b">
        <f t="shared" si="10"/>
        <v>1</v>
      </c>
    </row>
    <row r="29" spans="1:19" ht="76.8">
      <c r="A29" s="14"/>
      <c r="B29" s="379">
        <v>376331</v>
      </c>
      <c r="C29" s="29" t="s">
        <v>1811</v>
      </c>
      <c r="D29" s="14" t="s">
        <v>1812</v>
      </c>
      <c r="E29" s="12">
        <v>30</v>
      </c>
      <c r="F29" s="12" t="s">
        <v>233</v>
      </c>
      <c r="G29" s="34">
        <v>44500</v>
      </c>
      <c r="H29" s="320">
        <f t="shared" si="4"/>
        <v>41360</v>
      </c>
      <c r="I29" s="20">
        <f>H29/E29</f>
        <v>1378.6666666666667</v>
      </c>
      <c r="J29" s="32" t="s">
        <v>1813</v>
      </c>
      <c r="K29" s="41" t="s">
        <v>107</v>
      </c>
      <c r="L29" s="38" t="s">
        <v>1814</v>
      </c>
      <c r="M29" s="306" t="s">
        <v>11</v>
      </c>
      <c r="N29" s="263">
        <v>41360</v>
      </c>
      <c r="O29" s="680" t="b">
        <f t="shared" si="8"/>
        <v>1</v>
      </c>
      <c r="P29" s="680" t="b">
        <f t="shared" si="9"/>
        <v>1</v>
      </c>
      <c r="Q29">
        <f>VLOOKUP(B29,'25년09월 학교가'!$A$2:$C$1818,3,0)</f>
        <v>41360</v>
      </c>
      <c r="S29" s="680" t="b">
        <f t="shared" si="10"/>
        <v>1</v>
      </c>
    </row>
    <row r="30" spans="1:19" ht="42.6" thickBot="1">
      <c r="A30" s="72"/>
      <c r="B30" s="224">
        <v>353249</v>
      </c>
      <c r="C30" s="73" t="s">
        <v>1815</v>
      </c>
      <c r="D30" s="72" t="s">
        <v>1816</v>
      </c>
      <c r="E30" s="74">
        <v>30</v>
      </c>
      <c r="F30" s="74" t="s">
        <v>129</v>
      </c>
      <c r="G30" s="75">
        <v>56000</v>
      </c>
      <c r="H30" s="338">
        <f t="shared" si="4"/>
        <v>52990</v>
      </c>
      <c r="I30" s="76">
        <f>H30/E30</f>
        <v>1766.3333333333333</v>
      </c>
      <c r="J30" s="32" t="s">
        <v>1817</v>
      </c>
      <c r="K30" s="41" t="s">
        <v>19</v>
      </c>
      <c r="L30" s="38" t="s">
        <v>1818</v>
      </c>
      <c r="M30" s="306" t="s">
        <v>112</v>
      </c>
      <c r="N30" s="263">
        <v>52990</v>
      </c>
      <c r="O30" s="680" t="b">
        <f t="shared" si="8"/>
        <v>1</v>
      </c>
      <c r="P30" s="680" t="b">
        <f t="shared" si="9"/>
        <v>1</v>
      </c>
      <c r="Q30">
        <f>VLOOKUP(B30,'25년09월 학교가'!$A$2:$C$1818,3,0)</f>
        <v>52990</v>
      </c>
      <c r="S30" s="680" t="b">
        <f t="shared" si="10"/>
        <v>1</v>
      </c>
    </row>
    <row r="31" spans="1:19" ht="42">
      <c r="A31" s="1013" t="s">
        <v>1819</v>
      </c>
      <c r="B31" s="674">
        <v>371717</v>
      </c>
      <c r="C31" s="341" t="s">
        <v>1826</v>
      </c>
      <c r="D31" s="675" t="s">
        <v>1827</v>
      </c>
      <c r="E31" s="135">
        <v>60</v>
      </c>
      <c r="F31" s="135" t="s">
        <v>233</v>
      </c>
      <c r="G31" s="1043" t="s">
        <v>3824</v>
      </c>
      <c r="H31" s="1043">
        <f>(N31*3)+N32</f>
        <v>167320</v>
      </c>
      <c r="I31" s="1031">
        <f>H31/E31</f>
        <v>2788.6666666666665</v>
      </c>
      <c r="J31" s="134" t="s">
        <v>4675</v>
      </c>
      <c r="K31" s="309" t="s">
        <v>1821</v>
      </c>
      <c r="L31" s="310" t="s">
        <v>17</v>
      </c>
      <c r="M31" s="311" t="s">
        <v>11</v>
      </c>
      <c r="N31" s="263">
        <v>43240</v>
      </c>
      <c r="O31" s="680" t="b">
        <f t="shared" si="8"/>
        <v>0</v>
      </c>
      <c r="P31" s="680" t="b">
        <f t="shared" si="9"/>
        <v>1</v>
      </c>
      <c r="Q31">
        <f>VLOOKUP(B31,'25년09월 학교가'!$A$2:$C$1818,3,0)</f>
        <v>43240</v>
      </c>
      <c r="S31" s="680" t="b">
        <f t="shared" si="10"/>
        <v>0</v>
      </c>
    </row>
    <row r="32" spans="1:19" ht="77.400000000000006" thickBot="1">
      <c r="A32" s="1014"/>
      <c r="B32" s="398">
        <v>371719</v>
      </c>
      <c r="C32" s="139" t="s">
        <v>1828</v>
      </c>
      <c r="D32" s="140" t="s">
        <v>131</v>
      </c>
      <c r="E32" s="136"/>
      <c r="F32" s="136" t="s">
        <v>233</v>
      </c>
      <c r="G32" s="1044"/>
      <c r="H32" s="1044"/>
      <c r="I32" s="1033"/>
      <c r="J32" s="134" t="s">
        <v>4676</v>
      </c>
      <c r="K32" s="309" t="s">
        <v>1825</v>
      </c>
      <c r="L32" s="310" t="s">
        <v>98</v>
      </c>
      <c r="M32" s="311" t="s">
        <v>11</v>
      </c>
      <c r="N32" s="263">
        <v>37600</v>
      </c>
      <c r="O32" s="680" t="b">
        <f t="shared" si="8"/>
        <v>0</v>
      </c>
      <c r="P32" s="680" t="b">
        <f t="shared" si="9"/>
        <v>0</v>
      </c>
      <c r="Q32">
        <f>VLOOKUP(B32,'25년09월 학교가'!$A$2:$C$1818,3,0)</f>
        <v>37600</v>
      </c>
      <c r="S32" s="680" t="b">
        <f t="shared" si="10"/>
        <v>0</v>
      </c>
    </row>
    <row r="33" spans="1:19" s="194" customFormat="1" ht="192">
      <c r="A33" s="14"/>
      <c r="B33" s="379">
        <v>436294</v>
      </c>
      <c r="C33" s="195" t="s">
        <v>5339</v>
      </c>
      <c r="D33" s="14" t="s">
        <v>5340</v>
      </c>
      <c r="E33" s="12">
        <v>35</v>
      </c>
      <c r="F33" s="35" t="s">
        <v>233</v>
      </c>
      <c r="G33" s="183">
        <f>H33+5000</f>
        <v>58580</v>
      </c>
      <c r="H33" s="320">
        <f>N33</f>
        <v>53580</v>
      </c>
      <c r="I33" s="183">
        <f>H33/E33</f>
        <v>1530.8571428571429</v>
      </c>
      <c r="J33" s="133" t="s">
        <v>6451</v>
      </c>
      <c r="K33" s="14" t="s">
        <v>6452</v>
      </c>
      <c r="L33" s="12" t="s">
        <v>12</v>
      </c>
      <c r="M33" s="12" t="s">
        <v>112</v>
      </c>
      <c r="N33" s="266">
        <v>53580</v>
      </c>
      <c r="O33" s="680" t="b">
        <f t="shared" si="8"/>
        <v>1</v>
      </c>
      <c r="P33" s="680" t="b">
        <f t="shared" si="9"/>
        <v>1</v>
      </c>
      <c r="Q33">
        <f>VLOOKUP(B33,'25년09월 학교가'!$A$2:$C$1818,3,0)</f>
        <v>53580</v>
      </c>
      <c r="R33" s="350"/>
      <c r="S33" s="699" t="b">
        <f t="shared" si="10"/>
        <v>1</v>
      </c>
    </row>
    <row r="34" spans="1:19" s="194" customFormat="1" ht="57.6">
      <c r="A34" s="12"/>
      <c r="B34" s="379">
        <v>296635</v>
      </c>
      <c r="C34" s="192" t="s">
        <v>4776</v>
      </c>
      <c r="D34" s="12" t="s">
        <v>5374</v>
      </c>
      <c r="E34" s="12">
        <v>30</v>
      </c>
      <c r="F34" s="240" t="s">
        <v>233</v>
      </c>
      <c r="G34" s="183">
        <f t="shared" ref="G34" si="13">H34+5000</f>
        <v>88280</v>
      </c>
      <c r="H34" s="320">
        <f>N34</f>
        <v>83280</v>
      </c>
      <c r="I34" s="183">
        <f>H34/E34</f>
        <v>2776</v>
      </c>
      <c r="J34" s="133" t="s">
        <v>5375</v>
      </c>
      <c r="K34" s="14" t="s">
        <v>5376</v>
      </c>
      <c r="L34" s="14" t="s">
        <v>12</v>
      </c>
      <c r="M34" s="12"/>
      <c r="N34" s="266">
        <v>83280</v>
      </c>
      <c r="O34" s="680" t="b">
        <f t="shared" si="8"/>
        <v>1</v>
      </c>
      <c r="P34" s="680" t="b">
        <f t="shared" si="9"/>
        <v>1</v>
      </c>
      <c r="Q34">
        <f>VLOOKUP(B34,'25년09월 학교가'!$A$2:$C$1818,3,0)</f>
        <v>83280</v>
      </c>
      <c r="R34" s="350"/>
      <c r="S34" s="699" t="b">
        <f t="shared" si="10"/>
        <v>1</v>
      </c>
    </row>
    <row r="35" spans="1:19">
      <c r="A35" s="161"/>
      <c r="B35" s="379"/>
      <c r="C35" s="29"/>
      <c r="D35" s="14"/>
      <c r="E35" s="12"/>
      <c r="F35" s="12"/>
      <c r="G35" s="53"/>
      <c r="H35" s="319"/>
      <c r="I35" s="20"/>
      <c r="J35" s="32"/>
      <c r="K35" s="14"/>
      <c r="L35" s="12"/>
      <c r="M35" s="33"/>
      <c r="N35" s="263"/>
      <c r="O35" s="680"/>
      <c r="S35" s="680" t="b">
        <f t="shared" si="10"/>
        <v>1</v>
      </c>
    </row>
    <row r="36" spans="1:19">
      <c r="A36" s="161"/>
      <c r="B36" s="379"/>
      <c r="C36" s="29"/>
      <c r="D36" s="14"/>
      <c r="E36" s="12"/>
      <c r="F36" s="12"/>
      <c r="G36" s="53"/>
      <c r="H36" s="319"/>
      <c r="I36" s="20"/>
      <c r="J36" s="32"/>
      <c r="K36" s="14"/>
      <c r="L36" s="12"/>
      <c r="M36" s="33"/>
      <c r="N36" s="263"/>
      <c r="O36" s="680"/>
      <c r="S36" s="680" t="b">
        <f t="shared" si="10"/>
        <v>1</v>
      </c>
    </row>
    <row r="438" spans="14:14">
      <c r="N438" s="263"/>
    </row>
    <row r="439" spans="14:14">
      <c r="N439" s="263"/>
    </row>
    <row r="440" spans="14:14">
      <c r="N440" s="263"/>
    </row>
    <row r="441" spans="14:14">
      <c r="N441" s="263"/>
    </row>
    <row r="442" spans="14:14">
      <c r="N442" s="263"/>
    </row>
    <row r="443" spans="14:14">
      <c r="N443" s="263"/>
    </row>
    <row r="444" spans="14:14">
      <c r="N444" s="263"/>
    </row>
    <row r="445" spans="14:14">
      <c r="N445" s="263"/>
    </row>
    <row r="446" spans="14:14">
      <c r="N446" s="263"/>
    </row>
    <row r="447" spans="14:14">
      <c r="N447" s="263"/>
    </row>
    <row r="448" spans="14:14">
      <c r="N448" s="263"/>
    </row>
    <row r="449" spans="14:14">
      <c r="N449" s="263"/>
    </row>
    <row r="450" spans="14:14">
      <c r="N450" s="263"/>
    </row>
  </sheetData>
  <autoFilter ref="A4:P437" xr:uid="{00000000-0001-0000-0400-000000000000}"/>
  <mergeCells count="28">
    <mergeCell ref="C1:K1"/>
    <mergeCell ref="A3:M3"/>
    <mergeCell ref="H31:H32"/>
    <mergeCell ref="I31:I32"/>
    <mergeCell ref="G31:G32"/>
    <mergeCell ref="D16:D19"/>
    <mergeCell ref="E16:E19"/>
    <mergeCell ref="F16:F19"/>
    <mergeCell ref="H16:H19"/>
    <mergeCell ref="I16:I19"/>
    <mergeCell ref="G16:G19"/>
    <mergeCell ref="J16:J19"/>
    <mergeCell ref="K16:K19"/>
    <mergeCell ref="L16:L19"/>
    <mergeCell ref="M16:M19"/>
    <mergeCell ref="A16:A19"/>
    <mergeCell ref="A31:A32"/>
    <mergeCell ref="J20:J23"/>
    <mergeCell ref="M20:M23"/>
    <mergeCell ref="L20:L23"/>
    <mergeCell ref="K20:K23"/>
    <mergeCell ref="A20:A23"/>
    <mergeCell ref="D20:D23"/>
    <mergeCell ref="I20:I23"/>
    <mergeCell ref="H20:H23"/>
    <mergeCell ref="G20:G23"/>
    <mergeCell ref="F20:F23"/>
    <mergeCell ref="E20:E23"/>
  </mergeCells>
  <phoneticPr fontId="2" type="noConversion"/>
  <conditionalFormatting sqref="B1:B4 B6:B1048576">
    <cfRule type="duplicateValues" dxfId="546" priority="4"/>
  </conditionalFormatting>
  <conditionalFormatting sqref="B5">
    <cfRule type="duplicateValues" dxfId="545" priority="1"/>
    <cfRule type="duplicateValues" dxfId="544" priority="2"/>
    <cfRule type="cellIs" dxfId="543" priority="3" operator="equal">
      <formula>408304</formula>
    </cfRule>
  </conditionalFormatting>
  <conditionalFormatting sqref="B7:B8">
    <cfRule type="duplicateValues" dxfId="542" priority="10"/>
    <cfRule type="duplicateValues" dxfId="541" priority="12"/>
    <cfRule type="duplicateValues" dxfId="540" priority="13"/>
  </conditionalFormatting>
  <conditionalFormatting sqref="B7:B9">
    <cfRule type="containsText" dxfId="539" priority="11" operator="containsText" text="코드미발번">
      <formula>NOT(ISERROR(SEARCH("코드미발번",B7)))</formula>
    </cfRule>
  </conditionalFormatting>
  <conditionalFormatting sqref="B9">
    <cfRule type="duplicateValues" dxfId="538" priority="974"/>
    <cfRule type="duplicateValues" dxfId="537" priority="975"/>
  </conditionalFormatting>
  <conditionalFormatting sqref="B10">
    <cfRule type="duplicateValues" dxfId="536" priority="9"/>
  </conditionalFormatting>
  <conditionalFormatting sqref="B14">
    <cfRule type="duplicateValues" dxfId="535" priority="115"/>
    <cfRule type="cellIs" dxfId="534" priority="116" operator="equal">
      <formula>408304</formula>
    </cfRule>
  </conditionalFormatting>
  <conditionalFormatting sqref="B33">
    <cfRule type="duplicateValues" dxfId="533" priority="18"/>
    <cfRule type="duplicateValues" dxfId="532" priority="19"/>
    <cfRule type="duplicateValues" dxfId="531" priority="20"/>
    <cfRule type="containsText" dxfId="530" priority="21" operator="containsText" text="코드미발번">
      <formula>NOT(ISERROR(SEARCH("코드미발번",B33)))</formula>
    </cfRule>
  </conditionalFormatting>
  <conditionalFormatting sqref="B34">
    <cfRule type="duplicateValues" dxfId="529" priority="14"/>
    <cfRule type="duplicateValues" dxfId="528" priority="15"/>
    <cfRule type="duplicateValues" dxfId="527" priority="16"/>
    <cfRule type="containsText" dxfId="526" priority="17" operator="containsText" text="코드미발번">
      <formula>NOT(ISERROR(SEARCH("코드미발번",B34)))</formula>
    </cfRule>
  </conditionalFormatting>
  <pageMargins left="0.7" right="0.7" top="0.75" bottom="0.75" header="0.3" footer="0.3"/>
  <pageSetup paperSize="9" scale="25" orientation="portrait" r:id="rId1"/>
  <customProperties>
    <customPr name="_pios_id" r:id="rId2"/>
  </customProperties>
  <ignoredErrors>
    <ignoredError sqref="H16 H20" formulaRange="1"/>
  </ignoredError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S61"/>
  <sheetViews>
    <sheetView showGridLines="0" view="pageBreakPreview" topLeftCell="B1" zoomScale="55" zoomScaleNormal="100" zoomScaleSheetLayoutView="55" workbookViewId="0">
      <pane ySplit="4" topLeftCell="A5" activePane="bottomLeft" state="frozen"/>
      <selection activeCell="P7" sqref="P7"/>
      <selection pane="bottomLeft" activeCell="N1" sqref="N1:S1048576"/>
    </sheetView>
  </sheetViews>
  <sheetFormatPr defaultRowHeight="25.2"/>
  <cols>
    <col min="1" max="1" width="24.8984375" customWidth="1"/>
    <col min="2" max="2" width="14.19921875" customWidth="1"/>
    <col min="3" max="3" width="75" customWidth="1"/>
    <col min="4" max="4" width="27.59765625" customWidth="1"/>
    <col min="5" max="5" width="13.69921875" customWidth="1"/>
    <col min="6" max="6" width="11.09765625" bestFit="1" customWidth="1"/>
    <col min="7" max="7" width="13.19921875" customWidth="1"/>
    <col min="8" max="8" width="11.5" customWidth="1"/>
    <col min="9" max="9" width="13.5" customWidth="1"/>
    <col min="10" max="10" width="54.8984375" customWidth="1"/>
    <col min="11" max="11" width="12.69921875" customWidth="1"/>
    <col min="12" max="12" width="13.19921875" customWidth="1"/>
    <col min="13" max="13" width="15.19921875" bestFit="1" customWidth="1"/>
    <col min="14" max="14" width="9.69921875" style="181" hidden="1" customWidth="1"/>
    <col min="15" max="15" width="10.296875" style="680" hidden="1" customWidth="1"/>
    <col min="16" max="16" width="10.09765625" style="680" hidden="1" customWidth="1"/>
    <col min="17" max="17" width="8.796875" hidden="1" customWidth="1"/>
    <col min="18" max="18" width="4.3984375" hidden="1" customWidth="1"/>
    <col min="19" max="19" width="10.296875" style="680" hidden="1" customWidth="1"/>
  </cols>
  <sheetData>
    <row r="1" spans="1:19" ht="54" customHeight="1">
      <c r="A1" s="184"/>
      <c r="B1" s="185"/>
      <c r="C1" s="963" t="s">
        <v>6380</v>
      </c>
      <c r="D1" s="963"/>
      <c r="E1" s="963"/>
      <c r="F1" s="963"/>
      <c r="G1" s="963"/>
      <c r="H1" s="963"/>
      <c r="I1" s="963"/>
      <c r="J1" s="963"/>
      <c r="K1" s="963"/>
      <c r="L1" s="185"/>
      <c r="M1" s="185"/>
      <c r="N1" s="690"/>
    </row>
    <row r="2" spans="1:19" ht="72">
      <c r="A2" s="5"/>
      <c r="B2" s="6"/>
      <c r="C2" s="5" t="s">
        <v>1932</v>
      </c>
      <c r="D2" s="6"/>
      <c r="E2" s="6"/>
      <c r="F2" s="6"/>
      <c r="G2" s="6"/>
      <c r="H2" s="6"/>
      <c r="I2" s="6"/>
      <c r="J2" s="122" t="s">
        <v>3755</v>
      </c>
      <c r="K2" s="6"/>
      <c r="L2" s="6"/>
      <c r="M2" s="6"/>
      <c r="N2" s="269"/>
    </row>
    <row r="3" spans="1:19">
      <c r="A3" s="964" t="s">
        <v>426</v>
      </c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267"/>
    </row>
    <row r="4" spans="1:19" s="62" customFormat="1">
      <c r="A4" s="8" t="s">
        <v>427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428</v>
      </c>
      <c r="H4" s="10" t="s">
        <v>5</v>
      </c>
      <c r="I4" s="10" t="s">
        <v>6</v>
      </c>
      <c r="J4" s="8" t="s">
        <v>7</v>
      </c>
      <c r="K4" s="8" t="s">
        <v>429</v>
      </c>
      <c r="L4" s="8" t="s">
        <v>8</v>
      </c>
      <c r="M4" s="8" t="s">
        <v>9</v>
      </c>
      <c r="N4" s="268"/>
      <c r="O4" s="680"/>
    </row>
    <row r="5" spans="1:19" ht="57.6">
      <c r="A5" s="348" t="s">
        <v>5538</v>
      </c>
      <c r="B5" s="132">
        <v>332327</v>
      </c>
      <c r="C5" s="29" t="s">
        <v>6184</v>
      </c>
      <c r="D5" s="14" t="s">
        <v>1933</v>
      </c>
      <c r="E5" s="12">
        <v>40</v>
      </c>
      <c r="F5" s="12" t="s">
        <v>129</v>
      </c>
      <c r="G5" s="34" t="s">
        <v>1934</v>
      </c>
      <c r="H5" s="319">
        <f t="shared" ref="H5:H43" si="0">N5</f>
        <v>580000</v>
      </c>
      <c r="I5" s="40">
        <f>H5/E5</f>
        <v>14500</v>
      </c>
      <c r="J5" s="32" t="s">
        <v>5674</v>
      </c>
      <c r="K5" s="14" t="s">
        <v>1935</v>
      </c>
      <c r="L5" s="12" t="s">
        <v>1936</v>
      </c>
      <c r="M5" s="33"/>
      <c r="N5" s="263">
        <v>580000</v>
      </c>
      <c r="O5" s="680" t="b">
        <f t="shared" ref="O5:O43" si="1">H5=N5</f>
        <v>1</v>
      </c>
      <c r="P5" s="680" t="b">
        <f t="shared" ref="P5:P43" si="2">H5&lt;G5</f>
        <v>1</v>
      </c>
      <c r="Q5">
        <f>VLOOKUP(B5,'25년09월 학교가'!$A$2:$C$1818,3,0)</f>
        <v>580000</v>
      </c>
      <c r="S5" s="680" t="b">
        <f>Q5=H5</f>
        <v>1</v>
      </c>
    </row>
    <row r="6" spans="1:19" ht="57.6">
      <c r="A6" s="348" t="s">
        <v>5538</v>
      </c>
      <c r="B6" s="132">
        <v>290505</v>
      </c>
      <c r="C6" s="29" t="s">
        <v>4077</v>
      </c>
      <c r="D6" s="14" t="s">
        <v>1937</v>
      </c>
      <c r="E6" s="12"/>
      <c r="F6" s="12" t="s">
        <v>129</v>
      </c>
      <c r="G6" s="34" t="s">
        <v>1938</v>
      </c>
      <c r="H6" s="319">
        <f t="shared" si="0"/>
        <v>17000</v>
      </c>
      <c r="I6" s="20"/>
      <c r="J6" s="32" t="s">
        <v>5674</v>
      </c>
      <c r="K6" s="14" t="s">
        <v>1939</v>
      </c>
      <c r="L6" s="12" t="s">
        <v>1936</v>
      </c>
      <c r="M6" s="33"/>
      <c r="N6" s="263">
        <v>17000</v>
      </c>
      <c r="O6" s="680" t="b">
        <f t="shared" si="1"/>
        <v>1</v>
      </c>
      <c r="P6" s="680" t="b">
        <f t="shared" si="2"/>
        <v>1</v>
      </c>
      <c r="Q6">
        <f>VLOOKUP(B6,'25년09월 학교가'!$A$2:$C$1818,3,0)</f>
        <v>17000</v>
      </c>
      <c r="S6" s="680" t="b">
        <f t="shared" ref="S6:S61" si="3">Q6=H6</f>
        <v>1</v>
      </c>
    </row>
    <row r="7" spans="1:19" s="175" customFormat="1" ht="83.4" customHeight="1">
      <c r="A7" s="348" t="s">
        <v>5538</v>
      </c>
      <c r="B7" s="132">
        <v>278532</v>
      </c>
      <c r="C7" s="29" t="s">
        <v>6340</v>
      </c>
      <c r="D7" s="14" t="s">
        <v>5539</v>
      </c>
      <c r="E7" s="12">
        <v>20</v>
      </c>
      <c r="F7" s="12" t="s">
        <v>129</v>
      </c>
      <c r="G7" s="34" t="s">
        <v>1934</v>
      </c>
      <c r="H7" s="319">
        <f>N7</f>
        <v>60000</v>
      </c>
      <c r="I7" s="20">
        <f>H7/E7</f>
        <v>3000</v>
      </c>
      <c r="J7" s="32" t="s">
        <v>5675</v>
      </c>
      <c r="K7" s="14" t="s">
        <v>1935</v>
      </c>
      <c r="L7" s="12" t="s">
        <v>1936</v>
      </c>
      <c r="M7" s="33"/>
      <c r="N7" s="612">
        <v>60000</v>
      </c>
      <c r="O7" s="685" t="b">
        <f t="shared" ref="O7:O8" si="4">H7=N7</f>
        <v>1</v>
      </c>
      <c r="P7" s="680" t="b">
        <f t="shared" ref="P7:P8" si="5">H7&lt;G7</f>
        <v>1</v>
      </c>
      <c r="Q7">
        <f>VLOOKUP(B7,'25년09월 학교가'!$A$2:$C$1818,3,0)</f>
        <v>60000</v>
      </c>
      <c r="S7" s="680" t="b">
        <f t="shared" si="3"/>
        <v>1</v>
      </c>
    </row>
    <row r="8" spans="1:19" s="175" customFormat="1" ht="83.4" customHeight="1">
      <c r="A8" s="348" t="s">
        <v>5538</v>
      </c>
      <c r="B8" s="132">
        <v>307090</v>
      </c>
      <c r="C8" s="29" t="s">
        <v>6341</v>
      </c>
      <c r="D8" s="14" t="s">
        <v>5539</v>
      </c>
      <c r="E8" s="12">
        <v>18</v>
      </c>
      <c r="F8" s="12" t="s">
        <v>129</v>
      </c>
      <c r="G8" s="34" t="s">
        <v>1938</v>
      </c>
      <c r="H8" s="319">
        <f>N8</f>
        <v>72000</v>
      </c>
      <c r="I8" s="20">
        <f>H8/E8</f>
        <v>4000</v>
      </c>
      <c r="J8" s="32" t="s">
        <v>5675</v>
      </c>
      <c r="K8" s="14" t="s">
        <v>1935</v>
      </c>
      <c r="L8" s="12" t="s">
        <v>1936</v>
      </c>
      <c r="M8" s="33"/>
      <c r="N8" s="612">
        <v>72000</v>
      </c>
      <c r="O8" s="685" t="b">
        <f t="shared" si="4"/>
        <v>1</v>
      </c>
      <c r="P8" s="680" t="b">
        <f t="shared" si="5"/>
        <v>1</v>
      </c>
      <c r="Q8">
        <f>VLOOKUP(B8,'25년09월 학교가'!$A$2:$C$1818,3,0)</f>
        <v>72000</v>
      </c>
      <c r="S8" s="680" t="b">
        <f t="shared" si="3"/>
        <v>1</v>
      </c>
    </row>
    <row r="9" spans="1:19" ht="115.2">
      <c r="A9" s="348" t="s">
        <v>5538</v>
      </c>
      <c r="B9" s="13">
        <v>393108</v>
      </c>
      <c r="C9" s="29" t="s">
        <v>4075</v>
      </c>
      <c r="D9" s="14" t="s">
        <v>818</v>
      </c>
      <c r="E9" s="12">
        <v>30</v>
      </c>
      <c r="F9" s="12" t="s">
        <v>233</v>
      </c>
      <c r="G9" s="30">
        <v>130000</v>
      </c>
      <c r="H9" s="319">
        <f t="shared" si="0"/>
        <v>95000</v>
      </c>
      <c r="I9" s="20">
        <f>H9/E9</f>
        <v>3166.6666666666665</v>
      </c>
      <c r="J9" s="32" t="s">
        <v>819</v>
      </c>
      <c r="K9" s="14" t="s">
        <v>820</v>
      </c>
      <c r="L9" s="12" t="s">
        <v>17</v>
      </c>
      <c r="M9" s="33"/>
      <c r="N9" s="263">
        <v>95000</v>
      </c>
      <c r="O9" s="680" t="b">
        <f t="shared" si="1"/>
        <v>1</v>
      </c>
      <c r="P9" s="680" t="b">
        <f t="shared" si="2"/>
        <v>1</v>
      </c>
      <c r="Q9">
        <f>VLOOKUP(B9,'25년09월 학교가'!$A$2:$C$1818,3,0)</f>
        <v>95000</v>
      </c>
      <c r="S9" s="680" t="b">
        <f t="shared" si="3"/>
        <v>1</v>
      </c>
    </row>
    <row r="10" spans="1:19" ht="57.6">
      <c r="A10" s="348" t="s">
        <v>5538</v>
      </c>
      <c r="B10" s="132">
        <v>329242</v>
      </c>
      <c r="C10" s="29" t="s">
        <v>4079</v>
      </c>
      <c r="D10" s="14" t="s">
        <v>1947</v>
      </c>
      <c r="E10" s="12">
        <v>10</v>
      </c>
      <c r="F10" s="12" t="s">
        <v>233</v>
      </c>
      <c r="G10" s="34" t="s">
        <v>1934</v>
      </c>
      <c r="H10" s="319">
        <f t="shared" si="0"/>
        <v>71500</v>
      </c>
      <c r="I10" s="20">
        <f>H10/E10</f>
        <v>7150</v>
      </c>
      <c r="J10" s="32" t="s">
        <v>4078</v>
      </c>
      <c r="K10" s="14"/>
      <c r="L10" s="12" t="s">
        <v>1936</v>
      </c>
      <c r="M10" s="17" t="s">
        <v>11</v>
      </c>
      <c r="N10" s="263">
        <v>71500</v>
      </c>
      <c r="O10" s="680" t="b">
        <f t="shared" si="1"/>
        <v>1</v>
      </c>
      <c r="P10" s="680" t="b">
        <f t="shared" si="2"/>
        <v>1</v>
      </c>
      <c r="Q10">
        <f>VLOOKUP(B10,'25년09월 학교가'!$A$2:$C$1818,3,0)</f>
        <v>71500</v>
      </c>
      <c r="S10" s="680" t="b">
        <f t="shared" si="3"/>
        <v>1</v>
      </c>
    </row>
    <row r="11" spans="1:19" s="175" customFormat="1" ht="38.4">
      <c r="A11" s="193"/>
      <c r="B11" s="237">
        <v>456759</v>
      </c>
      <c r="C11" s="691" t="s">
        <v>6296</v>
      </c>
      <c r="D11" s="37" t="s">
        <v>6298</v>
      </c>
      <c r="E11" s="35">
        <v>50</v>
      </c>
      <c r="F11" s="35" t="s">
        <v>129</v>
      </c>
      <c r="G11" s="365">
        <f t="shared" ref="G11:G12" si="6">H11+5000</f>
        <v>135000</v>
      </c>
      <c r="H11" s="534">
        <f t="shared" si="0"/>
        <v>130000</v>
      </c>
      <c r="I11" s="366">
        <f t="shared" ref="I11" si="7">H11/E11</f>
        <v>2600</v>
      </c>
      <c r="J11" s="371" t="s">
        <v>6299</v>
      </c>
      <c r="K11" s="128" t="s">
        <v>6301</v>
      </c>
      <c r="L11" s="128" t="s">
        <v>808</v>
      </c>
      <c r="M11" s="368" t="s">
        <v>112</v>
      </c>
      <c r="N11" s="266">
        <v>130000</v>
      </c>
      <c r="O11" s="680" t="b">
        <f t="shared" si="1"/>
        <v>1</v>
      </c>
      <c r="P11" s="680" t="b">
        <f t="shared" si="2"/>
        <v>1</v>
      </c>
      <c r="Q11">
        <f>VLOOKUP(B11,'25년09월 학교가'!$A$2:$C$1818,3,0)</f>
        <v>130000</v>
      </c>
      <c r="R11" s="350"/>
      <c r="S11" s="698" t="b">
        <f t="shared" si="3"/>
        <v>1</v>
      </c>
    </row>
    <row r="12" spans="1:19" s="175" customFormat="1" ht="38.4">
      <c r="A12" s="193"/>
      <c r="B12" s="237">
        <v>455785</v>
      </c>
      <c r="C12" s="691" t="s">
        <v>6297</v>
      </c>
      <c r="D12" s="37" t="s">
        <v>59</v>
      </c>
      <c r="E12" s="35"/>
      <c r="F12" s="35" t="s">
        <v>129</v>
      </c>
      <c r="G12" s="365">
        <f t="shared" si="6"/>
        <v>77000</v>
      </c>
      <c r="H12" s="534">
        <f t="shared" si="0"/>
        <v>72000</v>
      </c>
      <c r="I12" s="366"/>
      <c r="J12" s="371" t="s">
        <v>6300</v>
      </c>
      <c r="K12" s="128" t="s">
        <v>6301</v>
      </c>
      <c r="L12" s="128" t="s">
        <v>808</v>
      </c>
      <c r="M12" s="368" t="s">
        <v>112</v>
      </c>
      <c r="N12" s="266">
        <v>72000</v>
      </c>
      <c r="O12" s="680" t="b">
        <f t="shared" si="1"/>
        <v>1</v>
      </c>
      <c r="P12" s="680" t="b">
        <f t="shared" si="2"/>
        <v>1</v>
      </c>
      <c r="Q12">
        <f>VLOOKUP(B12,'25년09월 학교가'!$A$2:$C$1818,3,0)</f>
        <v>72000</v>
      </c>
      <c r="R12" s="350"/>
      <c r="S12" s="698" t="b">
        <f t="shared" si="3"/>
        <v>1</v>
      </c>
    </row>
    <row r="13" spans="1:19" ht="38.4">
      <c r="A13" s="733" t="s">
        <v>5535</v>
      </c>
      <c r="B13" s="608">
        <v>371999</v>
      </c>
      <c r="C13" s="609" t="s">
        <v>1940</v>
      </c>
      <c r="D13" s="623" t="s">
        <v>1941</v>
      </c>
      <c r="E13" s="616">
        <v>30</v>
      </c>
      <c r="F13" s="616" t="s">
        <v>129</v>
      </c>
      <c r="G13" s="733" t="e">
        <f>H13+5000</f>
        <v>#N/A</v>
      </c>
      <c r="H13" s="734" t="e">
        <f t="shared" ref="H13:H20" si="8">N13</f>
        <v>#N/A</v>
      </c>
      <c r="I13" s="733" t="e">
        <f>H13/E13</f>
        <v>#N/A</v>
      </c>
      <c r="J13" s="620" t="s">
        <v>1942</v>
      </c>
      <c r="K13" s="623" t="s">
        <v>1943</v>
      </c>
      <c r="L13" s="623" t="s">
        <v>1944</v>
      </c>
      <c r="M13" s="735" t="s">
        <v>11</v>
      </c>
      <c r="N13" s="263" t="e">
        <v>#N/A</v>
      </c>
      <c r="O13" s="680" t="e">
        <f t="shared" si="1"/>
        <v>#N/A</v>
      </c>
      <c r="P13" s="680" t="e">
        <f t="shared" si="2"/>
        <v>#N/A</v>
      </c>
      <c r="Q13" t="e">
        <f>VLOOKUP(B13,'25년09월 학교가'!$A$2:$C$1818,3,0)</f>
        <v>#N/A</v>
      </c>
      <c r="S13" s="680" t="e">
        <f t="shared" si="3"/>
        <v>#N/A</v>
      </c>
    </row>
    <row r="14" spans="1:19" s="847" customFormat="1" ht="38.4">
      <c r="A14" s="40" t="s">
        <v>6440</v>
      </c>
      <c r="B14" s="132">
        <v>463407</v>
      </c>
      <c r="C14" s="29" t="s">
        <v>6450</v>
      </c>
      <c r="D14" s="14" t="s">
        <v>6441</v>
      </c>
      <c r="E14" s="12">
        <v>30</v>
      </c>
      <c r="F14" s="12" t="s">
        <v>6442</v>
      </c>
      <c r="G14" s="845">
        <f>H14+5000</f>
        <v>37000</v>
      </c>
      <c r="H14" s="846">
        <f t="shared" ref="H14" si="9">N14</f>
        <v>32000</v>
      </c>
      <c r="I14" s="845">
        <f>H14/E14</f>
        <v>1066.6666666666667</v>
      </c>
      <c r="J14" s="32" t="s">
        <v>6443</v>
      </c>
      <c r="K14" s="14" t="s">
        <v>6444</v>
      </c>
      <c r="L14" s="14" t="s">
        <v>6445</v>
      </c>
      <c r="M14" s="17" t="s">
        <v>11</v>
      </c>
      <c r="N14" s="263">
        <v>32000</v>
      </c>
      <c r="O14" s="680" t="b">
        <f t="shared" ref="O14" si="10">H14=N14</f>
        <v>1</v>
      </c>
      <c r="P14" s="680" t="b">
        <f t="shared" ref="P14" si="11">H14&lt;G14</f>
        <v>1</v>
      </c>
      <c r="Q14">
        <f>VLOOKUP(B14,'25년09월 학교가'!$A$2:$C$1818,3,0)</f>
        <v>32000</v>
      </c>
      <c r="S14" s="680"/>
    </row>
    <row r="15" spans="1:19" s="175" customFormat="1">
      <c r="A15" s="193"/>
      <c r="B15" s="132">
        <v>353422</v>
      </c>
      <c r="C15" s="195" t="s">
        <v>6179</v>
      </c>
      <c r="D15" s="307" t="s">
        <v>6180</v>
      </c>
      <c r="E15" s="12"/>
      <c r="F15" s="240" t="s">
        <v>129</v>
      </c>
      <c r="G15" s="365">
        <f t="shared" ref="G15" si="12">H15+5000</f>
        <v>33000</v>
      </c>
      <c r="H15" s="534">
        <f t="shared" si="8"/>
        <v>28000</v>
      </c>
      <c r="I15" s="366"/>
      <c r="J15" s="199" t="s">
        <v>6181</v>
      </c>
      <c r="K15" s="201" t="s">
        <v>6182</v>
      </c>
      <c r="L15" s="198" t="s">
        <v>808</v>
      </c>
      <c r="M15" s="38"/>
      <c r="N15" s="266">
        <v>28000</v>
      </c>
      <c r="O15" s="680" t="b">
        <f t="shared" si="1"/>
        <v>1</v>
      </c>
      <c r="P15" s="680" t="b">
        <f t="shared" si="2"/>
        <v>1</v>
      </c>
      <c r="Q15">
        <f>VLOOKUP(B15,'25년09월 학교가'!$A$2:$C$1818,3,0)</f>
        <v>28000</v>
      </c>
      <c r="R15" s="350"/>
      <c r="S15" s="698" t="b">
        <f t="shared" si="3"/>
        <v>1</v>
      </c>
    </row>
    <row r="16" spans="1:19" ht="57.6">
      <c r="A16" s="40"/>
      <c r="B16" s="132">
        <v>460968</v>
      </c>
      <c r="C16" s="29" t="s">
        <v>6348</v>
      </c>
      <c r="D16" s="14" t="s">
        <v>6349</v>
      </c>
      <c r="E16" s="12"/>
      <c r="F16" s="12" t="s">
        <v>6351</v>
      </c>
      <c r="G16" s="40">
        <f>H16+5000</f>
        <v>31000</v>
      </c>
      <c r="H16" s="345">
        <f t="shared" si="8"/>
        <v>26000</v>
      </c>
      <c r="I16" s="40"/>
      <c r="J16" s="32" t="s">
        <v>6350</v>
      </c>
      <c r="K16" s="14" t="s">
        <v>6353</v>
      </c>
      <c r="L16" s="14" t="s">
        <v>6352</v>
      </c>
      <c r="M16" s="17" t="s">
        <v>6354</v>
      </c>
      <c r="N16" s="263">
        <v>26000</v>
      </c>
      <c r="O16" s="680" t="b">
        <f t="shared" ref="O16" si="13">H16=N16</f>
        <v>1</v>
      </c>
      <c r="P16" s="680" t="b">
        <f t="shared" ref="P16" si="14">H16&lt;G16</f>
        <v>1</v>
      </c>
      <c r="Q16">
        <f>VLOOKUP(B16,'25년09월 학교가'!$A$2:$C$1818,3,0)</f>
        <v>26000</v>
      </c>
      <c r="S16" s="680" t="b">
        <f t="shared" ref="S16" si="15">Q16=H16</f>
        <v>1</v>
      </c>
    </row>
    <row r="17" spans="1:19" s="175" customFormat="1" ht="96">
      <c r="A17" s="222"/>
      <c r="B17" s="132">
        <v>436910</v>
      </c>
      <c r="C17" s="191" t="s">
        <v>5363</v>
      </c>
      <c r="D17" s="12" t="s">
        <v>4955</v>
      </c>
      <c r="E17" s="12">
        <v>20</v>
      </c>
      <c r="F17" s="240" t="s">
        <v>233</v>
      </c>
      <c r="G17" s="262">
        <f>H17+5000</f>
        <v>45000</v>
      </c>
      <c r="H17" s="320">
        <f t="shared" si="8"/>
        <v>40000</v>
      </c>
      <c r="I17" s="183">
        <f t="shared" ref="I17:I19" si="16">H17/E17</f>
        <v>2000</v>
      </c>
      <c r="J17" s="133" t="s">
        <v>4943</v>
      </c>
      <c r="K17" s="41" t="s">
        <v>38</v>
      </c>
      <c r="L17" s="41" t="s">
        <v>1209</v>
      </c>
      <c r="M17" s="38" t="s">
        <v>112</v>
      </c>
      <c r="N17" s="613">
        <v>40000</v>
      </c>
      <c r="O17" s="680" t="b">
        <f>H17=N17</f>
        <v>1</v>
      </c>
      <c r="P17" s="680" t="b">
        <f t="shared" si="2"/>
        <v>1</v>
      </c>
      <c r="Q17">
        <f>VLOOKUP(B17,'25년09월 학교가'!$A$2:$C$1818,3,0)</f>
        <v>40000</v>
      </c>
      <c r="S17" s="680" t="b">
        <f t="shared" si="3"/>
        <v>1</v>
      </c>
    </row>
    <row r="18" spans="1:19" ht="76.8">
      <c r="A18" s="12"/>
      <c r="B18" s="132">
        <v>436912</v>
      </c>
      <c r="C18" s="191" t="s">
        <v>5364</v>
      </c>
      <c r="D18" s="12" t="s">
        <v>4955</v>
      </c>
      <c r="E18" s="240">
        <v>20</v>
      </c>
      <c r="F18" s="240" t="s">
        <v>233</v>
      </c>
      <c r="G18" s="262">
        <f>H18+5000</f>
        <v>49000</v>
      </c>
      <c r="H18" s="320">
        <f t="shared" si="8"/>
        <v>44000</v>
      </c>
      <c r="I18" s="183">
        <f t="shared" si="16"/>
        <v>2200</v>
      </c>
      <c r="J18" s="133" t="s">
        <v>4944</v>
      </c>
      <c r="K18" s="41" t="s">
        <v>40</v>
      </c>
      <c r="L18" s="41" t="s">
        <v>1209</v>
      </c>
      <c r="M18" s="38" t="s">
        <v>112</v>
      </c>
      <c r="N18" s="229">
        <v>44000</v>
      </c>
      <c r="O18" s="680" t="b">
        <f>H18=N18</f>
        <v>1</v>
      </c>
      <c r="P18" s="680" t="b">
        <f t="shared" si="2"/>
        <v>1</v>
      </c>
      <c r="Q18">
        <f>VLOOKUP(B18,'25년09월 학교가'!$A$2:$C$1818,3,0)</f>
        <v>44000</v>
      </c>
      <c r="R18" s="175"/>
      <c r="S18" s="680" t="b">
        <f t="shared" si="3"/>
        <v>1</v>
      </c>
    </row>
    <row r="19" spans="1:19" ht="115.2">
      <c r="A19" s="12"/>
      <c r="B19" s="132">
        <v>436673</v>
      </c>
      <c r="C19" s="191" t="s">
        <v>5492</v>
      </c>
      <c r="D19" s="12" t="s">
        <v>4955</v>
      </c>
      <c r="E19" s="240">
        <v>20</v>
      </c>
      <c r="F19" s="240" t="s">
        <v>233</v>
      </c>
      <c r="G19" s="262">
        <v>45900</v>
      </c>
      <c r="H19" s="320">
        <f t="shared" si="8"/>
        <v>40000</v>
      </c>
      <c r="I19" s="183">
        <f t="shared" si="16"/>
        <v>2000</v>
      </c>
      <c r="J19" s="133" t="s">
        <v>4945</v>
      </c>
      <c r="K19" s="41" t="s">
        <v>2144</v>
      </c>
      <c r="L19" s="41" t="s">
        <v>1209</v>
      </c>
      <c r="M19" s="38" t="s">
        <v>112</v>
      </c>
      <c r="N19" s="229">
        <v>40000</v>
      </c>
      <c r="O19" s="680" t="b">
        <f>H19=N19</f>
        <v>1</v>
      </c>
      <c r="P19" s="680" t="b">
        <f t="shared" si="2"/>
        <v>1</v>
      </c>
      <c r="Q19">
        <f>VLOOKUP(B19,'25년09월 학교가'!$A$2:$C$1818,3,0)</f>
        <v>40000</v>
      </c>
      <c r="R19" s="175"/>
      <c r="S19" s="680" t="b">
        <f t="shared" si="3"/>
        <v>1</v>
      </c>
    </row>
    <row r="20" spans="1:19" ht="76.8">
      <c r="A20" s="14"/>
      <c r="B20" s="132">
        <v>380422</v>
      </c>
      <c r="C20" s="29" t="s">
        <v>676</v>
      </c>
      <c r="D20" s="14" t="s">
        <v>677</v>
      </c>
      <c r="E20" s="12" t="s">
        <v>678</v>
      </c>
      <c r="F20" s="12" t="s">
        <v>16</v>
      </c>
      <c r="G20" s="30">
        <f>H20+5000</f>
        <v>26000</v>
      </c>
      <c r="H20" s="319">
        <f t="shared" si="8"/>
        <v>21000</v>
      </c>
      <c r="I20" s="20"/>
      <c r="J20" s="32" t="s">
        <v>679</v>
      </c>
      <c r="K20" s="14"/>
      <c r="L20" s="12" t="s">
        <v>680</v>
      </c>
      <c r="M20" s="291" t="s">
        <v>681</v>
      </c>
      <c r="N20" s="263">
        <v>21000</v>
      </c>
      <c r="O20" s="680" t="b">
        <f t="shared" si="1"/>
        <v>1</v>
      </c>
      <c r="P20" s="680" t="b">
        <f t="shared" si="2"/>
        <v>1</v>
      </c>
      <c r="Q20">
        <f>VLOOKUP(B20,'25년09월 학교가'!$A$2:$C$1818,3,0)</f>
        <v>21000</v>
      </c>
      <c r="S20" s="680" t="b">
        <f t="shared" si="3"/>
        <v>1</v>
      </c>
    </row>
    <row r="21" spans="1:19" ht="76.8">
      <c r="A21" s="14"/>
      <c r="B21" s="132">
        <v>380420</v>
      </c>
      <c r="C21" s="29" t="s">
        <v>682</v>
      </c>
      <c r="D21" s="14" t="s">
        <v>683</v>
      </c>
      <c r="E21" s="12" t="s">
        <v>684</v>
      </c>
      <c r="F21" s="12" t="s">
        <v>16</v>
      </c>
      <c r="G21" s="30">
        <f>H21+5000</f>
        <v>21600</v>
      </c>
      <c r="H21" s="319">
        <f t="shared" si="0"/>
        <v>16600</v>
      </c>
      <c r="I21" s="20"/>
      <c r="J21" s="32" t="s">
        <v>685</v>
      </c>
      <c r="K21" s="14"/>
      <c r="L21" s="12" t="s">
        <v>680</v>
      </c>
      <c r="M21" s="33" t="s">
        <v>11</v>
      </c>
      <c r="N21" s="263">
        <v>16600</v>
      </c>
      <c r="O21" s="680" t="b">
        <f t="shared" si="1"/>
        <v>1</v>
      </c>
      <c r="P21" s="680" t="b">
        <f t="shared" si="2"/>
        <v>1</v>
      </c>
      <c r="Q21">
        <f>VLOOKUP(B21,'25년09월 학교가'!$A$2:$C$1818,3,0)</f>
        <v>16600</v>
      </c>
      <c r="S21" s="680" t="b">
        <f t="shared" si="3"/>
        <v>1</v>
      </c>
    </row>
    <row r="22" spans="1:19" ht="42">
      <c r="A22" s="14"/>
      <c r="B22" s="132">
        <v>287123</v>
      </c>
      <c r="C22" s="29" t="s">
        <v>686</v>
      </c>
      <c r="D22" s="14" t="s">
        <v>687</v>
      </c>
      <c r="E22" s="12" t="s">
        <v>688</v>
      </c>
      <c r="F22" s="12" t="s">
        <v>16</v>
      </c>
      <c r="G22" s="30">
        <v>26000</v>
      </c>
      <c r="H22" s="319">
        <f t="shared" si="0"/>
        <v>21090</v>
      </c>
      <c r="I22" s="20"/>
      <c r="J22" s="32" t="s">
        <v>689</v>
      </c>
      <c r="K22" s="14"/>
      <c r="L22" s="12" t="s">
        <v>690</v>
      </c>
      <c r="M22" s="33" t="s">
        <v>11</v>
      </c>
      <c r="N22" s="263">
        <v>21090</v>
      </c>
      <c r="O22" s="680" t="b">
        <f t="shared" si="1"/>
        <v>1</v>
      </c>
      <c r="P22" s="680" t="b">
        <f t="shared" si="2"/>
        <v>1</v>
      </c>
      <c r="Q22">
        <f>VLOOKUP(B22,'25년09월 학교가'!$A$2:$C$1818,3,0)</f>
        <v>21090</v>
      </c>
      <c r="S22" s="680" t="b">
        <f t="shared" si="3"/>
        <v>1</v>
      </c>
    </row>
    <row r="23" spans="1:19" ht="57.6">
      <c r="A23" s="14"/>
      <c r="B23" s="132">
        <v>336729</v>
      </c>
      <c r="C23" s="29" t="s">
        <v>691</v>
      </c>
      <c r="D23" s="14" t="s">
        <v>692</v>
      </c>
      <c r="E23" s="12" t="s">
        <v>693</v>
      </c>
      <c r="F23" s="12" t="s">
        <v>16</v>
      </c>
      <c r="G23" s="30">
        <v>24000</v>
      </c>
      <c r="H23" s="319">
        <f t="shared" si="0"/>
        <v>21090</v>
      </c>
      <c r="I23" s="20"/>
      <c r="J23" s="32" t="s">
        <v>694</v>
      </c>
      <c r="K23" s="41" t="s">
        <v>5002</v>
      </c>
      <c r="L23" s="12" t="s">
        <v>690</v>
      </c>
      <c r="M23" s="33" t="s">
        <v>11</v>
      </c>
      <c r="N23" s="263">
        <v>21090</v>
      </c>
      <c r="O23" s="680" t="b">
        <f t="shared" si="1"/>
        <v>1</v>
      </c>
      <c r="P23" s="680" t="b">
        <f t="shared" si="2"/>
        <v>1</v>
      </c>
      <c r="Q23">
        <f>VLOOKUP(B23,'25년09월 학교가'!$A$2:$C$1818,3,0)</f>
        <v>21090</v>
      </c>
      <c r="S23" s="680" t="b">
        <f t="shared" si="3"/>
        <v>1</v>
      </c>
    </row>
    <row r="24" spans="1:19" ht="57.6">
      <c r="A24" s="14"/>
      <c r="B24" s="132">
        <v>336730</v>
      </c>
      <c r="C24" s="29" t="s">
        <v>695</v>
      </c>
      <c r="D24" s="14" t="s">
        <v>696</v>
      </c>
      <c r="E24" s="12" t="s">
        <v>697</v>
      </c>
      <c r="F24" s="12" t="s">
        <v>16</v>
      </c>
      <c r="G24" s="30">
        <v>26000</v>
      </c>
      <c r="H24" s="319">
        <f t="shared" si="0"/>
        <v>21090</v>
      </c>
      <c r="I24" s="20"/>
      <c r="J24" s="32" t="s">
        <v>698</v>
      </c>
      <c r="K24" s="41" t="s">
        <v>5002</v>
      </c>
      <c r="L24" s="12" t="s">
        <v>690</v>
      </c>
      <c r="M24" s="33" t="s">
        <v>11</v>
      </c>
      <c r="N24" s="263">
        <v>21090</v>
      </c>
      <c r="O24" s="680" t="b">
        <f t="shared" si="1"/>
        <v>1</v>
      </c>
      <c r="P24" s="680" t="b">
        <f t="shared" si="2"/>
        <v>1</v>
      </c>
      <c r="Q24">
        <f>VLOOKUP(B24,'25년09월 학교가'!$A$2:$C$1818,3,0)</f>
        <v>21090</v>
      </c>
      <c r="S24" s="680" t="b">
        <f t="shared" si="3"/>
        <v>1</v>
      </c>
    </row>
    <row r="25" spans="1:19" ht="42">
      <c r="A25" s="14"/>
      <c r="B25" s="132">
        <v>380416</v>
      </c>
      <c r="C25" s="29" t="s">
        <v>699</v>
      </c>
      <c r="D25" s="14" t="s">
        <v>683</v>
      </c>
      <c r="E25" s="12" t="s">
        <v>684</v>
      </c>
      <c r="F25" s="12" t="s">
        <v>16</v>
      </c>
      <c r="G25" s="30">
        <f>H25+5000</f>
        <v>22800</v>
      </c>
      <c r="H25" s="319">
        <f t="shared" si="0"/>
        <v>17800</v>
      </c>
      <c r="I25" s="20"/>
      <c r="J25" s="32" t="s">
        <v>700</v>
      </c>
      <c r="K25" s="14"/>
      <c r="L25" s="12" t="s">
        <v>680</v>
      </c>
      <c r="M25" s="33" t="s">
        <v>11</v>
      </c>
      <c r="N25" s="263">
        <v>17800</v>
      </c>
      <c r="O25" s="680" t="b">
        <f t="shared" si="1"/>
        <v>1</v>
      </c>
      <c r="P25" s="680" t="b">
        <f t="shared" si="2"/>
        <v>1</v>
      </c>
      <c r="Q25">
        <f>VLOOKUP(B25,'25년09월 학교가'!$A$2:$C$1818,3,0)</f>
        <v>17800</v>
      </c>
      <c r="S25" s="680" t="b">
        <f t="shared" si="3"/>
        <v>1</v>
      </c>
    </row>
    <row r="26" spans="1:19" ht="42">
      <c r="A26" s="161"/>
      <c r="B26" s="132">
        <v>282060</v>
      </c>
      <c r="C26" s="29" t="s">
        <v>701</v>
      </c>
      <c r="D26" s="14" t="s">
        <v>702</v>
      </c>
      <c r="E26" s="12" t="s">
        <v>703</v>
      </c>
      <c r="F26" s="12" t="s">
        <v>16</v>
      </c>
      <c r="G26" s="30">
        <v>18000</v>
      </c>
      <c r="H26" s="319">
        <f t="shared" si="0"/>
        <v>14000</v>
      </c>
      <c r="I26" s="20"/>
      <c r="J26" s="32" t="s">
        <v>704</v>
      </c>
      <c r="K26" s="14"/>
      <c r="L26" s="12" t="s">
        <v>690</v>
      </c>
      <c r="M26" s="33" t="s">
        <v>11</v>
      </c>
      <c r="N26" s="263">
        <v>14000</v>
      </c>
      <c r="O26" s="680" t="b">
        <f t="shared" si="1"/>
        <v>1</v>
      </c>
      <c r="P26" s="680" t="b">
        <f t="shared" si="2"/>
        <v>1</v>
      </c>
      <c r="Q26">
        <f>VLOOKUP(B26,'25년09월 학교가'!$A$2:$C$1818,3,0)</f>
        <v>14000</v>
      </c>
      <c r="S26" s="680" t="b">
        <f t="shared" si="3"/>
        <v>1</v>
      </c>
    </row>
    <row r="27" spans="1:19" ht="57.6">
      <c r="A27" s="14"/>
      <c r="B27" s="132">
        <v>287122</v>
      </c>
      <c r="C27" s="29" t="s">
        <v>705</v>
      </c>
      <c r="D27" s="14" t="s">
        <v>706</v>
      </c>
      <c r="E27" s="12" t="s">
        <v>688</v>
      </c>
      <c r="F27" s="12" t="s">
        <v>16</v>
      </c>
      <c r="G27" s="30">
        <v>32000</v>
      </c>
      <c r="H27" s="319">
        <f t="shared" si="0"/>
        <v>26660</v>
      </c>
      <c r="I27" s="20"/>
      <c r="J27" s="32" t="s">
        <v>707</v>
      </c>
      <c r="K27" s="14"/>
      <c r="L27" s="12" t="s">
        <v>708</v>
      </c>
      <c r="M27" s="33" t="s">
        <v>11</v>
      </c>
      <c r="N27" s="263">
        <v>26660</v>
      </c>
      <c r="O27" s="680" t="b">
        <f t="shared" si="1"/>
        <v>1</v>
      </c>
      <c r="P27" s="680" t="b">
        <f t="shared" si="2"/>
        <v>1</v>
      </c>
      <c r="Q27">
        <f>VLOOKUP(B27,'25년09월 학교가'!$A$2:$C$1818,3,0)</f>
        <v>26660</v>
      </c>
      <c r="S27" s="680" t="b">
        <f t="shared" si="3"/>
        <v>1</v>
      </c>
    </row>
    <row r="28" spans="1:19" ht="42">
      <c r="A28" s="14"/>
      <c r="B28" s="132">
        <v>336744</v>
      </c>
      <c r="C28" s="29" t="s">
        <v>709</v>
      </c>
      <c r="D28" s="14" t="s">
        <v>710</v>
      </c>
      <c r="E28" s="12" t="s">
        <v>693</v>
      </c>
      <c r="F28" s="12" t="s">
        <v>16</v>
      </c>
      <c r="G28" s="30">
        <v>30000</v>
      </c>
      <c r="H28" s="319">
        <f t="shared" si="0"/>
        <v>26000</v>
      </c>
      <c r="I28" s="20"/>
      <c r="J28" s="32" t="s">
        <v>711</v>
      </c>
      <c r="K28" s="14"/>
      <c r="L28" s="12" t="s">
        <v>690</v>
      </c>
      <c r="M28" s="33" t="s">
        <v>11</v>
      </c>
      <c r="N28" s="263">
        <v>26000</v>
      </c>
      <c r="O28" s="680" t="b">
        <f t="shared" si="1"/>
        <v>1</v>
      </c>
      <c r="P28" s="680" t="b">
        <f t="shared" si="2"/>
        <v>1</v>
      </c>
      <c r="Q28">
        <f>VLOOKUP(B28,'25년09월 학교가'!$A$2:$C$1818,3,0)</f>
        <v>26000</v>
      </c>
      <c r="S28" s="680" t="b">
        <f t="shared" si="3"/>
        <v>1</v>
      </c>
    </row>
    <row r="29" spans="1:19" ht="57.6">
      <c r="A29" s="14"/>
      <c r="B29" s="132">
        <v>336747</v>
      </c>
      <c r="C29" s="29" t="s">
        <v>712</v>
      </c>
      <c r="D29" s="14" t="s">
        <v>696</v>
      </c>
      <c r="E29" s="12" t="s">
        <v>697</v>
      </c>
      <c r="F29" s="12" t="s">
        <v>16</v>
      </c>
      <c r="G29" s="30">
        <v>29000</v>
      </c>
      <c r="H29" s="319">
        <f t="shared" si="0"/>
        <v>26500</v>
      </c>
      <c r="I29" s="20"/>
      <c r="J29" s="32" t="s">
        <v>713</v>
      </c>
      <c r="K29" s="14"/>
      <c r="L29" s="12" t="s">
        <v>690</v>
      </c>
      <c r="M29" s="33" t="s">
        <v>11</v>
      </c>
      <c r="N29" s="263">
        <v>26500</v>
      </c>
      <c r="O29" s="680" t="b">
        <f t="shared" si="1"/>
        <v>1</v>
      </c>
      <c r="P29" s="680" t="b">
        <f t="shared" si="2"/>
        <v>1</v>
      </c>
      <c r="Q29">
        <f>VLOOKUP(B29,'25년09월 학교가'!$A$2:$C$1818,3,0)</f>
        <v>26500</v>
      </c>
      <c r="S29" s="680" t="b">
        <f t="shared" si="3"/>
        <v>1</v>
      </c>
    </row>
    <row r="30" spans="1:19" ht="57.6">
      <c r="A30" s="14"/>
      <c r="B30" s="132">
        <v>350409</v>
      </c>
      <c r="C30" s="29" t="s">
        <v>714</v>
      </c>
      <c r="D30" s="14" t="s">
        <v>715</v>
      </c>
      <c r="E30" s="12" t="s">
        <v>716</v>
      </c>
      <c r="F30" s="12" t="s">
        <v>16</v>
      </c>
      <c r="G30" s="30">
        <f>H30+5000</f>
        <v>25600</v>
      </c>
      <c r="H30" s="319">
        <f t="shared" si="0"/>
        <v>20600</v>
      </c>
      <c r="I30" s="20"/>
      <c r="J30" s="32" t="s">
        <v>717</v>
      </c>
      <c r="K30" s="14"/>
      <c r="L30" s="12" t="s">
        <v>690</v>
      </c>
      <c r="M30" s="33" t="s">
        <v>11</v>
      </c>
      <c r="N30" s="263">
        <v>20600</v>
      </c>
      <c r="O30" s="680" t="b">
        <f t="shared" si="1"/>
        <v>1</v>
      </c>
      <c r="P30" s="680" t="b">
        <f t="shared" si="2"/>
        <v>1</v>
      </c>
      <c r="Q30">
        <f>VLOOKUP(B30,'25년09월 학교가'!$A$2:$C$1818,3,0)</f>
        <v>20600</v>
      </c>
      <c r="S30" s="680" t="b">
        <f t="shared" si="3"/>
        <v>1</v>
      </c>
    </row>
    <row r="31" spans="1:19" ht="57.6">
      <c r="A31" s="14"/>
      <c r="B31" s="132">
        <v>336755</v>
      </c>
      <c r="C31" s="29" t="s">
        <v>718</v>
      </c>
      <c r="D31" s="14" t="s">
        <v>710</v>
      </c>
      <c r="E31" s="12" t="s">
        <v>693</v>
      </c>
      <c r="F31" s="12" t="s">
        <v>16</v>
      </c>
      <c r="G31" s="30">
        <f>H31+5000</f>
        <v>30940</v>
      </c>
      <c r="H31" s="319">
        <f t="shared" si="0"/>
        <v>25940</v>
      </c>
      <c r="I31" s="20"/>
      <c r="J31" s="32" t="s">
        <v>719</v>
      </c>
      <c r="K31" s="14"/>
      <c r="L31" s="12" t="s">
        <v>690</v>
      </c>
      <c r="M31" s="33" t="s">
        <v>11</v>
      </c>
      <c r="N31" s="263">
        <v>25940</v>
      </c>
      <c r="O31" s="680" t="b">
        <f t="shared" si="1"/>
        <v>1</v>
      </c>
      <c r="P31" s="680" t="b">
        <f t="shared" si="2"/>
        <v>1</v>
      </c>
      <c r="Q31">
        <f>VLOOKUP(B31,'25년09월 학교가'!$A$2:$C$1818,3,0)</f>
        <v>25940</v>
      </c>
      <c r="S31" s="680" t="b">
        <f t="shared" si="3"/>
        <v>1</v>
      </c>
    </row>
    <row r="32" spans="1:19" ht="57.6">
      <c r="A32" s="14"/>
      <c r="B32" s="132">
        <v>336756</v>
      </c>
      <c r="C32" s="29" t="s">
        <v>720</v>
      </c>
      <c r="D32" s="14" t="s">
        <v>696</v>
      </c>
      <c r="E32" s="12" t="s">
        <v>697</v>
      </c>
      <c r="F32" s="12" t="s">
        <v>16</v>
      </c>
      <c r="G32" s="30">
        <v>23000</v>
      </c>
      <c r="H32" s="319">
        <f t="shared" si="0"/>
        <v>21640</v>
      </c>
      <c r="I32" s="20"/>
      <c r="J32" s="32" t="s">
        <v>721</v>
      </c>
      <c r="K32" s="14"/>
      <c r="L32" s="12" t="s">
        <v>690</v>
      </c>
      <c r="M32" s="33" t="s">
        <v>11</v>
      </c>
      <c r="N32" s="263">
        <v>21640</v>
      </c>
      <c r="O32" s="680" t="b">
        <f t="shared" si="1"/>
        <v>1</v>
      </c>
      <c r="P32" s="680" t="b">
        <f t="shared" si="2"/>
        <v>1</v>
      </c>
      <c r="Q32">
        <f>VLOOKUP(B32,'25년09월 학교가'!$A$2:$C$1818,3,0)</f>
        <v>21640</v>
      </c>
      <c r="S32" s="680" t="b">
        <f t="shared" si="3"/>
        <v>1</v>
      </c>
    </row>
    <row r="33" spans="1:19" ht="38.4">
      <c r="A33" s="161"/>
      <c r="B33" s="132">
        <v>287198</v>
      </c>
      <c r="C33" s="29" t="s">
        <v>4904</v>
      </c>
      <c r="D33" s="14" t="s">
        <v>722</v>
      </c>
      <c r="E33" s="12" t="s">
        <v>723</v>
      </c>
      <c r="F33" s="12" t="s">
        <v>16</v>
      </c>
      <c r="G33" s="30">
        <v>39500</v>
      </c>
      <c r="H33" s="319">
        <f t="shared" si="0"/>
        <v>35000</v>
      </c>
      <c r="I33" s="20"/>
      <c r="J33" s="32" t="s">
        <v>724</v>
      </c>
      <c r="K33" s="14"/>
      <c r="L33" s="12" t="s">
        <v>690</v>
      </c>
      <c r="M33" s="33" t="s">
        <v>11</v>
      </c>
      <c r="N33" s="263">
        <v>35000</v>
      </c>
      <c r="O33" s="680" t="b">
        <f t="shared" si="1"/>
        <v>1</v>
      </c>
      <c r="P33" s="680" t="b">
        <f t="shared" si="2"/>
        <v>1</v>
      </c>
      <c r="Q33">
        <f>VLOOKUP(B33,'25년09월 학교가'!$A$2:$C$1818,3,0)</f>
        <v>35000</v>
      </c>
      <c r="S33" s="680" t="b">
        <f t="shared" si="3"/>
        <v>1</v>
      </c>
    </row>
    <row r="34" spans="1:19" ht="42">
      <c r="A34" s="14"/>
      <c r="B34" s="132">
        <v>350401</v>
      </c>
      <c r="C34" s="29" t="s">
        <v>725</v>
      </c>
      <c r="D34" s="14" t="s">
        <v>715</v>
      </c>
      <c r="E34" s="12" t="s">
        <v>716</v>
      </c>
      <c r="F34" s="12" t="s">
        <v>16</v>
      </c>
      <c r="G34" s="30">
        <v>18000</v>
      </c>
      <c r="H34" s="319">
        <f t="shared" si="0"/>
        <v>17400</v>
      </c>
      <c r="I34" s="20"/>
      <c r="J34" s="32" t="s">
        <v>726</v>
      </c>
      <c r="K34" s="14"/>
      <c r="L34" s="12" t="s">
        <v>690</v>
      </c>
      <c r="M34" s="33" t="s">
        <v>11</v>
      </c>
      <c r="N34" s="263">
        <v>17400</v>
      </c>
      <c r="O34" s="680" t="b">
        <f t="shared" si="1"/>
        <v>1</v>
      </c>
      <c r="P34" s="680" t="b">
        <f t="shared" si="2"/>
        <v>1</v>
      </c>
      <c r="Q34">
        <f>VLOOKUP(B34,'25년09월 학교가'!$A$2:$C$1818,3,0)</f>
        <v>17400</v>
      </c>
      <c r="S34" s="680" t="b">
        <f t="shared" si="3"/>
        <v>1</v>
      </c>
    </row>
    <row r="35" spans="1:19" ht="57.6">
      <c r="A35" s="14"/>
      <c r="B35" s="132">
        <v>350408</v>
      </c>
      <c r="C35" s="29" t="s">
        <v>734</v>
      </c>
      <c r="D35" s="14" t="s">
        <v>715</v>
      </c>
      <c r="E35" s="12" t="s">
        <v>716</v>
      </c>
      <c r="F35" s="12" t="s">
        <v>16</v>
      </c>
      <c r="G35" s="30">
        <v>18000</v>
      </c>
      <c r="H35" s="319">
        <f t="shared" si="0"/>
        <v>16500</v>
      </c>
      <c r="I35" s="20"/>
      <c r="J35" s="32" t="s">
        <v>735</v>
      </c>
      <c r="K35" s="14"/>
      <c r="L35" s="12" t="s">
        <v>690</v>
      </c>
      <c r="M35" s="33" t="s">
        <v>11</v>
      </c>
      <c r="N35" s="263">
        <v>16500</v>
      </c>
      <c r="O35" s="680" t="b">
        <f t="shared" si="1"/>
        <v>1</v>
      </c>
      <c r="P35" s="680" t="b">
        <f t="shared" si="2"/>
        <v>1</v>
      </c>
      <c r="Q35">
        <f>VLOOKUP(B35,'25년09월 학교가'!$A$2:$C$1818,3,0)</f>
        <v>16500</v>
      </c>
      <c r="S35" s="680" t="b">
        <f t="shared" si="3"/>
        <v>1</v>
      </c>
    </row>
    <row r="36" spans="1:19" ht="42">
      <c r="A36" s="14"/>
      <c r="B36" s="132">
        <v>336758</v>
      </c>
      <c r="C36" s="29" t="s">
        <v>736</v>
      </c>
      <c r="D36" s="14" t="s">
        <v>728</v>
      </c>
      <c r="E36" s="12" t="s">
        <v>693</v>
      </c>
      <c r="F36" s="12" t="s">
        <v>16</v>
      </c>
      <c r="G36" s="30">
        <f>H36+5000</f>
        <v>25490</v>
      </c>
      <c r="H36" s="319">
        <f t="shared" si="0"/>
        <v>20490</v>
      </c>
      <c r="I36" s="20"/>
      <c r="J36" s="32" t="s">
        <v>737</v>
      </c>
      <c r="K36" s="14"/>
      <c r="L36" s="12" t="s">
        <v>690</v>
      </c>
      <c r="M36" s="33" t="s">
        <v>332</v>
      </c>
      <c r="N36" s="263">
        <v>20490</v>
      </c>
      <c r="O36" s="680" t="b">
        <f t="shared" si="1"/>
        <v>1</v>
      </c>
      <c r="P36" s="680" t="b">
        <f t="shared" si="2"/>
        <v>1</v>
      </c>
      <c r="Q36">
        <f>VLOOKUP(B36,'25년09월 학교가'!$A$2:$C$1818,3,0)</f>
        <v>20490</v>
      </c>
      <c r="S36" s="680" t="b">
        <f t="shared" si="3"/>
        <v>1</v>
      </c>
    </row>
    <row r="37" spans="1:19" ht="57.6">
      <c r="A37" s="14"/>
      <c r="B37" s="132">
        <v>336759</v>
      </c>
      <c r="C37" s="29" t="s">
        <v>738</v>
      </c>
      <c r="D37" s="14" t="s">
        <v>696</v>
      </c>
      <c r="E37" s="12" t="s">
        <v>697</v>
      </c>
      <c r="F37" s="12" t="s">
        <v>16</v>
      </c>
      <c r="G37" s="30">
        <v>21000</v>
      </c>
      <c r="H37" s="319">
        <f t="shared" si="0"/>
        <v>17000</v>
      </c>
      <c r="I37" s="20"/>
      <c r="J37" s="32" t="s">
        <v>739</v>
      </c>
      <c r="K37" s="14"/>
      <c r="L37" s="12" t="s">
        <v>690</v>
      </c>
      <c r="M37" s="33" t="s">
        <v>11</v>
      </c>
      <c r="N37" s="263">
        <v>17000</v>
      </c>
      <c r="O37" s="680" t="b">
        <f t="shared" si="1"/>
        <v>1</v>
      </c>
      <c r="P37" s="680" t="b">
        <f t="shared" si="2"/>
        <v>1</v>
      </c>
      <c r="Q37">
        <f>VLOOKUP(B37,'25년09월 학교가'!$A$2:$C$1818,3,0)</f>
        <v>17000</v>
      </c>
      <c r="S37" s="680" t="b">
        <f t="shared" si="3"/>
        <v>1</v>
      </c>
    </row>
    <row r="38" spans="1:19" ht="38.4">
      <c r="A38" s="14"/>
      <c r="B38" s="132">
        <v>344563</v>
      </c>
      <c r="C38" s="29" t="s">
        <v>740</v>
      </c>
      <c r="D38" s="14" t="s">
        <v>741</v>
      </c>
      <c r="E38" s="12" t="s">
        <v>742</v>
      </c>
      <c r="F38" s="12" t="s">
        <v>16</v>
      </c>
      <c r="G38" s="30">
        <v>14000</v>
      </c>
      <c r="H38" s="319">
        <f t="shared" si="0"/>
        <v>12070</v>
      </c>
      <c r="I38" s="20"/>
      <c r="J38" s="32" t="s">
        <v>743</v>
      </c>
      <c r="K38" s="14"/>
      <c r="L38" s="12" t="s">
        <v>690</v>
      </c>
      <c r="M38" s="33"/>
      <c r="N38" s="263">
        <v>12070</v>
      </c>
      <c r="O38" s="680" t="b">
        <f t="shared" si="1"/>
        <v>1</v>
      </c>
      <c r="P38" s="680" t="b">
        <f t="shared" si="2"/>
        <v>1</v>
      </c>
      <c r="Q38">
        <f>VLOOKUP(B38,'25년09월 학교가'!$A$2:$C$1818,3,0)</f>
        <v>12070</v>
      </c>
      <c r="S38" s="680" t="b">
        <f t="shared" si="3"/>
        <v>1</v>
      </c>
    </row>
    <row r="39" spans="1:19" ht="57.6">
      <c r="A39" s="14"/>
      <c r="B39" s="132">
        <v>344560</v>
      </c>
      <c r="C39" s="29" t="s">
        <v>744</v>
      </c>
      <c r="D39" s="14" t="s">
        <v>745</v>
      </c>
      <c r="E39" s="12" t="s">
        <v>742</v>
      </c>
      <c r="F39" s="12" t="s">
        <v>16</v>
      </c>
      <c r="G39" s="30">
        <f>H39+5000</f>
        <v>19800</v>
      </c>
      <c r="H39" s="319">
        <f t="shared" si="0"/>
        <v>14800</v>
      </c>
      <c r="I39" s="20"/>
      <c r="J39" s="32" t="s">
        <v>746</v>
      </c>
      <c r="K39" s="14"/>
      <c r="L39" s="12" t="s">
        <v>690</v>
      </c>
      <c r="M39" s="33"/>
      <c r="N39" s="263">
        <v>14800</v>
      </c>
      <c r="O39" s="680" t="b">
        <f t="shared" si="1"/>
        <v>1</v>
      </c>
      <c r="P39" s="680" t="b">
        <f t="shared" si="2"/>
        <v>1</v>
      </c>
      <c r="Q39">
        <f>VLOOKUP(B39,'25년09월 학교가'!$A$2:$C$1818,3,0)</f>
        <v>14800</v>
      </c>
      <c r="S39" s="680" t="b">
        <f t="shared" si="3"/>
        <v>1</v>
      </c>
    </row>
    <row r="40" spans="1:19" ht="57.6">
      <c r="A40" s="14"/>
      <c r="B40" s="132">
        <v>344561</v>
      </c>
      <c r="C40" s="29" t="s">
        <v>747</v>
      </c>
      <c r="D40" s="14" t="s">
        <v>748</v>
      </c>
      <c r="E40" s="12" t="s">
        <v>749</v>
      </c>
      <c r="F40" s="12" t="s">
        <v>16</v>
      </c>
      <c r="G40" s="30">
        <f>H40+5000</f>
        <v>19800</v>
      </c>
      <c r="H40" s="319">
        <f t="shared" si="0"/>
        <v>14800</v>
      </c>
      <c r="I40" s="20"/>
      <c r="J40" s="32" t="s">
        <v>750</v>
      </c>
      <c r="K40" s="14"/>
      <c r="L40" s="12" t="s">
        <v>690</v>
      </c>
      <c r="M40" s="33"/>
      <c r="N40" s="263">
        <v>14800</v>
      </c>
      <c r="O40" s="680" t="b">
        <f t="shared" si="1"/>
        <v>1</v>
      </c>
      <c r="P40" s="680" t="b">
        <f t="shared" si="2"/>
        <v>1</v>
      </c>
      <c r="Q40">
        <f>VLOOKUP(B40,'25년09월 학교가'!$A$2:$C$1818,3,0)</f>
        <v>14800</v>
      </c>
      <c r="S40" s="680" t="b">
        <f t="shared" si="3"/>
        <v>1</v>
      </c>
    </row>
    <row r="41" spans="1:19" ht="38.4">
      <c r="A41" s="14"/>
      <c r="B41" s="132">
        <v>287125</v>
      </c>
      <c r="C41" s="29" t="s">
        <v>751</v>
      </c>
      <c r="D41" s="14" t="s">
        <v>752</v>
      </c>
      <c r="E41" s="12" t="s">
        <v>688</v>
      </c>
      <c r="F41" s="12" t="s">
        <v>16</v>
      </c>
      <c r="G41" s="54">
        <v>16000</v>
      </c>
      <c r="H41" s="319">
        <f t="shared" si="0"/>
        <v>13400</v>
      </c>
      <c r="I41" s="20"/>
      <c r="J41" s="32" t="s">
        <v>753</v>
      </c>
      <c r="K41" s="14"/>
      <c r="L41" s="12" t="s">
        <v>690</v>
      </c>
      <c r="M41" s="33"/>
      <c r="N41" s="263">
        <v>13400</v>
      </c>
      <c r="O41" s="680" t="b">
        <f t="shared" si="1"/>
        <v>1</v>
      </c>
      <c r="P41" s="680" t="b">
        <f t="shared" si="2"/>
        <v>1</v>
      </c>
      <c r="Q41">
        <f>VLOOKUP(B41,'25년09월 학교가'!$A$2:$C$1818,3,0)</f>
        <v>13400</v>
      </c>
      <c r="S41" s="680" t="b">
        <f t="shared" si="3"/>
        <v>1</v>
      </c>
    </row>
    <row r="42" spans="1:19" ht="57.6">
      <c r="A42" s="14"/>
      <c r="B42" s="132">
        <v>336734</v>
      </c>
      <c r="C42" s="29" t="s">
        <v>754</v>
      </c>
      <c r="D42" s="14" t="s">
        <v>755</v>
      </c>
      <c r="E42" s="12" t="s">
        <v>693</v>
      </c>
      <c r="F42" s="12" t="s">
        <v>16</v>
      </c>
      <c r="G42" s="30">
        <v>18000</v>
      </c>
      <c r="H42" s="319">
        <f t="shared" si="0"/>
        <v>14000</v>
      </c>
      <c r="I42" s="20"/>
      <c r="J42" s="32" t="s">
        <v>739</v>
      </c>
      <c r="K42" s="14"/>
      <c r="L42" s="12" t="s">
        <v>690</v>
      </c>
      <c r="M42" s="33" t="s">
        <v>11</v>
      </c>
      <c r="N42" s="263">
        <v>14000</v>
      </c>
      <c r="O42" s="680" t="b">
        <f t="shared" si="1"/>
        <v>1</v>
      </c>
      <c r="P42" s="680" t="b">
        <f t="shared" si="2"/>
        <v>1</v>
      </c>
      <c r="Q42">
        <f>VLOOKUP(B42,'25년09월 학교가'!$A$2:$C$1818,3,0)</f>
        <v>14000</v>
      </c>
      <c r="S42" s="680" t="b">
        <f t="shared" si="3"/>
        <v>1</v>
      </c>
    </row>
    <row r="43" spans="1:19" ht="38.4">
      <c r="A43" s="14"/>
      <c r="B43" s="132">
        <v>344584</v>
      </c>
      <c r="C43" s="29" t="s">
        <v>762</v>
      </c>
      <c r="D43" s="14" t="s">
        <v>763</v>
      </c>
      <c r="E43" s="12" t="s">
        <v>764</v>
      </c>
      <c r="F43" s="12" t="s">
        <v>16</v>
      </c>
      <c r="G43" s="30">
        <f>H43+5000</f>
        <v>21800</v>
      </c>
      <c r="H43" s="319">
        <f t="shared" si="0"/>
        <v>16800</v>
      </c>
      <c r="I43" s="20"/>
      <c r="J43" s="32" t="s">
        <v>765</v>
      </c>
      <c r="K43" s="14"/>
      <c r="L43" s="12" t="s">
        <v>690</v>
      </c>
      <c r="M43" s="291" t="s">
        <v>766</v>
      </c>
      <c r="N43" s="263">
        <v>16800</v>
      </c>
      <c r="O43" s="680" t="b">
        <f t="shared" si="1"/>
        <v>1</v>
      </c>
      <c r="P43" s="680" t="b">
        <f t="shared" si="2"/>
        <v>1</v>
      </c>
      <c r="Q43">
        <f>VLOOKUP(B43,'25년09월 학교가'!$A$2:$C$1818,3,0)</f>
        <v>16800</v>
      </c>
      <c r="S43" s="680" t="b">
        <f t="shared" si="3"/>
        <v>1</v>
      </c>
    </row>
    <row r="44" spans="1:19">
      <c r="A44" s="14"/>
      <c r="B44" s="13">
        <v>381822</v>
      </c>
      <c r="C44" s="29" t="s">
        <v>1225</v>
      </c>
      <c r="D44" s="14" t="s">
        <v>1226</v>
      </c>
      <c r="E44" s="12">
        <v>20</v>
      </c>
      <c r="F44" s="12" t="s">
        <v>129</v>
      </c>
      <c r="G44" s="149">
        <v>77000</v>
      </c>
      <c r="H44" s="319">
        <f t="shared" ref="H44:H61" si="17">N44</f>
        <v>75770</v>
      </c>
      <c r="I44" s="153">
        <f>H44/E44</f>
        <v>3788.5</v>
      </c>
      <c r="J44" s="32" t="s">
        <v>1223</v>
      </c>
      <c r="K44" s="14" t="s">
        <v>5003</v>
      </c>
      <c r="L44" s="12" t="s">
        <v>1209</v>
      </c>
      <c r="M44" s="160" t="s">
        <v>112</v>
      </c>
      <c r="N44" s="263">
        <v>75770</v>
      </c>
      <c r="O44" s="680" t="b">
        <f t="shared" ref="O44:O61" si="18">H44=N44</f>
        <v>1</v>
      </c>
      <c r="P44" s="680" t="b">
        <f t="shared" ref="P44:P61" si="19">H44&lt;G44</f>
        <v>1</v>
      </c>
      <c r="Q44">
        <f>VLOOKUP(B44,'25년09월 학교가'!$A$2:$C$1818,3,0)</f>
        <v>75770</v>
      </c>
      <c r="S44" s="680" t="b">
        <f t="shared" si="3"/>
        <v>1</v>
      </c>
    </row>
    <row r="45" spans="1:19">
      <c r="A45" s="35"/>
      <c r="B45" s="125">
        <v>393584</v>
      </c>
      <c r="C45" s="124" t="s">
        <v>4650</v>
      </c>
      <c r="D45" s="35" t="s">
        <v>59</v>
      </c>
      <c r="E45" s="35"/>
      <c r="F45" s="35" t="s">
        <v>16</v>
      </c>
      <c r="G45" s="213">
        <f>H45+5000</f>
        <v>22700</v>
      </c>
      <c r="H45" s="319">
        <f t="shared" si="17"/>
        <v>17700</v>
      </c>
      <c r="I45" s="183"/>
      <c r="J45" s="127" t="s">
        <v>4651</v>
      </c>
      <c r="K45" s="36"/>
      <c r="L45" s="36" t="s">
        <v>21</v>
      </c>
      <c r="M45" s="35"/>
      <c r="N45" s="614">
        <v>17700</v>
      </c>
      <c r="O45" s="680" t="b">
        <f t="shared" si="18"/>
        <v>1</v>
      </c>
      <c r="P45" s="680" t="b">
        <f t="shared" si="19"/>
        <v>1</v>
      </c>
      <c r="Q45">
        <f>VLOOKUP(B45,'25년09월 학교가'!$A$2:$C$1818,3,0)</f>
        <v>17700</v>
      </c>
      <c r="S45" s="680" t="b">
        <f t="shared" si="3"/>
        <v>1</v>
      </c>
    </row>
    <row r="46" spans="1:19">
      <c r="A46" s="35"/>
      <c r="B46" s="125">
        <v>393585</v>
      </c>
      <c r="C46" s="124" t="s">
        <v>4647</v>
      </c>
      <c r="D46" s="35" t="s">
        <v>59</v>
      </c>
      <c r="E46" s="35"/>
      <c r="F46" s="35" t="s">
        <v>16</v>
      </c>
      <c r="G46" s="213">
        <v>15600</v>
      </c>
      <c r="H46" s="319">
        <f t="shared" si="17"/>
        <v>14200</v>
      </c>
      <c r="I46" s="183"/>
      <c r="J46" s="127" t="s">
        <v>4652</v>
      </c>
      <c r="K46" s="36"/>
      <c r="L46" s="36" t="s">
        <v>21</v>
      </c>
      <c r="M46" s="35"/>
      <c r="N46" s="614">
        <v>14200</v>
      </c>
      <c r="O46" s="680" t="b">
        <f t="shared" si="18"/>
        <v>1</v>
      </c>
      <c r="P46" s="680" t="b">
        <f t="shared" si="19"/>
        <v>1</v>
      </c>
      <c r="Q46">
        <f>VLOOKUP(B46,'25년09월 학교가'!$A$2:$C$1818,3,0)</f>
        <v>14200</v>
      </c>
      <c r="S46" s="680" t="b">
        <f t="shared" si="3"/>
        <v>1</v>
      </c>
    </row>
    <row r="47" spans="1:19">
      <c r="A47" s="35"/>
      <c r="B47" s="125">
        <v>396053</v>
      </c>
      <c r="C47" s="124" t="s">
        <v>4648</v>
      </c>
      <c r="D47" s="35" t="s">
        <v>59</v>
      </c>
      <c r="E47" s="35"/>
      <c r="F47" s="35" t="s">
        <v>16</v>
      </c>
      <c r="G47" s="213">
        <v>13200</v>
      </c>
      <c r="H47" s="319">
        <f t="shared" si="17"/>
        <v>13000</v>
      </c>
      <c r="I47" s="183"/>
      <c r="J47" s="127" t="s">
        <v>4653</v>
      </c>
      <c r="K47" s="36"/>
      <c r="L47" s="36" t="s">
        <v>21</v>
      </c>
      <c r="M47" s="35"/>
      <c r="N47" s="614">
        <v>13000</v>
      </c>
      <c r="O47" s="680" t="b">
        <f t="shared" si="18"/>
        <v>1</v>
      </c>
      <c r="P47" s="680" t="b">
        <f t="shared" si="19"/>
        <v>1</v>
      </c>
      <c r="Q47">
        <f>VLOOKUP(B47,'25년09월 학교가'!$A$2:$C$1818,3,0)</f>
        <v>13000</v>
      </c>
      <c r="S47" s="680" t="b">
        <f t="shared" si="3"/>
        <v>1</v>
      </c>
    </row>
    <row r="48" spans="1:19">
      <c r="A48" s="299"/>
      <c r="B48" s="125">
        <v>393587</v>
      </c>
      <c r="C48" s="124" t="s">
        <v>4649</v>
      </c>
      <c r="D48" s="35" t="s">
        <v>59</v>
      </c>
      <c r="E48" s="35"/>
      <c r="F48" s="35" t="s">
        <v>16</v>
      </c>
      <c r="G48" s="213">
        <v>27200</v>
      </c>
      <c r="H48" s="319">
        <f t="shared" si="17"/>
        <v>13000</v>
      </c>
      <c r="I48" s="183"/>
      <c r="J48" s="127" t="s">
        <v>4652</v>
      </c>
      <c r="K48" s="36"/>
      <c r="L48" s="36" t="s">
        <v>21</v>
      </c>
      <c r="M48" s="35"/>
      <c r="N48" s="614">
        <v>13000</v>
      </c>
      <c r="O48" s="680" t="b">
        <f t="shared" si="18"/>
        <v>1</v>
      </c>
      <c r="P48" s="680" t="b">
        <f t="shared" si="19"/>
        <v>1</v>
      </c>
      <c r="Q48">
        <f>VLOOKUP(B48,'25년09월 학교가'!$A$2:$C$1818,3,0)</f>
        <v>13000</v>
      </c>
      <c r="S48" s="680" t="b">
        <f t="shared" si="3"/>
        <v>1</v>
      </c>
    </row>
    <row r="49" spans="1:19">
      <c r="A49" s="35"/>
      <c r="B49" s="125">
        <v>426727</v>
      </c>
      <c r="C49" s="124" t="s">
        <v>4843</v>
      </c>
      <c r="D49" s="36" t="s">
        <v>58</v>
      </c>
      <c r="E49" s="35"/>
      <c r="F49" s="35" t="s">
        <v>129</v>
      </c>
      <c r="G49" s="213">
        <v>41000</v>
      </c>
      <c r="H49" s="319">
        <f t="shared" si="17"/>
        <v>38800</v>
      </c>
      <c r="I49" s="213"/>
      <c r="J49" s="127" t="s">
        <v>4889</v>
      </c>
      <c r="K49" s="36"/>
      <c r="L49" s="36" t="s">
        <v>2781</v>
      </c>
      <c r="M49" s="35" t="s">
        <v>112</v>
      </c>
      <c r="N49" s="614">
        <v>38800</v>
      </c>
      <c r="O49" s="680" t="b">
        <f t="shared" si="18"/>
        <v>1</v>
      </c>
      <c r="P49" s="680" t="b">
        <f t="shared" si="19"/>
        <v>1</v>
      </c>
      <c r="Q49">
        <f>VLOOKUP(B49,'25년09월 학교가'!$A$2:$C$1818,3,0)</f>
        <v>38800</v>
      </c>
      <c r="S49" s="680" t="b">
        <f t="shared" si="3"/>
        <v>1</v>
      </c>
    </row>
    <row r="50" spans="1:19" ht="42">
      <c r="A50" s="35"/>
      <c r="B50" s="125">
        <v>427065</v>
      </c>
      <c r="C50" s="58" t="s">
        <v>4883</v>
      </c>
      <c r="D50" s="36" t="s">
        <v>4886</v>
      </c>
      <c r="E50" s="35"/>
      <c r="F50" s="35" t="s">
        <v>129</v>
      </c>
      <c r="G50" s="213">
        <v>91200</v>
      </c>
      <c r="H50" s="319" t="e">
        <f t="shared" si="17"/>
        <v>#N/A</v>
      </c>
      <c r="I50" s="213"/>
      <c r="J50" s="127" t="s">
        <v>4890</v>
      </c>
      <c r="K50" s="36" t="s">
        <v>5002</v>
      </c>
      <c r="L50" s="36" t="s">
        <v>773</v>
      </c>
      <c r="M50" s="35" t="s">
        <v>112</v>
      </c>
      <c r="N50" s="614" t="e">
        <v>#N/A</v>
      </c>
      <c r="O50" s="680" t="e">
        <f t="shared" si="18"/>
        <v>#N/A</v>
      </c>
      <c r="P50" s="680" t="e">
        <f t="shared" si="19"/>
        <v>#N/A</v>
      </c>
      <c r="Q50" t="e">
        <f>VLOOKUP(B50,'25년09월 학교가'!$A$2:$C$1818,3,0)</f>
        <v>#N/A</v>
      </c>
      <c r="S50" s="680" t="e">
        <f t="shared" si="3"/>
        <v>#N/A</v>
      </c>
    </row>
    <row r="51" spans="1:19" ht="42">
      <c r="A51" s="35"/>
      <c r="B51" s="125">
        <v>427064</v>
      </c>
      <c r="C51" s="58" t="s">
        <v>4884</v>
      </c>
      <c r="D51" s="36" t="s">
        <v>4887</v>
      </c>
      <c r="E51" s="35"/>
      <c r="F51" s="35" t="s">
        <v>129</v>
      </c>
      <c r="G51" s="213">
        <v>42000</v>
      </c>
      <c r="H51" s="319">
        <f t="shared" si="17"/>
        <v>30500</v>
      </c>
      <c r="I51" s="213"/>
      <c r="J51" s="127" t="s">
        <v>4890</v>
      </c>
      <c r="K51" s="36" t="s">
        <v>5002</v>
      </c>
      <c r="L51" s="36" t="s">
        <v>773</v>
      </c>
      <c r="M51" s="35" t="s">
        <v>112</v>
      </c>
      <c r="N51" s="614">
        <v>30500</v>
      </c>
      <c r="O51" s="680" t="b">
        <f t="shared" si="18"/>
        <v>1</v>
      </c>
      <c r="P51" s="680" t="b">
        <f t="shared" si="19"/>
        <v>1</v>
      </c>
      <c r="Q51">
        <f>VLOOKUP(B51,'25년09월 학교가'!$A$2:$C$1818,3,0)</f>
        <v>30500</v>
      </c>
      <c r="S51" s="680" t="b">
        <f t="shared" si="3"/>
        <v>1</v>
      </c>
    </row>
    <row r="52" spans="1:19">
      <c r="A52" s="12"/>
      <c r="B52" s="132">
        <v>396507</v>
      </c>
      <c r="C52" s="29" t="s">
        <v>4522</v>
      </c>
      <c r="D52" s="12" t="s">
        <v>4329</v>
      </c>
      <c r="E52" s="12"/>
      <c r="F52" s="240" t="s">
        <v>4523</v>
      </c>
      <c r="G52" s="183">
        <f t="shared" ref="G52:G61" si="20">H52+5000</f>
        <v>33000</v>
      </c>
      <c r="H52" s="319">
        <f t="shared" si="17"/>
        <v>28000</v>
      </c>
      <c r="I52" s="183"/>
      <c r="J52" s="32" t="s">
        <v>4466</v>
      </c>
      <c r="K52" s="14"/>
      <c r="L52" s="14" t="s">
        <v>4524</v>
      </c>
      <c r="M52" s="12"/>
      <c r="N52" s="614">
        <v>28000</v>
      </c>
      <c r="O52" s="680" t="b">
        <f t="shared" si="18"/>
        <v>1</v>
      </c>
      <c r="P52" s="680" t="b">
        <f t="shared" si="19"/>
        <v>1</v>
      </c>
      <c r="Q52">
        <f>VLOOKUP(B52,'25년09월 학교가'!$A$2:$C$1818,3,0)</f>
        <v>28000</v>
      </c>
      <c r="S52" s="680" t="b">
        <f t="shared" si="3"/>
        <v>1</v>
      </c>
    </row>
    <row r="53" spans="1:19">
      <c r="A53" s="12"/>
      <c r="B53" s="132">
        <v>425996</v>
      </c>
      <c r="C53" s="29" t="s">
        <v>4525</v>
      </c>
      <c r="D53" s="12" t="s">
        <v>4526</v>
      </c>
      <c r="E53" s="12"/>
      <c r="F53" s="240" t="s">
        <v>4523</v>
      </c>
      <c r="G53" s="183">
        <f t="shared" si="20"/>
        <v>19300</v>
      </c>
      <c r="H53" s="319">
        <f t="shared" si="17"/>
        <v>14300</v>
      </c>
      <c r="I53" s="183"/>
      <c r="J53" s="32" t="s">
        <v>4466</v>
      </c>
      <c r="K53" s="14"/>
      <c r="L53" s="14" t="s">
        <v>4524</v>
      </c>
      <c r="M53" s="12"/>
      <c r="N53" s="614">
        <v>14300</v>
      </c>
      <c r="O53" s="680" t="b">
        <f t="shared" si="18"/>
        <v>1</v>
      </c>
      <c r="P53" s="680" t="b">
        <f t="shared" si="19"/>
        <v>1</v>
      </c>
      <c r="Q53">
        <f>VLOOKUP(B53,'25년09월 학교가'!$A$2:$C$1818,3,0)</f>
        <v>14300</v>
      </c>
      <c r="S53" s="680" t="b">
        <f t="shared" si="3"/>
        <v>1</v>
      </c>
    </row>
    <row r="54" spans="1:19">
      <c r="A54" s="12"/>
      <c r="B54" s="132">
        <v>396508</v>
      </c>
      <c r="C54" s="29" t="s">
        <v>4527</v>
      </c>
      <c r="D54" s="12" t="s">
        <v>4329</v>
      </c>
      <c r="E54" s="12"/>
      <c r="F54" s="240" t="s">
        <v>4523</v>
      </c>
      <c r="G54" s="183">
        <f t="shared" si="20"/>
        <v>44200</v>
      </c>
      <c r="H54" s="319">
        <f t="shared" si="17"/>
        <v>39200</v>
      </c>
      <c r="I54" s="183"/>
      <c r="J54" s="32" t="s">
        <v>4466</v>
      </c>
      <c r="K54" s="14"/>
      <c r="L54" s="14" t="s">
        <v>4524</v>
      </c>
      <c r="M54" s="12"/>
      <c r="N54" s="614">
        <v>39200</v>
      </c>
      <c r="O54" s="680" t="b">
        <f t="shared" si="18"/>
        <v>1</v>
      </c>
      <c r="P54" s="680" t="b">
        <f t="shared" si="19"/>
        <v>1</v>
      </c>
      <c r="Q54">
        <f>VLOOKUP(B54,'25년09월 학교가'!$A$2:$C$1818,3,0)</f>
        <v>39200</v>
      </c>
      <c r="S54" s="680" t="b">
        <f t="shared" si="3"/>
        <v>1</v>
      </c>
    </row>
    <row r="55" spans="1:19">
      <c r="A55" s="12"/>
      <c r="B55" s="132">
        <v>425997</v>
      </c>
      <c r="C55" s="29" t="s">
        <v>4528</v>
      </c>
      <c r="D55" s="12" t="s">
        <v>4526</v>
      </c>
      <c r="E55" s="12"/>
      <c r="F55" s="240" t="s">
        <v>4523</v>
      </c>
      <c r="G55" s="183">
        <f t="shared" si="20"/>
        <v>25300</v>
      </c>
      <c r="H55" s="319">
        <f t="shared" si="17"/>
        <v>20300</v>
      </c>
      <c r="I55" s="183"/>
      <c r="J55" s="32" t="s">
        <v>4466</v>
      </c>
      <c r="K55" s="14"/>
      <c r="L55" s="14" t="s">
        <v>4524</v>
      </c>
      <c r="M55" s="12"/>
      <c r="N55" s="614">
        <v>20300</v>
      </c>
      <c r="O55" s="680" t="b">
        <f t="shared" si="18"/>
        <v>1</v>
      </c>
      <c r="P55" s="680" t="b">
        <f t="shared" si="19"/>
        <v>1</v>
      </c>
      <c r="Q55">
        <f>VLOOKUP(B55,'25년09월 학교가'!$A$2:$C$1818,3,0)</f>
        <v>20300</v>
      </c>
      <c r="S55" s="680" t="b">
        <f t="shared" si="3"/>
        <v>1</v>
      </c>
    </row>
    <row r="56" spans="1:19">
      <c r="A56" s="12"/>
      <c r="B56" s="132">
        <v>425995</v>
      </c>
      <c r="C56" s="29" t="s">
        <v>4529</v>
      </c>
      <c r="D56" s="12" t="s">
        <v>4526</v>
      </c>
      <c r="E56" s="12"/>
      <c r="F56" s="240" t="s">
        <v>4523</v>
      </c>
      <c r="G56" s="183">
        <f t="shared" si="20"/>
        <v>63500</v>
      </c>
      <c r="H56" s="319">
        <f t="shared" si="17"/>
        <v>58500</v>
      </c>
      <c r="I56" s="183"/>
      <c r="J56" s="32" t="s">
        <v>4530</v>
      </c>
      <c r="K56" s="14" t="s">
        <v>4531</v>
      </c>
      <c r="L56" s="14" t="s">
        <v>2944</v>
      </c>
      <c r="M56" s="12"/>
      <c r="N56" s="614">
        <v>58500</v>
      </c>
      <c r="O56" s="680" t="b">
        <f t="shared" si="18"/>
        <v>1</v>
      </c>
      <c r="P56" s="680" t="b">
        <f t="shared" si="19"/>
        <v>1</v>
      </c>
      <c r="Q56">
        <f>VLOOKUP(B56,'25년09월 학교가'!$A$2:$C$1818,3,0)</f>
        <v>58500</v>
      </c>
      <c r="S56" s="680" t="b">
        <f t="shared" si="3"/>
        <v>1</v>
      </c>
    </row>
    <row r="57" spans="1:19">
      <c r="A57" s="12"/>
      <c r="B57" s="132">
        <v>425975</v>
      </c>
      <c r="C57" s="29" t="s">
        <v>4532</v>
      </c>
      <c r="D57" s="12" t="s">
        <v>4329</v>
      </c>
      <c r="E57" s="12"/>
      <c r="F57" s="240" t="s">
        <v>4523</v>
      </c>
      <c r="G57" s="183">
        <f t="shared" si="20"/>
        <v>36500</v>
      </c>
      <c r="H57" s="319">
        <f t="shared" si="17"/>
        <v>31500</v>
      </c>
      <c r="I57" s="183"/>
      <c r="J57" s="32" t="s">
        <v>4467</v>
      </c>
      <c r="K57" s="14"/>
      <c r="L57" s="14" t="s">
        <v>2944</v>
      </c>
      <c r="M57" s="12" t="s">
        <v>2184</v>
      </c>
      <c r="N57" s="614">
        <v>31500</v>
      </c>
      <c r="O57" s="680" t="b">
        <f t="shared" si="18"/>
        <v>1</v>
      </c>
      <c r="P57" s="680" t="b">
        <f t="shared" si="19"/>
        <v>1</v>
      </c>
      <c r="Q57">
        <f>VLOOKUP(B57,'25년09월 학교가'!$A$2:$C$1818,3,0)</f>
        <v>31500</v>
      </c>
      <c r="S57" s="680" t="b">
        <f t="shared" si="3"/>
        <v>1</v>
      </c>
    </row>
    <row r="58" spans="1:19">
      <c r="A58" s="12"/>
      <c r="B58" s="132">
        <v>425991</v>
      </c>
      <c r="C58" s="29" t="s">
        <v>4533</v>
      </c>
      <c r="D58" s="12" t="s">
        <v>4526</v>
      </c>
      <c r="E58" s="12"/>
      <c r="F58" s="240" t="s">
        <v>4523</v>
      </c>
      <c r="G58" s="183">
        <f t="shared" si="20"/>
        <v>21000</v>
      </c>
      <c r="H58" s="319">
        <f t="shared" si="17"/>
        <v>16000</v>
      </c>
      <c r="I58" s="183"/>
      <c r="J58" s="32" t="s">
        <v>4467</v>
      </c>
      <c r="K58" s="14"/>
      <c r="L58" s="14" t="s">
        <v>2944</v>
      </c>
      <c r="M58" s="12"/>
      <c r="N58" s="614">
        <v>16000</v>
      </c>
      <c r="O58" s="680" t="b">
        <f t="shared" si="18"/>
        <v>1</v>
      </c>
      <c r="P58" s="680" t="b">
        <f t="shared" si="19"/>
        <v>1</v>
      </c>
      <c r="Q58">
        <f>VLOOKUP(B58,'25년09월 학교가'!$A$2:$C$1818,3,0)</f>
        <v>16000</v>
      </c>
      <c r="S58" s="680" t="b">
        <f t="shared" si="3"/>
        <v>1</v>
      </c>
    </row>
    <row r="59" spans="1:19">
      <c r="A59" s="12"/>
      <c r="B59" s="132">
        <v>425993</v>
      </c>
      <c r="C59" s="29" t="s">
        <v>4534</v>
      </c>
      <c r="D59" s="12" t="s">
        <v>4526</v>
      </c>
      <c r="E59" s="12"/>
      <c r="F59" s="240" t="s">
        <v>4523</v>
      </c>
      <c r="G59" s="183">
        <f t="shared" si="20"/>
        <v>23200</v>
      </c>
      <c r="H59" s="319">
        <f t="shared" si="17"/>
        <v>18200</v>
      </c>
      <c r="I59" s="183"/>
      <c r="J59" s="32" t="s">
        <v>4468</v>
      </c>
      <c r="K59" s="14"/>
      <c r="L59" s="14" t="s">
        <v>2944</v>
      </c>
      <c r="M59" s="12" t="s">
        <v>2184</v>
      </c>
      <c r="N59" s="614">
        <v>18200</v>
      </c>
      <c r="O59" s="680" t="b">
        <f t="shared" si="18"/>
        <v>1</v>
      </c>
      <c r="P59" s="680" t="b">
        <f t="shared" si="19"/>
        <v>1</v>
      </c>
      <c r="Q59">
        <f>VLOOKUP(B59,'25년09월 학교가'!$A$2:$C$1818,3,0)</f>
        <v>18200</v>
      </c>
      <c r="S59" s="680" t="b">
        <f t="shared" si="3"/>
        <v>1</v>
      </c>
    </row>
    <row r="60" spans="1:19">
      <c r="A60" s="12"/>
      <c r="B60" s="132">
        <v>396496</v>
      </c>
      <c r="C60" s="29" t="s">
        <v>4535</v>
      </c>
      <c r="D60" s="12" t="s">
        <v>4329</v>
      </c>
      <c r="E60" s="12"/>
      <c r="F60" s="240" t="s">
        <v>4523</v>
      </c>
      <c r="G60" s="183">
        <f t="shared" si="20"/>
        <v>44500</v>
      </c>
      <c r="H60" s="319">
        <f t="shared" si="17"/>
        <v>39500</v>
      </c>
      <c r="I60" s="183"/>
      <c r="J60" s="32" t="s">
        <v>4468</v>
      </c>
      <c r="K60" s="14"/>
      <c r="L60" s="14" t="s">
        <v>2944</v>
      </c>
      <c r="M60" s="12" t="s">
        <v>2184</v>
      </c>
      <c r="N60" s="614">
        <v>39500</v>
      </c>
      <c r="O60" s="680" t="b">
        <f t="shared" si="18"/>
        <v>1</v>
      </c>
      <c r="P60" s="680" t="b">
        <f t="shared" si="19"/>
        <v>1</v>
      </c>
      <c r="Q60">
        <f>VLOOKUP(B60,'25년09월 학교가'!$A$2:$C$1818,3,0)</f>
        <v>39500</v>
      </c>
      <c r="S60" s="680" t="b">
        <f t="shared" si="3"/>
        <v>1</v>
      </c>
    </row>
    <row r="61" spans="1:19">
      <c r="A61" s="12"/>
      <c r="B61" s="132">
        <v>411854</v>
      </c>
      <c r="C61" s="29" t="s">
        <v>4475</v>
      </c>
      <c r="D61" s="12" t="s">
        <v>4526</v>
      </c>
      <c r="E61" s="12"/>
      <c r="F61" s="240" t="s">
        <v>4523</v>
      </c>
      <c r="G61" s="183">
        <f t="shared" si="20"/>
        <v>24000</v>
      </c>
      <c r="H61" s="319">
        <f t="shared" si="17"/>
        <v>19000</v>
      </c>
      <c r="I61" s="183"/>
      <c r="J61" s="32" t="s">
        <v>4470</v>
      </c>
      <c r="K61" s="14" t="s">
        <v>4471</v>
      </c>
      <c r="L61" s="14" t="s">
        <v>2695</v>
      </c>
      <c r="M61" s="12" t="s">
        <v>106</v>
      </c>
      <c r="N61" s="614">
        <v>19000</v>
      </c>
      <c r="O61" s="680" t="b">
        <f t="shared" si="18"/>
        <v>1</v>
      </c>
      <c r="P61" s="680" t="b">
        <f t="shared" si="19"/>
        <v>1</v>
      </c>
      <c r="Q61">
        <f>VLOOKUP(B61,'25년09월 학교가'!$A$2:$C$1818,3,0)</f>
        <v>19000</v>
      </c>
      <c r="S61" s="680" t="b">
        <f t="shared" si="3"/>
        <v>1</v>
      </c>
    </row>
  </sheetData>
  <autoFilter ref="A4:P61" xr:uid="{00000000-0001-0000-0600-000000000000}"/>
  <mergeCells count="2">
    <mergeCell ref="A3:M3"/>
    <mergeCell ref="C1:K1"/>
  </mergeCells>
  <phoneticPr fontId="2" type="noConversion"/>
  <conditionalFormatting sqref="B1">
    <cfRule type="duplicateValues" dxfId="525" priority="26"/>
  </conditionalFormatting>
  <conditionalFormatting sqref="B7:B8">
    <cfRule type="duplicateValues" dxfId="524" priority="20"/>
    <cfRule type="duplicateValues" dxfId="523" priority="21"/>
  </conditionalFormatting>
  <conditionalFormatting sqref="B11:B12">
    <cfRule type="duplicateValues" dxfId="522" priority="1"/>
    <cfRule type="duplicateValues" dxfId="521" priority="2"/>
    <cfRule type="containsText" dxfId="520" priority="3" operator="containsText" text="코드미발번">
      <formula>NOT(ISERROR(SEARCH("코드미발번",B11)))</formula>
    </cfRule>
    <cfRule type="duplicateValues" dxfId="519" priority="4"/>
    <cfRule type="duplicateValues" dxfId="518" priority="5"/>
  </conditionalFormatting>
  <conditionalFormatting sqref="B15">
    <cfRule type="duplicateValues" dxfId="517" priority="6"/>
    <cfRule type="duplicateValues" dxfId="516" priority="7"/>
    <cfRule type="duplicateValues" dxfId="515" priority="8"/>
    <cfRule type="duplicateValues" dxfId="514" priority="9"/>
    <cfRule type="containsText" dxfId="513" priority="10" operator="containsText" text="코드미발번">
      <formula>NOT(ISERROR(SEARCH("코드미발번",B15)))</formula>
    </cfRule>
  </conditionalFormatting>
  <conditionalFormatting sqref="B16:B1048576 B1:B10 B13:B14">
    <cfRule type="duplicateValues" dxfId="512" priority="11"/>
  </conditionalFormatting>
  <conditionalFormatting sqref="B17:B19">
    <cfRule type="duplicateValues" dxfId="511" priority="12"/>
    <cfRule type="containsText" dxfId="510" priority="15" operator="containsText" text="코드미발번">
      <formula>NOT(ISERROR(SEARCH("코드미발번",B17)))</formula>
    </cfRule>
    <cfRule type="duplicateValues" dxfId="509" priority="16"/>
    <cfRule type="duplicateValues" dxfId="508" priority="17"/>
    <cfRule type="duplicateValues" dxfId="507" priority="18"/>
    <cfRule type="duplicateValues" dxfId="506" priority="19"/>
  </conditionalFormatting>
  <conditionalFormatting sqref="B18:B19">
    <cfRule type="duplicateValues" dxfId="505" priority="13"/>
    <cfRule type="duplicateValues" dxfId="504" priority="14"/>
  </conditionalFormatting>
  <conditionalFormatting sqref="B20:B1048576 B1:B6 B9:B10 B16 B13:B14">
    <cfRule type="duplicateValues" dxfId="503" priority="22"/>
  </conditionalFormatting>
  <conditionalFormatting sqref="B44">
    <cfRule type="cellIs" dxfId="502" priority="1079" operator="equal">
      <formula>408304</formula>
    </cfRule>
    <cfRule type="duplicateValues" dxfId="501" priority="1080"/>
  </conditionalFormatting>
  <conditionalFormatting sqref="B45:B61">
    <cfRule type="containsText" dxfId="500" priority="25" operator="containsText" text="코드미발번">
      <formula>NOT(ISERROR(SEARCH("코드미발번",B45)))</formula>
    </cfRule>
  </conditionalFormatting>
  <conditionalFormatting sqref="B46:B61">
    <cfRule type="duplicateValues" dxfId="499" priority="1091"/>
    <cfRule type="duplicateValues" dxfId="498" priority="1092"/>
  </conditionalFormatting>
  <conditionalFormatting sqref="B62:B1048576 B2:B6 B9:B10 B20:B43 B16 B13:B14">
    <cfRule type="duplicateValues" dxfId="497" priority="529"/>
  </conditionalFormatting>
  <pageMargins left="0.7" right="0.7" top="0.75" bottom="0.75" header="0.3" footer="0.3"/>
  <pageSetup paperSize="9" scale="22" orientation="portrait" r:id="rId1"/>
  <customProperties>
    <customPr name="_pios_id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FF0000"/>
  </sheetPr>
  <dimension ref="A1:S426"/>
  <sheetViews>
    <sheetView showGridLines="0" view="pageBreakPreview" zoomScale="55" zoomScaleNormal="100" zoomScaleSheetLayoutView="55" workbookViewId="0">
      <pane ySplit="4" topLeftCell="A293" activePane="bottomLeft" state="frozen"/>
      <selection activeCell="P7" sqref="P7"/>
      <selection pane="bottomLeft" activeCell="A299" sqref="A299:XFD299"/>
    </sheetView>
  </sheetViews>
  <sheetFormatPr defaultRowHeight="25.2"/>
  <cols>
    <col min="1" max="1" width="24.8984375" customWidth="1"/>
    <col min="2" max="2" width="15.19921875" customWidth="1"/>
    <col min="3" max="3" width="57" customWidth="1"/>
    <col min="4" max="4" width="27.59765625" customWidth="1"/>
    <col min="5" max="5" width="14.3984375" customWidth="1"/>
    <col min="6" max="6" width="11.09765625" bestFit="1" customWidth="1"/>
    <col min="7" max="7" width="11.19921875" customWidth="1"/>
    <col min="8" max="8" width="11.5" customWidth="1"/>
    <col min="9" max="9" width="13.5" style="151" customWidth="1"/>
    <col min="10" max="10" width="65.19921875" customWidth="1"/>
    <col min="11" max="11" width="12.69921875" style="141" customWidth="1"/>
    <col min="12" max="12" width="13.19921875" style="141" customWidth="1"/>
    <col min="13" max="13" width="12.796875" style="141" customWidth="1"/>
    <col min="14" max="14" width="16.09765625" style="141" hidden="1" customWidth="1"/>
    <col min="15" max="15" width="8.796875" style="680" hidden="1" customWidth="1"/>
    <col min="16" max="16" width="10.296875" style="680" hidden="1" customWidth="1"/>
    <col min="17" max="17" width="8.796875" hidden="1" customWidth="1"/>
    <col min="18" max="18" width="0" hidden="1" customWidth="1"/>
    <col min="19" max="19" width="10.296875" hidden="1" customWidth="1"/>
    <col min="20" max="20" width="0" hidden="1" customWidth="1"/>
  </cols>
  <sheetData>
    <row r="1" spans="1:19" ht="52.95" customHeight="1">
      <c r="A1" s="184"/>
      <c r="B1" s="185"/>
      <c r="C1" s="963" t="s">
        <v>6380</v>
      </c>
      <c r="D1" s="963"/>
      <c r="E1" s="963"/>
      <c r="F1" s="963"/>
      <c r="G1" s="963"/>
      <c r="H1" s="963"/>
      <c r="I1" s="963"/>
      <c r="J1" s="963"/>
      <c r="K1" s="963"/>
      <c r="L1" s="185"/>
      <c r="M1" s="185"/>
      <c r="N1" s="185"/>
    </row>
    <row r="2" spans="1:19" ht="72">
      <c r="A2" s="745"/>
      <c r="B2" s="6"/>
      <c r="C2" s="5" t="s">
        <v>2071</v>
      </c>
      <c r="D2" s="297" t="s">
        <v>6447</v>
      </c>
      <c r="E2" s="6"/>
      <c r="F2" s="6"/>
      <c r="G2" s="95"/>
      <c r="H2" s="6"/>
      <c r="I2" s="206"/>
      <c r="J2" s="122" t="s">
        <v>3755</v>
      </c>
      <c r="K2" s="95"/>
      <c r="L2" s="95"/>
      <c r="M2" s="95"/>
      <c r="N2" s="95"/>
    </row>
    <row r="3" spans="1:19">
      <c r="A3" s="964" t="s">
        <v>426</v>
      </c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155"/>
    </row>
    <row r="4" spans="1:19" s="62" customFormat="1">
      <c r="A4" s="99" t="s">
        <v>427</v>
      </c>
      <c r="B4" s="99" t="s">
        <v>0</v>
      </c>
      <c r="C4" s="99" t="s">
        <v>1</v>
      </c>
      <c r="D4" s="99" t="s">
        <v>2</v>
      </c>
      <c r="E4" s="99" t="s">
        <v>3</v>
      </c>
      <c r="F4" s="99" t="s">
        <v>4</v>
      </c>
      <c r="G4" s="100" t="s">
        <v>428</v>
      </c>
      <c r="H4" s="101" t="s">
        <v>5</v>
      </c>
      <c r="I4" s="207" t="s">
        <v>6</v>
      </c>
      <c r="J4" s="99" t="s">
        <v>7</v>
      </c>
      <c r="K4" s="99" t="s">
        <v>429</v>
      </c>
      <c r="L4" s="99" t="s">
        <v>8</v>
      </c>
      <c r="M4" s="99" t="s">
        <v>9</v>
      </c>
      <c r="N4" s="158"/>
    </row>
    <row r="5" spans="1:19" ht="39.6">
      <c r="A5" s="251"/>
      <c r="B5" s="1057" t="s">
        <v>3913</v>
      </c>
      <c r="C5" s="1057"/>
      <c r="D5" s="1057"/>
      <c r="E5" s="1057"/>
      <c r="F5" s="1057"/>
      <c r="G5" s="1057"/>
      <c r="H5" s="1057"/>
      <c r="I5" s="1057"/>
      <c r="J5" s="1057"/>
      <c r="K5" s="1057"/>
      <c r="L5" s="1057"/>
      <c r="M5" s="1057"/>
      <c r="N5" s="171"/>
    </row>
    <row r="6" spans="1:19">
      <c r="A6" s="655"/>
      <c r="B6" s="132">
        <v>165269</v>
      </c>
      <c r="C6" s="29" t="s">
        <v>6136</v>
      </c>
      <c r="D6" s="13" t="s">
        <v>2072</v>
      </c>
      <c r="E6" s="12"/>
      <c r="F6" s="12" t="s">
        <v>233</v>
      </c>
      <c r="G6" s="34">
        <v>1170</v>
      </c>
      <c r="H6" s="319">
        <f>N6</f>
        <v>800</v>
      </c>
      <c r="I6" s="208"/>
      <c r="J6" s="32" t="s">
        <v>2073</v>
      </c>
      <c r="K6" s="41" t="s">
        <v>788</v>
      </c>
      <c r="L6" s="38" t="s">
        <v>388</v>
      </c>
      <c r="M6" s="17" t="s">
        <v>112</v>
      </c>
      <c r="N6" s="159">
        <v>800</v>
      </c>
      <c r="O6" s="680" t="b">
        <f>H6=N6</f>
        <v>1</v>
      </c>
      <c r="P6" s="680" t="b">
        <f t="shared" ref="P6:P26" si="0">H6&lt;G6</f>
        <v>1</v>
      </c>
      <c r="Q6">
        <f>VLOOKUP(B6,'25년09월 학교가'!$A$2:$C$1818,3,0)</f>
        <v>800</v>
      </c>
      <c r="S6" s="680" t="b">
        <f>Q6=H6</f>
        <v>1</v>
      </c>
    </row>
    <row r="7" spans="1:19" ht="38.4">
      <c r="A7" s="655"/>
      <c r="B7" s="132">
        <v>165267</v>
      </c>
      <c r="C7" s="29" t="s">
        <v>2074</v>
      </c>
      <c r="D7" s="13" t="s">
        <v>2072</v>
      </c>
      <c r="E7" s="12"/>
      <c r="F7" s="12" t="s">
        <v>233</v>
      </c>
      <c r="G7" s="34">
        <v>1170</v>
      </c>
      <c r="H7" s="319">
        <f t="shared" ref="H7:H23" si="1">N7</f>
        <v>800</v>
      </c>
      <c r="I7" s="208"/>
      <c r="J7" s="32" t="s">
        <v>2075</v>
      </c>
      <c r="K7" s="41" t="s">
        <v>788</v>
      </c>
      <c r="L7" s="38" t="s">
        <v>388</v>
      </c>
      <c r="M7" s="17" t="s">
        <v>112</v>
      </c>
      <c r="N7" s="159">
        <v>800</v>
      </c>
      <c r="O7" s="680" t="b">
        <f t="shared" ref="O7:O46" si="2">H7=N7</f>
        <v>1</v>
      </c>
      <c r="P7" s="680" t="b">
        <f t="shared" si="0"/>
        <v>1</v>
      </c>
      <c r="Q7">
        <f>VLOOKUP(B7,'25년09월 학교가'!$A$2:$C$1818,3,0)</f>
        <v>800</v>
      </c>
      <c r="S7" s="680" t="b">
        <f t="shared" ref="S7:S46" si="3">Q7=H7</f>
        <v>1</v>
      </c>
    </row>
    <row r="8" spans="1:19" ht="38.4">
      <c r="A8" s="655"/>
      <c r="B8" s="132">
        <v>165268</v>
      </c>
      <c r="C8" s="29" t="s">
        <v>6137</v>
      </c>
      <c r="D8" s="13" t="s">
        <v>2072</v>
      </c>
      <c r="E8" s="12"/>
      <c r="F8" s="12" t="s">
        <v>233</v>
      </c>
      <c r="G8" s="34">
        <v>1170</v>
      </c>
      <c r="H8" s="319">
        <f t="shared" si="1"/>
        <v>800</v>
      </c>
      <c r="I8" s="208"/>
      <c r="J8" s="32" t="s">
        <v>2076</v>
      </c>
      <c r="K8" s="41" t="s">
        <v>2077</v>
      </c>
      <c r="L8" s="38" t="s">
        <v>388</v>
      </c>
      <c r="M8" s="17" t="s">
        <v>11</v>
      </c>
      <c r="N8" s="159">
        <v>800</v>
      </c>
      <c r="O8" s="680" t="b">
        <f t="shared" si="2"/>
        <v>1</v>
      </c>
      <c r="P8" s="680" t="b">
        <f t="shared" si="0"/>
        <v>1</v>
      </c>
      <c r="Q8">
        <f>VLOOKUP(B8,'25년09월 학교가'!$A$2:$C$1818,3,0)</f>
        <v>800</v>
      </c>
      <c r="S8" s="680" t="b">
        <f t="shared" si="3"/>
        <v>1</v>
      </c>
    </row>
    <row r="9" spans="1:19" ht="38.4">
      <c r="A9" s="655"/>
      <c r="B9" s="132">
        <v>243018</v>
      </c>
      <c r="C9" s="29" t="s">
        <v>6138</v>
      </c>
      <c r="D9" s="13" t="s">
        <v>2072</v>
      </c>
      <c r="E9" s="12"/>
      <c r="F9" s="12" t="s">
        <v>233</v>
      </c>
      <c r="G9" s="34">
        <v>1170</v>
      </c>
      <c r="H9" s="319">
        <f t="shared" si="1"/>
        <v>800</v>
      </c>
      <c r="I9" s="208"/>
      <c r="J9" s="32" t="s">
        <v>2080</v>
      </c>
      <c r="K9" s="41" t="s">
        <v>788</v>
      </c>
      <c r="L9" s="38" t="s">
        <v>388</v>
      </c>
      <c r="M9" s="17" t="s">
        <v>11</v>
      </c>
      <c r="N9" s="159">
        <v>800</v>
      </c>
      <c r="O9" s="680" t="b">
        <f t="shared" si="2"/>
        <v>1</v>
      </c>
      <c r="P9" s="680" t="b">
        <f t="shared" si="0"/>
        <v>1</v>
      </c>
      <c r="Q9">
        <f>VLOOKUP(B9,'25년09월 학교가'!$A$2:$C$1818,3,0)</f>
        <v>800</v>
      </c>
      <c r="S9" s="680" t="b">
        <f t="shared" si="3"/>
        <v>1</v>
      </c>
    </row>
    <row r="10" spans="1:19" ht="38.4">
      <c r="A10" s="655"/>
      <c r="B10" s="132">
        <v>165266</v>
      </c>
      <c r="C10" s="29" t="s">
        <v>2081</v>
      </c>
      <c r="D10" s="13" t="s">
        <v>2072</v>
      </c>
      <c r="E10" s="12"/>
      <c r="F10" s="12" t="s">
        <v>233</v>
      </c>
      <c r="G10" s="34">
        <v>1170</v>
      </c>
      <c r="H10" s="319">
        <f t="shared" si="1"/>
        <v>800</v>
      </c>
      <c r="I10" s="208"/>
      <c r="J10" s="32" t="s">
        <v>2082</v>
      </c>
      <c r="K10" s="41" t="s">
        <v>788</v>
      </c>
      <c r="L10" s="38" t="s">
        <v>388</v>
      </c>
      <c r="M10" s="17" t="s">
        <v>11</v>
      </c>
      <c r="N10" s="159">
        <v>800</v>
      </c>
      <c r="O10" s="680" t="b">
        <f t="shared" si="2"/>
        <v>1</v>
      </c>
      <c r="P10" s="680" t="b">
        <f t="shared" si="0"/>
        <v>1</v>
      </c>
      <c r="Q10">
        <f>VLOOKUP(B10,'25년09월 학교가'!$A$2:$C$1818,3,0)</f>
        <v>800</v>
      </c>
      <c r="S10" s="680" t="b">
        <f t="shared" si="3"/>
        <v>1</v>
      </c>
    </row>
    <row r="11" spans="1:19" ht="57.6">
      <c r="A11" s="655"/>
      <c r="B11" s="132">
        <v>261306</v>
      </c>
      <c r="C11" s="29" t="s">
        <v>6139</v>
      </c>
      <c r="D11" s="13" t="s">
        <v>2090</v>
      </c>
      <c r="E11" s="12"/>
      <c r="F11" s="12" t="s">
        <v>233</v>
      </c>
      <c r="G11" s="34">
        <v>1680</v>
      </c>
      <c r="H11" s="319">
        <f t="shared" si="1"/>
        <v>1270</v>
      </c>
      <c r="I11" s="208"/>
      <c r="J11" s="32" t="s">
        <v>2091</v>
      </c>
      <c r="K11" s="41" t="s">
        <v>2077</v>
      </c>
      <c r="L11" s="38" t="s">
        <v>2089</v>
      </c>
      <c r="M11" s="17" t="s">
        <v>106</v>
      </c>
      <c r="N11" s="159">
        <v>1270</v>
      </c>
      <c r="O11" s="680" t="b">
        <f t="shared" si="2"/>
        <v>1</v>
      </c>
      <c r="P11" s="680" t="b">
        <f t="shared" si="0"/>
        <v>1</v>
      </c>
      <c r="Q11">
        <f>VLOOKUP(B11,'25년09월 학교가'!$A$2:$C$1818,3,0)</f>
        <v>1270</v>
      </c>
      <c r="S11" s="680" t="b">
        <f t="shared" si="3"/>
        <v>1</v>
      </c>
    </row>
    <row r="12" spans="1:19" ht="38.4">
      <c r="A12" s="655"/>
      <c r="B12" s="132">
        <v>261303</v>
      </c>
      <c r="C12" s="29" t="s">
        <v>6140</v>
      </c>
      <c r="D12" s="13" t="s">
        <v>2090</v>
      </c>
      <c r="E12" s="12"/>
      <c r="F12" s="12" t="s">
        <v>233</v>
      </c>
      <c r="G12" s="34">
        <v>1680</v>
      </c>
      <c r="H12" s="319">
        <f t="shared" si="1"/>
        <v>1270</v>
      </c>
      <c r="I12" s="208"/>
      <c r="J12" s="32" t="s">
        <v>2095</v>
      </c>
      <c r="K12" s="41" t="s">
        <v>788</v>
      </c>
      <c r="L12" s="38" t="s">
        <v>2089</v>
      </c>
      <c r="M12" s="17" t="s">
        <v>106</v>
      </c>
      <c r="N12" s="159">
        <v>1270</v>
      </c>
      <c r="O12" s="680" t="b">
        <f t="shared" si="2"/>
        <v>1</v>
      </c>
      <c r="P12" s="680" t="b">
        <f t="shared" si="0"/>
        <v>1</v>
      </c>
      <c r="Q12">
        <f>VLOOKUP(B12,'25년09월 학교가'!$A$2:$C$1818,3,0)</f>
        <v>1270</v>
      </c>
      <c r="S12" s="680" t="b">
        <f t="shared" si="3"/>
        <v>1</v>
      </c>
    </row>
    <row r="13" spans="1:19" ht="38.4">
      <c r="A13" s="655"/>
      <c r="B13" s="132">
        <v>261305</v>
      </c>
      <c r="C13" s="29" t="s">
        <v>6141</v>
      </c>
      <c r="D13" s="13" t="s">
        <v>2090</v>
      </c>
      <c r="E13" s="12"/>
      <c r="F13" s="12" t="s">
        <v>233</v>
      </c>
      <c r="G13" s="34">
        <v>1680</v>
      </c>
      <c r="H13" s="319">
        <f t="shared" si="1"/>
        <v>1270</v>
      </c>
      <c r="I13" s="208"/>
      <c r="J13" s="32" t="s">
        <v>2096</v>
      </c>
      <c r="K13" s="41" t="s">
        <v>788</v>
      </c>
      <c r="L13" s="38" t="s">
        <v>388</v>
      </c>
      <c r="M13" s="17" t="s">
        <v>106</v>
      </c>
      <c r="N13" s="159">
        <v>1270</v>
      </c>
      <c r="O13" s="680" t="b">
        <f t="shared" si="2"/>
        <v>1</v>
      </c>
      <c r="P13" s="680" t="b">
        <f t="shared" si="0"/>
        <v>1</v>
      </c>
      <c r="Q13">
        <f>VLOOKUP(B13,'25년09월 학교가'!$A$2:$C$1818,3,0)</f>
        <v>1270</v>
      </c>
      <c r="S13" s="680" t="b">
        <f t="shared" si="3"/>
        <v>1</v>
      </c>
    </row>
    <row r="14" spans="1:19" ht="38.4">
      <c r="A14" s="655"/>
      <c r="B14" s="132">
        <v>295013</v>
      </c>
      <c r="C14" s="29" t="s">
        <v>2103</v>
      </c>
      <c r="D14" s="13" t="s">
        <v>2072</v>
      </c>
      <c r="E14" s="12"/>
      <c r="F14" s="12" t="s">
        <v>233</v>
      </c>
      <c r="G14" s="34">
        <v>1670</v>
      </c>
      <c r="H14" s="319">
        <f t="shared" si="1"/>
        <v>1250</v>
      </c>
      <c r="I14" s="208"/>
      <c r="J14" s="32" t="s">
        <v>2104</v>
      </c>
      <c r="K14" s="41" t="s">
        <v>2105</v>
      </c>
      <c r="L14" s="38" t="s">
        <v>388</v>
      </c>
      <c r="M14" s="17" t="s">
        <v>112</v>
      </c>
      <c r="N14" s="159">
        <v>1250</v>
      </c>
      <c r="O14" s="680" t="b">
        <f t="shared" si="2"/>
        <v>1</v>
      </c>
      <c r="P14" s="680" t="b">
        <f t="shared" si="0"/>
        <v>1</v>
      </c>
      <c r="Q14">
        <f>VLOOKUP(B14,'25년09월 학교가'!$A$2:$C$1818,3,0)</f>
        <v>1250</v>
      </c>
      <c r="S14" s="680" t="b">
        <f t="shared" si="3"/>
        <v>1</v>
      </c>
    </row>
    <row r="15" spans="1:19" ht="38.4">
      <c r="A15" s="655"/>
      <c r="B15" s="132">
        <v>295011</v>
      </c>
      <c r="C15" s="29" t="s">
        <v>2106</v>
      </c>
      <c r="D15" s="13" t="s">
        <v>2072</v>
      </c>
      <c r="E15" s="12"/>
      <c r="F15" s="12" t="s">
        <v>233</v>
      </c>
      <c r="G15" s="34">
        <v>1670</v>
      </c>
      <c r="H15" s="319">
        <f t="shared" si="1"/>
        <v>1250</v>
      </c>
      <c r="I15" s="208"/>
      <c r="J15" s="32" t="s">
        <v>2107</v>
      </c>
      <c r="K15" s="41" t="s">
        <v>1931</v>
      </c>
      <c r="L15" s="38" t="s">
        <v>388</v>
      </c>
      <c r="M15" s="17" t="s">
        <v>106</v>
      </c>
      <c r="N15" s="159">
        <v>1250</v>
      </c>
      <c r="O15" s="680" t="b">
        <f t="shared" si="2"/>
        <v>1</v>
      </c>
      <c r="P15" s="680" t="b">
        <f t="shared" si="0"/>
        <v>1</v>
      </c>
      <c r="Q15">
        <f>VLOOKUP(B15,'25년09월 학교가'!$A$2:$C$1818,3,0)</f>
        <v>1250</v>
      </c>
      <c r="S15" s="680" t="b">
        <f t="shared" si="3"/>
        <v>1</v>
      </c>
    </row>
    <row r="16" spans="1:19" ht="38.4">
      <c r="A16" s="655"/>
      <c r="B16" s="132">
        <v>295014</v>
      </c>
      <c r="C16" s="29" t="s">
        <v>2108</v>
      </c>
      <c r="D16" s="13" t="s">
        <v>2072</v>
      </c>
      <c r="E16" s="12"/>
      <c r="F16" s="12" t="s">
        <v>233</v>
      </c>
      <c r="G16" s="34">
        <v>1670</v>
      </c>
      <c r="H16" s="319">
        <f t="shared" si="1"/>
        <v>1250</v>
      </c>
      <c r="I16" s="208"/>
      <c r="J16" s="32" t="s">
        <v>2109</v>
      </c>
      <c r="K16" s="41" t="s">
        <v>1931</v>
      </c>
      <c r="L16" s="38" t="s">
        <v>388</v>
      </c>
      <c r="M16" s="17" t="s">
        <v>106</v>
      </c>
      <c r="N16" s="159">
        <v>1250</v>
      </c>
      <c r="O16" s="680" t="b">
        <f t="shared" si="2"/>
        <v>1</v>
      </c>
      <c r="P16" s="680" t="b">
        <f t="shared" si="0"/>
        <v>1</v>
      </c>
      <c r="Q16">
        <f>VLOOKUP(B16,'25년09월 학교가'!$A$2:$C$1818,3,0)</f>
        <v>1250</v>
      </c>
      <c r="S16" s="680" t="b">
        <f t="shared" si="3"/>
        <v>1</v>
      </c>
    </row>
    <row r="17" spans="1:19" ht="57.6">
      <c r="A17" s="655"/>
      <c r="B17" s="132">
        <v>295010</v>
      </c>
      <c r="C17" s="29" t="s">
        <v>2110</v>
      </c>
      <c r="D17" s="13" t="s">
        <v>2072</v>
      </c>
      <c r="E17" s="12"/>
      <c r="F17" s="12" t="s">
        <v>233</v>
      </c>
      <c r="G17" s="34">
        <v>1670</v>
      </c>
      <c r="H17" s="319">
        <f t="shared" si="1"/>
        <v>1250</v>
      </c>
      <c r="I17" s="208"/>
      <c r="J17" s="32" t="s">
        <v>2111</v>
      </c>
      <c r="K17" s="41" t="s">
        <v>22</v>
      </c>
      <c r="L17" s="38" t="s">
        <v>388</v>
      </c>
      <c r="M17" s="17" t="s">
        <v>106</v>
      </c>
      <c r="N17" s="159">
        <v>1250</v>
      </c>
      <c r="O17" s="680" t="b">
        <f t="shared" si="2"/>
        <v>1</v>
      </c>
      <c r="P17" s="680" t="b">
        <f t="shared" si="0"/>
        <v>1</v>
      </c>
      <c r="Q17">
        <f>VLOOKUP(B17,'25년09월 학교가'!$A$2:$C$1818,3,0)</f>
        <v>1250</v>
      </c>
      <c r="S17" s="680" t="b">
        <f t="shared" si="3"/>
        <v>1</v>
      </c>
    </row>
    <row r="18" spans="1:19" ht="42">
      <c r="A18" s="13"/>
      <c r="B18" s="132">
        <v>251280</v>
      </c>
      <c r="C18" s="29" t="s">
        <v>2112</v>
      </c>
      <c r="D18" s="13" t="s">
        <v>2113</v>
      </c>
      <c r="E18" s="12">
        <v>6</v>
      </c>
      <c r="F18" s="12" t="s">
        <v>233</v>
      </c>
      <c r="G18" s="34">
        <v>6500</v>
      </c>
      <c r="H18" s="319">
        <f t="shared" si="1"/>
        <v>4400</v>
      </c>
      <c r="I18" s="208">
        <f t="shared" ref="I18:I23" si="4">H18/E18</f>
        <v>733.33333333333337</v>
      </c>
      <c r="J18" s="32" t="s">
        <v>2114</v>
      </c>
      <c r="K18" s="41" t="s">
        <v>22</v>
      </c>
      <c r="L18" s="38" t="s">
        <v>2115</v>
      </c>
      <c r="M18" s="17"/>
      <c r="N18" s="159">
        <v>4400</v>
      </c>
      <c r="O18" s="680" t="b">
        <f t="shared" si="2"/>
        <v>1</v>
      </c>
      <c r="P18" s="680" t="b">
        <f t="shared" si="0"/>
        <v>1</v>
      </c>
      <c r="Q18">
        <f>VLOOKUP(B18,'25년09월 학교가'!$A$2:$C$1818,3,0)</f>
        <v>4400</v>
      </c>
      <c r="S18" s="680" t="b">
        <f t="shared" si="3"/>
        <v>1</v>
      </c>
    </row>
    <row r="19" spans="1:19" ht="42">
      <c r="A19" s="13"/>
      <c r="B19" s="132">
        <v>154721</v>
      </c>
      <c r="C19" s="29" t="s">
        <v>2116</v>
      </c>
      <c r="D19" s="13" t="s">
        <v>2117</v>
      </c>
      <c r="E19" s="12">
        <v>20</v>
      </c>
      <c r="F19" s="12" t="s">
        <v>233</v>
      </c>
      <c r="G19" s="34">
        <v>8500</v>
      </c>
      <c r="H19" s="319">
        <f t="shared" si="1"/>
        <v>7800</v>
      </c>
      <c r="I19" s="208">
        <f t="shared" si="4"/>
        <v>390</v>
      </c>
      <c r="J19" s="32" t="s">
        <v>2118</v>
      </c>
      <c r="K19" s="41" t="s">
        <v>788</v>
      </c>
      <c r="L19" s="38" t="s">
        <v>1971</v>
      </c>
      <c r="M19" s="17" t="s">
        <v>11</v>
      </c>
      <c r="N19" s="159">
        <v>7800</v>
      </c>
      <c r="O19" s="680" t="b">
        <f t="shared" si="2"/>
        <v>1</v>
      </c>
      <c r="P19" s="680" t="b">
        <f t="shared" si="0"/>
        <v>1</v>
      </c>
      <c r="Q19">
        <f>VLOOKUP(B19,'25년09월 학교가'!$A$2:$C$1818,3,0)</f>
        <v>7800</v>
      </c>
      <c r="S19" s="680" t="b">
        <f t="shared" si="3"/>
        <v>1</v>
      </c>
    </row>
    <row r="20" spans="1:19" ht="42">
      <c r="A20" s="13"/>
      <c r="B20" s="132">
        <v>154723</v>
      </c>
      <c r="C20" s="29" t="s">
        <v>2120</v>
      </c>
      <c r="D20" s="13" t="s">
        <v>2117</v>
      </c>
      <c r="E20" s="12">
        <v>20</v>
      </c>
      <c r="F20" s="12" t="s">
        <v>233</v>
      </c>
      <c r="G20" s="34">
        <v>9700</v>
      </c>
      <c r="H20" s="319">
        <f t="shared" si="1"/>
        <v>8080</v>
      </c>
      <c r="I20" s="208">
        <f t="shared" si="4"/>
        <v>404</v>
      </c>
      <c r="J20" s="32" t="s">
        <v>2121</v>
      </c>
      <c r="K20" s="41" t="s">
        <v>22</v>
      </c>
      <c r="L20" s="38" t="s">
        <v>1971</v>
      </c>
      <c r="M20" s="17" t="s">
        <v>11</v>
      </c>
      <c r="N20" s="159">
        <v>8080</v>
      </c>
      <c r="O20" s="680" t="b">
        <f t="shared" si="2"/>
        <v>1</v>
      </c>
      <c r="P20" s="680" t="b">
        <f t="shared" si="0"/>
        <v>1</v>
      </c>
      <c r="Q20">
        <f>VLOOKUP(B20,'25년09월 학교가'!$A$2:$C$1818,3,0)</f>
        <v>8080</v>
      </c>
      <c r="S20" s="680" t="b">
        <f t="shared" si="3"/>
        <v>1</v>
      </c>
    </row>
    <row r="21" spans="1:19" ht="42">
      <c r="A21" s="13"/>
      <c r="B21" s="132">
        <v>164298</v>
      </c>
      <c r="C21" s="29" t="s">
        <v>2122</v>
      </c>
      <c r="D21" s="13" t="s">
        <v>2117</v>
      </c>
      <c r="E21" s="12">
        <v>20</v>
      </c>
      <c r="F21" s="12" t="s">
        <v>233</v>
      </c>
      <c r="G21" s="34">
        <v>9700</v>
      </c>
      <c r="H21" s="319">
        <f t="shared" si="1"/>
        <v>8080</v>
      </c>
      <c r="I21" s="208">
        <f t="shared" si="4"/>
        <v>404</v>
      </c>
      <c r="J21" s="32" t="s">
        <v>2123</v>
      </c>
      <c r="K21" s="41" t="s">
        <v>22</v>
      </c>
      <c r="L21" s="38" t="s">
        <v>1971</v>
      </c>
      <c r="M21" s="17" t="s">
        <v>11</v>
      </c>
      <c r="N21" s="159">
        <v>8080</v>
      </c>
      <c r="O21" s="680" t="b">
        <f t="shared" si="2"/>
        <v>1</v>
      </c>
      <c r="P21" s="680" t="b">
        <f t="shared" si="0"/>
        <v>1</v>
      </c>
      <c r="Q21">
        <f>VLOOKUP(B21,'25년09월 학교가'!$A$2:$C$1818,3,0)</f>
        <v>8080</v>
      </c>
      <c r="S21" s="680" t="b">
        <f t="shared" si="3"/>
        <v>1</v>
      </c>
    </row>
    <row r="22" spans="1:19" ht="42">
      <c r="A22" s="13"/>
      <c r="B22" s="132">
        <v>164300</v>
      </c>
      <c r="C22" s="29" t="s">
        <v>2124</v>
      </c>
      <c r="D22" s="13" t="s">
        <v>2117</v>
      </c>
      <c r="E22" s="12">
        <v>20</v>
      </c>
      <c r="F22" s="12" t="s">
        <v>233</v>
      </c>
      <c r="G22" s="34">
        <v>9700</v>
      </c>
      <c r="H22" s="319">
        <f t="shared" si="1"/>
        <v>8080</v>
      </c>
      <c r="I22" s="208">
        <f t="shared" si="4"/>
        <v>404</v>
      </c>
      <c r="J22" s="32" t="s">
        <v>2125</v>
      </c>
      <c r="K22" s="41" t="s">
        <v>788</v>
      </c>
      <c r="L22" s="38" t="s">
        <v>1971</v>
      </c>
      <c r="M22" s="17" t="s">
        <v>11</v>
      </c>
      <c r="N22" s="159">
        <v>8080</v>
      </c>
      <c r="O22" s="680" t="b">
        <f t="shared" si="2"/>
        <v>1</v>
      </c>
      <c r="P22" s="680" t="b">
        <f t="shared" si="0"/>
        <v>1</v>
      </c>
      <c r="Q22">
        <f>VLOOKUP(B22,'25년09월 학교가'!$A$2:$C$1818,3,0)</f>
        <v>8080</v>
      </c>
      <c r="S22" s="680" t="b">
        <f t="shared" si="3"/>
        <v>1</v>
      </c>
    </row>
    <row r="23" spans="1:19" ht="42">
      <c r="A23" s="13"/>
      <c r="B23" s="132">
        <v>169987</v>
      </c>
      <c r="C23" s="29" t="s">
        <v>2126</v>
      </c>
      <c r="D23" s="13" t="s">
        <v>2117</v>
      </c>
      <c r="E23" s="12">
        <v>20</v>
      </c>
      <c r="F23" s="12" t="s">
        <v>233</v>
      </c>
      <c r="G23" s="34">
        <v>9700</v>
      </c>
      <c r="H23" s="319">
        <f t="shared" si="1"/>
        <v>8200</v>
      </c>
      <c r="I23" s="208">
        <f t="shared" si="4"/>
        <v>410</v>
      </c>
      <c r="J23" s="32" t="s">
        <v>2127</v>
      </c>
      <c r="K23" s="41" t="s">
        <v>788</v>
      </c>
      <c r="L23" s="38" t="s">
        <v>2128</v>
      </c>
      <c r="M23" s="17" t="s">
        <v>11</v>
      </c>
      <c r="N23" s="159">
        <v>8200</v>
      </c>
      <c r="O23" s="680" t="b">
        <f t="shared" si="2"/>
        <v>1</v>
      </c>
      <c r="P23" s="680" t="b">
        <f t="shared" si="0"/>
        <v>1</v>
      </c>
      <c r="Q23">
        <f>VLOOKUP(B23,'25년09월 학교가'!$A$2:$C$1818,3,0)</f>
        <v>8200</v>
      </c>
      <c r="S23" s="680" t="b">
        <f t="shared" si="3"/>
        <v>1</v>
      </c>
    </row>
    <row r="24" spans="1:19">
      <c r="A24" s="13"/>
      <c r="B24" s="132">
        <v>281807</v>
      </c>
      <c r="C24" s="29" t="s">
        <v>2181</v>
      </c>
      <c r="D24" s="13" t="s">
        <v>2182</v>
      </c>
      <c r="E24" s="240">
        <v>50</v>
      </c>
      <c r="F24" s="240" t="s">
        <v>233</v>
      </c>
      <c r="G24" s="34">
        <v>40500</v>
      </c>
      <c r="H24" s="322">
        <f t="shared" ref="H24" si="5">E24*I24</f>
        <v>40000</v>
      </c>
      <c r="I24" s="208">
        <f t="shared" ref="I24" si="6">N24</f>
        <v>800</v>
      </c>
      <c r="J24" s="32" t="s">
        <v>2183</v>
      </c>
      <c r="K24" s="41" t="s">
        <v>788</v>
      </c>
      <c r="L24" s="38" t="s">
        <v>388</v>
      </c>
      <c r="M24" s="17" t="s">
        <v>2184</v>
      </c>
      <c r="N24" s="324">
        <v>800</v>
      </c>
      <c r="O24" s="680" t="b">
        <f t="shared" ref="O24" si="7">I24=N24</f>
        <v>1</v>
      </c>
      <c r="P24" s="680" t="b">
        <f t="shared" si="0"/>
        <v>1</v>
      </c>
      <c r="Q24">
        <f>VLOOKUP(B24,'25년09월 학교가'!$A$2:$C$1818,3,0)</f>
        <v>800</v>
      </c>
      <c r="S24" s="680" t="b">
        <f t="shared" ref="S24" si="8">Q24=I24</f>
        <v>1</v>
      </c>
    </row>
    <row r="25" spans="1:19" s="175" customFormat="1" ht="63">
      <c r="A25" s="12" t="s">
        <v>6411</v>
      </c>
      <c r="B25" s="132">
        <v>454128</v>
      </c>
      <c r="C25" s="29" t="s">
        <v>6003</v>
      </c>
      <c r="D25" s="307" t="s">
        <v>6007</v>
      </c>
      <c r="E25" s="12">
        <v>8</v>
      </c>
      <c r="F25" s="240" t="s">
        <v>233</v>
      </c>
      <c r="G25" s="183">
        <f>H25+5000</f>
        <v>10800</v>
      </c>
      <c r="H25" s="320">
        <f t="shared" ref="H25:H26" si="9">N25</f>
        <v>5800</v>
      </c>
      <c r="I25" s="183">
        <f>H25/E25</f>
        <v>725</v>
      </c>
      <c r="J25" s="133" t="s">
        <v>6005</v>
      </c>
      <c r="K25" s="14" t="s">
        <v>788</v>
      </c>
      <c r="L25" s="14" t="s">
        <v>779</v>
      </c>
      <c r="M25" s="12" t="s">
        <v>112</v>
      </c>
      <c r="N25" s="266">
        <v>5800</v>
      </c>
      <c r="O25" s="680" t="b">
        <f t="shared" ref="O25:O26" si="10">H25=N25</f>
        <v>1</v>
      </c>
      <c r="P25" s="680" t="b">
        <f t="shared" si="0"/>
        <v>1</v>
      </c>
      <c r="Q25">
        <f>VLOOKUP(B25,'25년09월 학교가'!$A$2:$C$1818,3,0)</f>
        <v>5800</v>
      </c>
      <c r="R25" s="350"/>
      <c r="S25" s="698" t="b">
        <f t="shared" ref="S25:S26" si="11">Q25=H25</f>
        <v>1</v>
      </c>
    </row>
    <row r="26" spans="1:19" s="175" customFormat="1" ht="63">
      <c r="A26" s="12" t="s">
        <v>6411</v>
      </c>
      <c r="B26" s="132">
        <v>454127</v>
      </c>
      <c r="C26" s="29" t="s">
        <v>6004</v>
      </c>
      <c r="D26" s="307" t="s">
        <v>6007</v>
      </c>
      <c r="E26" s="12">
        <v>8</v>
      </c>
      <c r="F26" s="240" t="s">
        <v>233</v>
      </c>
      <c r="G26" s="183">
        <f t="shared" ref="G26" si="12">H26+5000</f>
        <v>10800</v>
      </c>
      <c r="H26" s="320">
        <f t="shared" si="9"/>
        <v>5800</v>
      </c>
      <c r="I26" s="183">
        <f t="shared" ref="I26" si="13">H26/E26</f>
        <v>725</v>
      </c>
      <c r="J26" s="133" t="s">
        <v>6006</v>
      </c>
      <c r="K26" s="14" t="s">
        <v>788</v>
      </c>
      <c r="L26" s="14" t="s">
        <v>779</v>
      </c>
      <c r="M26" s="12" t="s">
        <v>112</v>
      </c>
      <c r="N26" s="266">
        <v>5800</v>
      </c>
      <c r="O26" s="680" t="b">
        <f t="shared" si="10"/>
        <v>1</v>
      </c>
      <c r="P26" s="680" t="b">
        <f t="shared" si="0"/>
        <v>1</v>
      </c>
      <c r="Q26">
        <f>VLOOKUP(B26,'25년09월 학교가'!$A$2:$C$1818,3,0)</f>
        <v>5800</v>
      </c>
      <c r="R26" s="350"/>
      <c r="S26" s="698" t="b">
        <f t="shared" si="11"/>
        <v>1</v>
      </c>
    </row>
    <row r="27" spans="1:19">
      <c r="A27" s="46"/>
      <c r="B27" s="62"/>
      <c r="C27" s="47"/>
      <c r="D27" s="48"/>
      <c r="E27" s="49"/>
      <c r="F27" s="49"/>
      <c r="G27" s="96"/>
      <c r="H27" s="51"/>
      <c r="I27" s="209"/>
      <c r="J27" s="4"/>
      <c r="K27" s="2"/>
      <c r="L27" s="3"/>
      <c r="M27" s="1"/>
      <c r="N27" s="1"/>
      <c r="S27" s="680"/>
    </row>
    <row r="28" spans="1:19" ht="39.6">
      <c r="A28" s="304"/>
      <c r="B28" s="1051" t="s">
        <v>3914</v>
      </c>
      <c r="C28" s="1051"/>
      <c r="D28" s="1051"/>
      <c r="E28" s="1051"/>
      <c r="F28" s="1051"/>
      <c r="G28" s="1051"/>
      <c r="H28" s="1051"/>
      <c r="I28" s="1051"/>
      <c r="J28" s="1051"/>
      <c r="K28" s="1051"/>
      <c r="L28" s="1051"/>
      <c r="M28" s="1051"/>
      <c r="N28" s="171"/>
      <c r="S28" s="680"/>
    </row>
    <row r="29" spans="1:19" s="141" customFormat="1" ht="77.400000000000006" customHeight="1">
      <c r="A29" s="606" t="s">
        <v>5936</v>
      </c>
      <c r="B29" s="554">
        <v>455379</v>
      </c>
      <c r="C29" s="555" t="s">
        <v>6052</v>
      </c>
      <c r="D29" s="554" t="s">
        <v>6053</v>
      </c>
      <c r="E29" s="217"/>
      <c r="F29" s="217" t="s">
        <v>233</v>
      </c>
      <c r="G29" s="218">
        <v>1500</v>
      </c>
      <c r="H29" s="682">
        <f t="shared" ref="H29" si="14">N29</f>
        <v>990</v>
      </c>
      <c r="I29" s="219"/>
      <c r="J29" s="216" t="s">
        <v>5937</v>
      </c>
      <c r="K29" s="599" t="s">
        <v>6054</v>
      </c>
      <c r="L29" s="217"/>
      <c r="M29" s="217" t="s">
        <v>11</v>
      </c>
      <c r="N29" s="331">
        <v>990</v>
      </c>
      <c r="O29" s="115" t="b">
        <f>H29=N29</f>
        <v>1</v>
      </c>
      <c r="P29" s="62" t="b">
        <f t="shared" ref="P29:P32" si="15">H29&lt;G29</f>
        <v>1</v>
      </c>
      <c r="Q29">
        <f>VLOOKUP(B29,'25년09월 학교가'!$A$2:$C$1818,3,0)</f>
        <v>990</v>
      </c>
      <c r="S29" s="698" t="b">
        <f t="shared" ref="S29" si="16">Q29=H29</f>
        <v>1</v>
      </c>
    </row>
    <row r="30" spans="1:19">
      <c r="A30" s="14" t="s">
        <v>6408</v>
      </c>
      <c r="B30" s="391">
        <v>458258</v>
      </c>
      <c r="C30" s="73" t="s">
        <v>6153</v>
      </c>
      <c r="D30" s="72" t="s">
        <v>6154</v>
      </c>
      <c r="E30" s="217">
        <v>40</v>
      </c>
      <c r="F30" s="74" t="s">
        <v>233</v>
      </c>
      <c r="G30" s="659">
        <f>H30+50000</f>
        <v>75600</v>
      </c>
      <c r="H30" s="338">
        <f>E30*I30</f>
        <v>25600</v>
      </c>
      <c r="I30" s="76">
        <f>N30</f>
        <v>640</v>
      </c>
      <c r="J30" s="77" t="s">
        <v>6155</v>
      </c>
      <c r="K30" s="217" t="s">
        <v>6156</v>
      </c>
      <c r="L30" s="363" t="s">
        <v>666</v>
      </c>
      <c r="M30" s="12" t="s">
        <v>106</v>
      </c>
      <c r="N30" s="681">
        <v>640</v>
      </c>
      <c r="O30" s="680" t="b">
        <f>I30=N30</f>
        <v>1</v>
      </c>
      <c r="P30" s="680" t="b">
        <f t="shared" si="15"/>
        <v>1</v>
      </c>
      <c r="Q30">
        <f>VLOOKUP(B30,'25년09월 학교가'!$A$2:$C$1818,3,0)</f>
        <v>640</v>
      </c>
      <c r="S30" s="698" t="b">
        <f t="shared" ref="S30:S32" si="17">Q30=I30</f>
        <v>1</v>
      </c>
    </row>
    <row r="31" spans="1:19" s="141" customFormat="1" ht="77.400000000000006" customHeight="1">
      <c r="A31" s="14" t="s">
        <v>6408</v>
      </c>
      <c r="B31" s="554">
        <v>460572</v>
      </c>
      <c r="C31" s="555" t="s">
        <v>6291</v>
      </c>
      <c r="D31" s="554" t="s">
        <v>6295</v>
      </c>
      <c r="E31" s="217">
        <v>35</v>
      </c>
      <c r="F31" s="217" t="s">
        <v>233</v>
      </c>
      <c r="G31" s="218">
        <f>H31+5000</f>
        <v>31950</v>
      </c>
      <c r="H31" s="682">
        <f>E31*I31</f>
        <v>26950</v>
      </c>
      <c r="I31" s="219">
        <f>N31</f>
        <v>770</v>
      </c>
      <c r="J31" s="216" t="s">
        <v>6294</v>
      </c>
      <c r="K31" s="599" t="s">
        <v>788</v>
      </c>
      <c r="L31" s="217" t="s">
        <v>666</v>
      </c>
      <c r="M31" s="217" t="s">
        <v>112</v>
      </c>
      <c r="N31" s="569">
        <v>770</v>
      </c>
      <c r="O31" s="115" t="b">
        <f>I31=N31</f>
        <v>1</v>
      </c>
      <c r="P31" s="62" t="b">
        <f t="shared" si="15"/>
        <v>1</v>
      </c>
      <c r="Q31">
        <f>VLOOKUP(B31,'25년09월 학교가'!$A$2:$C$1818,3,0)</f>
        <v>770</v>
      </c>
      <c r="S31" s="698" t="b">
        <f t="shared" si="17"/>
        <v>1</v>
      </c>
    </row>
    <row r="32" spans="1:19" s="141" customFormat="1" ht="77.400000000000006" customHeight="1">
      <c r="A32" s="14" t="s">
        <v>6408</v>
      </c>
      <c r="B32" s="554">
        <v>460573</v>
      </c>
      <c r="C32" s="555" t="s">
        <v>6292</v>
      </c>
      <c r="D32" s="554" t="s">
        <v>6295</v>
      </c>
      <c r="E32" s="217">
        <v>35</v>
      </c>
      <c r="F32" s="217" t="s">
        <v>233</v>
      </c>
      <c r="G32" s="218">
        <f>H32+5000</f>
        <v>31950</v>
      </c>
      <c r="H32" s="682">
        <f>E32*I32</f>
        <v>26950</v>
      </c>
      <c r="I32" s="219">
        <f>N32</f>
        <v>770</v>
      </c>
      <c r="J32" s="216" t="s">
        <v>6293</v>
      </c>
      <c r="K32" s="599" t="s">
        <v>788</v>
      </c>
      <c r="L32" s="217" t="s">
        <v>666</v>
      </c>
      <c r="M32" s="217" t="s">
        <v>112</v>
      </c>
      <c r="N32" s="569">
        <v>770</v>
      </c>
      <c r="O32" s="115" t="b">
        <f>I32=N32</f>
        <v>1</v>
      </c>
      <c r="P32" s="62" t="b">
        <f t="shared" si="15"/>
        <v>1</v>
      </c>
      <c r="Q32">
        <f>VLOOKUP(B32,'25년09월 학교가'!$A$2:$C$1818,3,0)</f>
        <v>770</v>
      </c>
      <c r="S32" s="698" t="b">
        <f t="shared" si="17"/>
        <v>1</v>
      </c>
    </row>
    <row r="33" spans="1:19" ht="42">
      <c r="A33" s="14" t="s">
        <v>6408</v>
      </c>
      <c r="B33" s="13">
        <v>454042</v>
      </c>
      <c r="C33" s="29" t="s">
        <v>6157</v>
      </c>
      <c r="D33" s="14" t="s">
        <v>6161</v>
      </c>
      <c r="E33" s="41">
        <v>24</v>
      </c>
      <c r="F33" s="12" t="s">
        <v>233</v>
      </c>
      <c r="G33" s="59">
        <f>H33+3000</f>
        <v>12360</v>
      </c>
      <c r="H33" s="320">
        <f t="shared" ref="H33:H35" si="18">E33*I33</f>
        <v>9360</v>
      </c>
      <c r="I33" s="20">
        <f t="shared" ref="I33:I35" si="19">N33</f>
        <v>390</v>
      </c>
      <c r="J33" s="721" t="s">
        <v>6162</v>
      </c>
      <c r="K33" s="217" t="s">
        <v>6163</v>
      </c>
      <c r="L33" s="363" t="s">
        <v>292</v>
      </c>
      <c r="M33" s="12" t="s">
        <v>106</v>
      </c>
      <c r="N33" s="681">
        <v>390</v>
      </c>
      <c r="O33" s="680" t="b">
        <f t="shared" ref="O33:O35" si="20">I33=N33</f>
        <v>1</v>
      </c>
      <c r="P33" s="680" t="b">
        <f t="shared" ref="P33:P35" si="21">H33&lt;G33</f>
        <v>1</v>
      </c>
      <c r="Q33">
        <f>VLOOKUP(B33,'25년09월 학교가'!$A$2:$C$1818,3,0)</f>
        <v>390</v>
      </c>
      <c r="S33" s="698" t="b">
        <f t="shared" ref="S33:S35" si="22">Q33=I33</f>
        <v>1</v>
      </c>
    </row>
    <row r="34" spans="1:19" ht="42">
      <c r="A34" s="14" t="s">
        <v>6408</v>
      </c>
      <c r="B34" s="13">
        <v>454040</v>
      </c>
      <c r="C34" s="29" t="s">
        <v>6158</v>
      </c>
      <c r="D34" s="14" t="s">
        <v>6161</v>
      </c>
      <c r="E34" s="41">
        <v>24</v>
      </c>
      <c r="F34" s="12" t="s">
        <v>233</v>
      </c>
      <c r="G34" s="59">
        <f t="shared" ref="G34:G35" si="23">H34+3000</f>
        <v>12360</v>
      </c>
      <c r="H34" s="320">
        <f t="shared" si="18"/>
        <v>9360</v>
      </c>
      <c r="I34" s="20">
        <f t="shared" si="19"/>
        <v>390</v>
      </c>
      <c r="J34" s="721" t="s">
        <v>6164</v>
      </c>
      <c r="K34" s="217" t="s">
        <v>6163</v>
      </c>
      <c r="L34" s="363" t="s">
        <v>292</v>
      </c>
      <c r="M34" s="12" t="s">
        <v>106</v>
      </c>
      <c r="N34" s="681">
        <v>390</v>
      </c>
      <c r="O34" s="680" t="b">
        <f t="shared" si="20"/>
        <v>1</v>
      </c>
      <c r="P34" s="680" t="b">
        <f t="shared" si="21"/>
        <v>1</v>
      </c>
      <c r="Q34">
        <f>VLOOKUP(B34,'25년09월 학교가'!$A$2:$C$1818,3,0)</f>
        <v>390</v>
      </c>
      <c r="S34" s="698" t="b">
        <f t="shared" si="22"/>
        <v>1</v>
      </c>
    </row>
    <row r="35" spans="1:19" ht="47.4" customHeight="1">
      <c r="A35" s="14" t="s">
        <v>6408</v>
      </c>
      <c r="B35" s="13">
        <v>454039</v>
      </c>
      <c r="C35" s="29" t="s">
        <v>6159</v>
      </c>
      <c r="D35" s="14" t="s">
        <v>6161</v>
      </c>
      <c r="E35" s="41">
        <v>24</v>
      </c>
      <c r="F35" s="12" t="s">
        <v>233</v>
      </c>
      <c r="G35" s="59">
        <f t="shared" si="23"/>
        <v>12360</v>
      </c>
      <c r="H35" s="320">
        <f t="shared" si="18"/>
        <v>9360</v>
      </c>
      <c r="I35" s="20">
        <f t="shared" si="19"/>
        <v>390</v>
      </c>
      <c r="J35" s="721"/>
      <c r="K35" s="217"/>
      <c r="L35" s="363"/>
      <c r="M35" s="12" t="s">
        <v>106</v>
      </c>
      <c r="N35" s="681">
        <v>390</v>
      </c>
      <c r="O35" s="680" t="b">
        <f t="shared" si="20"/>
        <v>1</v>
      </c>
      <c r="P35" s="680" t="b">
        <f t="shared" si="21"/>
        <v>1</v>
      </c>
      <c r="Q35">
        <f>VLOOKUP(B35,'25년09월 학교가'!$A$2:$C$1818,3,0)</f>
        <v>390</v>
      </c>
      <c r="S35" s="698" t="b">
        <f t="shared" si="22"/>
        <v>1</v>
      </c>
    </row>
    <row r="36" spans="1:19" ht="42">
      <c r="A36" s="373"/>
      <c r="B36" s="301">
        <v>421162</v>
      </c>
      <c r="C36" s="89" t="s">
        <v>4863</v>
      </c>
      <c r="D36" s="305" t="s">
        <v>4961</v>
      </c>
      <c r="E36" s="91">
        <v>40</v>
      </c>
      <c r="F36" s="91" t="s">
        <v>233</v>
      </c>
      <c r="G36" s="302">
        <v>32000</v>
      </c>
      <c r="H36" s="322">
        <f t="shared" ref="H36:H67" si="24">E36*I36</f>
        <v>20800</v>
      </c>
      <c r="I36" s="303">
        <f t="shared" ref="I36:I67" si="25">N36</f>
        <v>520</v>
      </c>
      <c r="J36" s="94" t="s">
        <v>4568</v>
      </c>
      <c r="K36" s="41" t="s">
        <v>788</v>
      </c>
      <c r="L36" s="317" t="s">
        <v>2944</v>
      </c>
      <c r="M36" s="318" t="s">
        <v>106</v>
      </c>
      <c r="N36" s="323">
        <v>520</v>
      </c>
      <c r="O36" s="680" t="b">
        <f t="shared" ref="O36:O41" si="26">I36=N36</f>
        <v>1</v>
      </c>
      <c r="P36" s="680" t="b">
        <f t="shared" ref="P36:P48" si="27">H36&lt;G36</f>
        <v>1</v>
      </c>
      <c r="Q36">
        <f>VLOOKUP(B36,'25년09월 학교가'!$A$2:$C$1818,3,0)</f>
        <v>520</v>
      </c>
      <c r="S36" s="680" t="b">
        <f>Q36=I36</f>
        <v>1</v>
      </c>
    </row>
    <row r="37" spans="1:19" ht="42">
      <c r="A37" s="172"/>
      <c r="B37" s="132">
        <v>421163</v>
      </c>
      <c r="C37" s="29" t="s">
        <v>4562</v>
      </c>
      <c r="D37" s="305" t="s">
        <v>4961</v>
      </c>
      <c r="E37" s="240">
        <v>40</v>
      </c>
      <c r="F37" s="240" t="s">
        <v>233</v>
      </c>
      <c r="G37" s="262">
        <v>32000</v>
      </c>
      <c r="H37" s="322">
        <f t="shared" si="24"/>
        <v>20800</v>
      </c>
      <c r="I37" s="303">
        <f t="shared" si="25"/>
        <v>520</v>
      </c>
      <c r="J37" s="32" t="s">
        <v>4561</v>
      </c>
      <c r="K37" s="41" t="s">
        <v>2119</v>
      </c>
      <c r="L37" s="41" t="s">
        <v>2944</v>
      </c>
      <c r="M37" s="38" t="s">
        <v>106</v>
      </c>
      <c r="N37" s="323">
        <v>520</v>
      </c>
      <c r="O37" s="680" t="b">
        <f t="shared" si="26"/>
        <v>1</v>
      </c>
      <c r="P37" s="680" t="b">
        <f t="shared" si="27"/>
        <v>1</v>
      </c>
      <c r="Q37">
        <f>VLOOKUP(B37,'25년09월 학교가'!$A$2:$C$1818,3,0)</f>
        <v>520</v>
      </c>
      <c r="S37" s="680" t="b">
        <f t="shared" ref="S37:S41" si="28">Q37=I37</f>
        <v>1</v>
      </c>
    </row>
    <row r="38" spans="1:19" ht="42">
      <c r="A38" s="172"/>
      <c r="B38" s="132">
        <v>421164</v>
      </c>
      <c r="C38" s="29" t="s">
        <v>4563</v>
      </c>
      <c r="D38" s="305" t="s">
        <v>4961</v>
      </c>
      <c r="E38" s="240">
        <v>40</v>
      </c>
      <c r="F38" s="240" t="s">
        <v>233</v>
      </c>
      <c r="G38" s="262">
        <v>32000</v>
      </c>
      <c r="H38" s="322">
        <f t="shared" si="24"/>
        <v>20800</v>
      </c>
      <c r="I38" s="303">
        <f t="shared" si="25"/>
        <v>520</v>
      </c>
      <c r="J38" s="32" t="s">
        <v>4567</v>
      </c>
      <c r="K38" s="41" t="s">
        <v>788</v>
      </c>
      <c r="L38" s="41" t="s">
        <v>2944</v>
      </c>
      <c r="M38" s="38" t="s">
        <v>106</v>
      </c>
      <c r="N38" s="323">
        <v>520</v>
      </c>
      <c r="O38" s="680" t="b">
        <f t="shared" si="26"/>
        <v>1</v>
      </c>
      <c r="P38" s="680" t="b">
        <f t="shared" si="27"/>
        <v>1</v>
      </c>
      <c r="Q38">
        <f>VLOOKUP(B38,'25년09월 학교가'!$A$2:$C$1818,3,0)</f>
        <v>520</v>
      </c>
      <c r="S38" s="680" t="b">
        <f t="shared" si="28"/>
        <v>1</v>
      </c>
    </row>
    <row r="39" spans="1:19" ht="42">
      <c r="A39" s="172"/>
      <c r="B39" s="132">
        <v>421165</v>
      </c>
      <c r="C39" s="29" t="s">
        <v>4564</v>
      </c>
      <c r="D39" s="305" t="s">
        <v>4961</v>
      </c>
      <c r="E39" s="240">
        <v>40</v>
      </c>
      <c r="F39" s="240" t="s">
        <v>233</v>
      </c>
      <c r="G39" s="262">
        <v>32000</v>
      </c>
      <c r="H39" s="322">
        <f t="shared" si="24"/>
        <v>20800</v>
      </c>
      <c r="I39" s="303">
        <f t="shared" si="25"/>
        <v>520</v>
      </c>
      <c r="J39" s="32" t="s">
        <v>4566</v>
      </c>
      <c r="K39" s="41" t="s">
        <v>788</v>
      </c>
      <c r="L39" s="41" t="s">
        <v>2944</v>
      </c>
      <c r="M39" s="38" t="s">
        <v>106</v>
      </c>
      <c r="N39" s="323">
        <v>520</v>
      </c>
      <c r="O39" s="680" t="b">
        <f t="shared" si="26"/>
        <v>1</v>
      </c>
      <c r="P39" s="680" t="b">
        <f t="shared" si="27"/>
        <v>1</v>
      </c>
      <c r="Q39">
        <f>VLOOKUP(B39,'25년09월 학교가'!$A$2:$C$1818,3,0)</f>
        <v>520</v>
      </c>
      <c r="S39" s="680" t="b">
        <f t="shared" si="28"/>
        <v>1</v>
      </c>
    </row>
    <row r="40" spans="1:19" s="175" customFormat="1" ht="50.4" customHeight="1">
      <c r="A40" s="172"/>
      <c r="B40" s="132">
        <v>428462</v>
      </c>
      <c r="C40" s="191" t="s">
        <v>4923</v>
      </c>
      <c r="D40" s="132" t="s">
        <v>4924</v>
      </c>
      <c r="E40" s="240">
        <v>24</v>
      </c>
      <c r="F40" s="240" t="s">
        <v>233</v>
      </c>
      <c r="G40" s="262">
        <v>18500</v>
      </c>
      <c r="H40" s="320">
        <f t="shared" si="24"/>
        <v>14880</v>
      </c>
      <c r="I40" s="183">
        <f t="shared" si="25"/>
        <v>620</v>
      </c>
      <c r="J40" s="133" t="s">
        <v>4950</v>
      </c>
      <c r="K40" s="41" t="s">
        <v>5007</v>
      </c>
      <c r="L40" s="41" t="s">
        <v>851</v>
      </c>
      <c r="M40" s="41" t="s">
        <v>4551</v>
      </c>
      <c r="N40" s="325">
        <v>620</v>
      </c>
      <c r="O40" s="680" t="b">
        <f t="shared" si="26"/>
        <v>1</v>
      </c>
      <c r="P40" s="680" t="b">
        <f t="shared" si="27"/>
        <v>1</v>
      </c>
      <c r="Q40">
        <f>VLOOKUP(B40,'25년09월 학교가'!$A$2:$C$1818,3,0)</f>
        <v>620</v>
      </c>
      <c r="R40" s="350"/>
      <c r="S40" s="680" t="b">
        <f t="shared" si="28"/>
        <v>1</v>
      </c>
    </row>
    <row r="41" spans="1:19" ht="42">
      <c r="A41" s="132"/>
      <c r="B41" s="132">
        <v>396967</v>
      </c>
      <c r="C41" s="191" t="s">
        <v>4521</v>
      </c>
      <c r="D41" s="305" t="s">
        <v>4961</v>
      </c>
      <c r="E41" s="240">
        <v>40</v>
      </c>
      <c r="F41" s="240" t="s">
        <v>3719</v>
      </c>
      <c r="G41" s="262">
        <f>H41+5000</f>
        <v>33000</v>
      </c>
      <c r="H41" s="322">
        <f t="shared" si="24"/>
        <v>28000</v>
      </c>
      <c r="I41" s="303">
        <f t="shared" si="25"/>
        <v>700</v>
      </c>
      <c r="J41" s="133" t="s">
        <v>4451</v>
      </c>
      <c r="K41" s="41" t="s">
        <v>788</v>
      </c>
      <c r="L41" s="41" t="s">
        <v>2944</v>
      </c>
      <c r="M41" s="38"/>
      <c r="N41" s="323">
        <v>700</v>
      </c>
      <c r="O41" s="680" t="b">
        <f t="shared" si="26"/>
        <v>1</v>
      </c>
      <c r="P41" s="680" t="b">
        <f t="shared" si="27"/>
        <v>1</v>
      </c>
      <c r="Q41">
        <f>VLOOKUP(B41,'25년09월 학교가'!$A$2:$C$1818,3,0)</f>
        <v>700</v>
      </c>
      <c r="S41" s="680" t="b">
        <f t="shared" si="28"/>
        <v>1</v>
      </c>
    </row>
    <row r="42" spans="1:19" s="175" customFormat="1" ht="134.4">
      <c r="A42" s="125"/>
      <c r="B42" s="132">
        <v>434034</v>
      </c>
      <c r="C42" s="195" t="s">
        <v>5116</v>
      </c>
      <c r="D42" s="537" t="s">
        <v>5782</v>
      </c>
      <c r="E42" s="240"/>
      <c r="F42" s="240" t="s">
        <v>233</v>
      </c>
      <c r="G42" s="213">
        <f>H42+500</f>
        <v>1480</v>
      </c>
      <c r="H42" s="320">
        <f>N42</f>
        <v>980</v>
      </c>
      <c r="I42" s="183"/>
      <c r="J42" s="199" t="s">
        <v>5292</v>
      </c>
      <c r="K42" s="201" t="s">
        <v>5291</v>
      </c>
      <c r="L42" s="198" t="s">
        <v>5294</v>
      </c>
      <c r="M42" s="198" t="s">
        <v>788</v>
      </c>
      <c r="N42" s="85">
        <v>980</v>
      </c>
      <c r="O42" s="680" t="b">
        <f t="shared" si="2"/>
        <v>1</v>
      </c>
      <c r="P42" s="680" t="b">
        <f t="shared" si="27"/>
        <v>1</v>
      </c>
      <c r="Q42">
        <f>VLOOKUP(B42,'25년09월 학교가'!$A$2:$C$1818,3,0)</f>
        <v>980</v>
      </c>
      <c r="R42" s="350"/>
      <c r="S42" s="680" t="b">
        <f t="shared" si="3"/>
        <v>1</v>
      </c>
    </row>
    <row r="43" spans="1:19" ht="134.4">
      <c r="A43" s="298"/>
      <c r="B43" s="132">
        <v>434035</v>
      </c>
      <c r="C43" s="124" t="s">
        <v>5117</v>
      </c>
      <c r="D43" s="537" t="s">
        <v>5782</v>
      </c>
      <c r="E43" s="240"/>
      <c r="F43" s="240" t="s">
        <v>233</v>
      </c>
      <c r="G43" s="213">
        <f>H43+500</f>
        <v>1480</v>
      </c>
      <c r="H43" s="320">
        <f t="shared" ref="H43:H46" si="29">N43</f>
        <v>980</v>
      </c>
      <c r="I43" s="183"/>
      <c r="J43" s="127" t="s">
        <v>5293</v>
      </c>
      <c r="K43" s="201" t="s">
        <v>5291</v>
      </c>
      <c r="L43" s="198" t="s">
        <v>5294</v>
      </c>
      <c r="M43" s="198" t="s">
        <v>788</v>
      </c>
      <c r="N43" s="85">
        <v>980</v>
      </c>
      <c r="O43" s="680" t="b">
        <f t="shared" si="2"/>
        <v>1</v>
      </c>
      <c r="P43" s="680" t="b">
        <f t="shared" si="27"/>
        <v>1</v>
      </c>
      <c r="Q43">
        <f>VLOOKUP(B43,'25년09월 학교가'!$A$2:$C$1818,3,0)</f>
        <v>980</v>
      </c>
      <c r="R43" s="350"/>
      <c r="S43" s="680" t="b">
        <f t="shared" si="3"/>
        <v>1</v>
      </c>
    </row>
    <row r="44" spans="1:19" ht="96">
      <c r="A44" s="125"/>
      <c r="B44" s="132">
        <v>432839</v>
      </c>
      <c r="C44" s="195" t="s">
        <v>5118</v>
      </c>
      <c r="D44" s="537" t="s">
        <v>5783</v>
      </c>
      <c r="E44" s="240"/>
      <c r="F44" s="240" t="s">
        <v>233</v>
      </c>
      <c r="G44" s="213">
        <f>H44+1000</f>
        <v>3900</v>
      </c>
      <c r="H44" s="320">
        <f t="shared" si="29"/>
        <v>2900</v>
      </c>
      <c r="I44" s="183"/>
      <c r="J44" s="199" t="s">
        <v>5316</v>
      </c>
      <c r="K44" s="201" t="s">
        <v>5291</v>
      </c>
      <c r="L44" s="198" t="s">
        <v>5294</v>
      </c>
      <c r="M44" s="198" t="s">
        <v>788</v>
      </c>
      <c r="N44" s="141">
        <v>2900</v>
      </c>
      <c r="O44" s="680" t="b">
        <f t="shared" si="2"/>
        <v>1</v>
      </c>
      <c r="P44" s="680" t="b">
        <f t="shared" si="27"/>
        <v>1</v>
      </c>
      <c r="Q44">
        <f>VLOOKUP(B44,'25년09월 학교가'!$A$2:$C$1818,3,0)</f>
        <v>2900</v>
      </c>
      <c r="R44" s="350"/>
      <c r="S44" s="680" t="b">
        <f t="shared" si="3"/>
        <v>1</v>
      </c>
    </row>
    <row r="45" spans="1:19" ht="115.2">
      <c r="A45" s="125"/>
      <c r="B45" s="132">
        <v>432840</v>
      </c>
      <c r="C45" s="195" t="s">
        <v>5119</v>
      </c>
      <c r="D45" s="537" t="s">
        <v>5783</v>
      </c>
      <c r="E45" s="240"/>
      <c r="F45" s="240" t="s">
        <v>233</v>
      </c>
      <c r="G45" s="213">
        <f t="shared" ref="G45:G46" si="30">H45+1000</f>
        <v>3900</v>
      </c>
      <c r="H45" s="320">
        <f t="shared" si="29"/>
        <v>2900</v>
      </c>
      <c r="I45" s="183"/>
      <c r="J45" s="199" t="s">
        <v>5303</v>
      </c>
      <c r="K45" s="201" t="s">
        <v>5291</v>
      </c>
      <c r="L45" s="198" t="s">
        <v>5294</v>
      </c>
      <c r="M45" s="198" t="s">
        <v>788</v>
      </c>
      <c r="N45" s="85">
        <v>2900</v>
      </c>
      <c r="O45" s="680" t="b">
        <f t="shared" si="2"/>
        <v>1</v>
      </c>
      <c r="P45" s="680" t="b">
        <f t="shared" si="27"/>
        <v>1</v>
      </c>
      <c r="Q45">
        <f>VLOOKUP(B45,'25년09월 학교가'!$A$2:$C$1818,3,0)</f>
        <v>2900</v>
      </c>
      <c r="R45" s="350"/>
      <c r="S45" s="680" t="b">
        <f t="shared" si="3"/>
        <v>1</v>
      </c>
    </row>
    <row r="46" spans="1:19" ht="42">
      <c r="A46" s="125"/>
      <c r="B46" s="132">
        <v>390344</v>
      </c>
      <c r="C46" s="195" t="s">
        <v>5499</v>
      </c>
      <c r="D46" s="537" t="s">
        <v>5783</v>
      </c>
      <c r="E46" s="240"/>
      <c r="F46" s="240" t="s">
        <v>233</v>
      </c>
      <c r="G46" s="213">
        <f t="shared" si="30"/>
        <v>3900</v>
      </c>
      <c r="H46" s="320">
        <f t="shared" si="29"/>
        <v>2900</v>
      </c>
      <c r="I46" s="183"/>
      <c r="J46" s="199" t="s">
        <v>5500</v>
      </c>
      <c r="K46" s="201"/>
      <c r="L46" s="198" t="s">
        <v>5294</v>
      </c>
      <c r="M46" s="198" t="s">
        <v>788</v>
      </c>
      <c r="N46" s="85">
        <v>2900</v>
      </c>
      <c r="O46" s="680" t="b">
        <f t="shared" si="2"/>
        <v>1</v>
      </c>
      <c r="P46" s="680" t="b">
        <f t="shared" si="27"/>
        <v>1</v>
      </c>
      <c r="Q46">
        <f>VLOOKUP(B46,'25년09월 학교가'!$A$2:$C$1818,3,0)</f>
        <v>2900</v>
      </c>
      <c r="R46" s="350"/>
      <c r="S46" s="680" t="b">
        <f t="shared" si="3"/>
        <v>1</v>
      </c>
    </row>
    <row r="47" spans="1:19" ht="42">
      <c r="A47" s="13"/>
      <c r="B47" s="132">
        <v>277542</v>
      </c>
      <c r="C47" s="29" t="s">
        <v>2137</v>
      </c>
      <c r="D47" s="13" t="s">
        <v>2138</v>
      </c>
      <c r="E47" s="240">
        <v>40</v>
      </c>
      <c r="F47" s="240" t="s">
        <v>233</v>
      </c>
      <c r="G47" s="34">
        <v>29970</v>
      </c>
      <c r="H47" s="322">
        <f t="shared" si="24"/>
        <v>25200</v>
      </c>
      <c r="I47" s="208">
        <f t="shared" si="25"/>
        <v>630</v>
      </c>
      <c r="J47" s="32" t="s">
        <v>2139</v>
      </c>
      <c r="K47" s="41" t="s">
        <v>788</v>
      </c>
      <c r="L47" s="38" t="s">
        <v>2140</v>
      </c>
      <c r="M47" s="17" t="s">
        <v>106</v>
      </c>
      <c r="N47" s="324">
        <v>630</v>
      </c>
      <c r="O47" s="680" t="b">
        <f t="shared" ref="O47:O48" si="31">I47=N47</f>
        <v>1</v>
      </c>
      <c r="P47" s="680" t="b">
        <f t="shared" si="27"/>
        <v>1</v>
      </c>
      <c r="Q47">
        <f>VLOOKUP(B47,'25년09월 학교가'!$A$2:$C$1818,3,0)</f>
        <v>630</v>
      </c>
      <c r="S47" s="680" t="b">
        <f t="shared" ref="S47:S48" si="32">Q47=I47</f>
        <v>1</v>
      </c>
    </row>
    <row r="48" spans="1:19" ht="42">
      <c r="A48" s="13"/>
      <c r="B48" s="132">
        <v>277541</v>
      </c>
      <c r="C48" s="29" t="s">
        <v>2141</v>
      </c>
      <c r="D48" s="13" t="s">
        <v>2138</v>
      </c>
      <c r="E48" s="240">
        <v>40</v>
      </c>
      <c r="F48" s="240" t="s">
        <v>233</v>
      </c>
      <c r="G48" s="34">
        <v>31320</v>
      </c>
      <c r="H48" s="322">
        <f t="shared" si="24"/>
        <v>26400</v>
      </c>
      <c r="I48" s="208">
        <f t="shared" si="25"/>
        <v>660</v>
      </c>
      <c r="J48" s="32" t="s">
        <v>2142</v>
      </c>
      <c r="K48" s="41" t="s">
        <v>788</v>
      </c>
      <c r="L48" s="38" t="s">
        <v>2140</v>
      </c>
      <c r="M48" s="17" t="s">
        <v>106</v>
      </c>
      <c r="N48" s="324">
        <v>660</v>
      </c>
      <c r="O48" s="680" t="b">
        <f t="shared" si="31"/>
        <v>1</v>
      </c>
      <c r="P48" s="680" t="b">
        <f t="shared" si="27"/>
        <v>1</v>
      </c>
      <c r="Q48">
        <f>VLOOKUP(B48,'25년09월 학교가'!$A$2:$C$1818,3,0)</f>
        <v>660</v>
      </c>
      <c r="S48" s="680" t="b">
        <f t="shared" si="32"/>
        <v>1</v>
      </c>
    </row>
    <row r="49" spans="1:19" s="129" customFormat="1" ht="57.6">
      <c r="A49" s="172"/>
      <c r="B49" s="37">
        <v>335676</v>
      </c>
      <c r="C49" s="124" t="s">
        <v>4666</v>
      </c>
      <c r="D49" s="125" t="s">
        <v>325</v>
      </c>
      <c r="E49" s="35">
        <v>40</v>
      </c>
      <c r="F49" s="213" t="s">
        <v>233</v>
      </c>
      <c r="G49" s="148">
        <v>27500</v>
      </c>
      <c r="H49" s="322">
        <f t="shared" si="24"/>
        <v>24800</v>
      </c>
      <c r="I49" s="152">
        <f t="shared" si="25"/>
        <v>620</v>
      </c>
      <c r="J49" s="127" t="s">
        <v>4490</v>
      </c>
      <c r="K49" s="130" t="s">
        <v>2144</v>
      </c>
      <c r="L49" s="38" t="s">
        <v>2140</v>
      </c>
      <c r="M49" s="17" t="s">
        <v>11</v>
      </c>
      <c r="N49" s="324">
        <v>620</v>
      </c>
      <c r="O49" s="680" t="b">
        <f t="shared" ref="O49:O67" si="33">I49=N49</f>
        <v>1</v>
      </c>
      <c r="P49" s="680" t="b">
        <f t="shared" ref="P49:P69" si="34">H49&lt;G49</f>
        <v>1</v>
      </c>
      <c r="Q49">
        <f>VLOOKUP(B49,'25년09월 학교가'!$A$2:$C$1818,3,0)</f>
        <v>620</v>
      </c>
      <c r="S49" s="699" t="b">
        <f t="shared" ref="S49:S67" si="35">Q49=I49</f>
        <v>1</v>
      </c>
    </row>
    <row r="50" spans="1:19" ht="38.4">
      <c r="A50" s="13"/>
      <c r="B50" s="132">
        <v>335690</v>
      </c>
      <c r="C50" s="29" t="s">
        <v>2150</v>
      </c>
      <c r="D50" s="13" t="s">
        <v>2149</v>
      </c>
      <c r="E50" s="240">
        <v>40</v>
      </c>
      <c r="F50" s="240" t="s">
        <v>233</v>
      </c>
      <c r="G50" s="34">
        <v>31950</v>
      </c>
      <c r="H50" s="322">
        <f t="shared" si="24"/>
        <v>26800</v>
      </c>
      <c r="I50" s="208">
        <f t="shared" si="25"/>
        <v>670</v>
      </c>
      <c r="J50" s="32" t="s">
        <v>2151</v>
      </c>
      <c r="K50" s="41" t="s">
        <v>5061</v>
      </c>
      <c r="L50" s="38" t="s">
        <v>98</v>
      </c>
      <c r="M50" s="17" t="s">
        <v>112</v>
      </c>
      <c r="N50" s="324">
        <v>670</v>
      </c>
      <c r="O50" s="680" t="b">
        <f t="shared" si="33"/>
        <v>1</v>
      </c>
      <c r="P50" s="680" t="b">
        <f t="shared" si="34"/>
        <v>1</v>
      </c>
      <c r="Q50">
        <f>VLOOKUP(B50,'25년09월 학교가'!$A$2:$C$1818,3,0)</f>
        <v>670</v>
      </c>
      <c r="S50" s="680" t="b">
        <f t="shared" si="35"/>
        <v>1</v>
      </c>
    </row>
    <row r="51" spans="1:19" ht="38.4">
      <c r="A51" s="13"/>
      <c r="B51" s="132">
        <v>335822</v>
      </c>
      <c r="C51" s="29" t="s">
        <v>2152</v>
      </c>
      <c r="D51" s="13" t="s">
        <v>2149</v>
      </c>
      <c r="E51" s="240">
        <v>40</v>
      </c>
      <c r="F51" s="240" t="s">
        <v>233</v>
      </c>
      <c r="G51" s="98">
        <v>32040</v>
      </c>
      <c r="H51" s="322">
        <f t="shared" si="24"/>
        <v>25600</v>
      </c>
      <c r="I51" s="208">
        <f t="shared" si="25"/>
        <v>640</v>
      </c>
      <c r="J51" s="32" t="s">
        <v>2153</v>
      </c>
      <c r="K51" s="41" t="s">
        <v>5061</v>
      </c>
      <c r="L51" s="38" t="s">
        <v>312</v>
      </c>
      <c r="M51" s="17" t="s">
        <v>11</v>
      </c>
      <c r="N51" s="324">
        <v>640</v>
      </c>
      <c r="O51" s="680" t="b">
        <f t="shared" si="33"/>
        <v>1</v>
      </c>
      <c r="P51" s="680" t="b">
        <f t="shared" si="34"/>
        <v>1</v>
      </c>
      <c r="Q51">
        <f>VLOOKUP(B51,'25년09월 학교가'!$A$2:$C$1818,3,0)</f>
        <v>640</v>
      </c>
      <c r="S51" s="680" t="b">
        <f t="shared" si="35"/>
        <v>1</v>
      </c>
    </row>
    <row r="52" spans="1:19" ht="38.4">
      <c r="A52" s="13"/>
      <c r="B52" s="132">
        <v>339126</v>
      </c>
      <c r="C52" s="29" t="s">
        <v>2154</v>
      </c>
      <c r="D52" s="13" t="s">
        <v>509</v>
      </c>
      <c r="E52" s="14">
        <v>40</v>
      </c>
      <c r="F52" s="240" t="s">
        <v>233</v>
      </c>
      <c r="G52" s="34">
        <v>34300</v>
      </c>
      <c r="H52" s="322">
        <f t="shared" si="24"/>
        <v>26800</v>
      </c>
      <c r="I52" s="208">
        <f t="shared" si="25"/>
        <v>670</v>
      </c>
      <c r="J52" s="32" t="s">
        <v>2155</v>
      </c>
      <c r="K52" s="41" t="s">
        <v>788</v>
      </c>
      <c r="L52" s="41" t="s">
        <v>314</v>
      </c>
      <c r="M52" s="17" t="s">
        <v>11</v>
      </c>
      <c r="N52" s="324">
        <v>670</v>
      </c>
      <c r="O52" s="680" t="b">
        <f t="shared" si="33"/>
        <v>1</v>
      </c>
      <c r="P52" s="680" t="b">
        <f t="shared" si="34"/>
        <v>1</v>
      </c>
      <c r="Q52">
        <f>VLOOKUP(B52,'25년09월 학교가'!$A$2:$C$1818,3,0)</f>
        <v>670</v>
      </c>
      <c r="S52" s="680" t="b">
        <f t="shared" si="35"/>
        <v>1</v>
      </c>
    </row>
    <row r="53" spans="1:19" ht="57.6">
      <c r="A53" s="13"/>
      <c r="B53" s="132">
        <v>339125</v>
      </c>
      <c r="C53" s="29" t="s">
        <v>2156</v>
      </c>
      <c r="D53" s="13" t="s">
        <v>509</v>
      </c>
      <c r="E53" s="240">
        <v>40</v>
      </c>
      <c r="F53" s="240" t="s">
        <v>233</v>
      </c>
      <c r="G53" s="34">
        <v>34300</v>
      </c>
      <c r="H53" s="322">
        <f t="shared" si="24"/>
        <v>26800</v>
      </c>
      <c r="I53" s="208">
        <f t="shared" si="25"/>
        <v>670</v>
      </c>
      <c r="J53" s="32" t="s">
        <v>2157</v>
      </c>
      <c r="K53" s="41" t="s">
        <v>788</v>
      </c>
      <c r="L53" s="38" t="s">
        <v>314</v>
      </c>
      <c r="M53" s="17" t="s">
        <v>112</v>
      </c>
      <c r="N53" s="324">
        <v>670</v>
      </c>
      <c r="O53" s="680" t="b">
        <f t="shared" si="33"/>
        <v>1</v>
      </c>
      <c r="P53" s="680" t="b">
        <f t="shared" si="34"/>
        <v>1</v>
      </c>
      <c r="Q53">
        <f>VLOOKUP(B53,'25년09월 학교가'!$A$2:$C$1818,3,0)</f>
        <v>670</v>
      </c>
      <c r="S53" s="680" t="b">
        <f t="shared" si="35"/>
        <v>1</v>
      </c>
    </row>
    <row r="54" spans="1:19" ht="42">
      <c r="A54" s="13"/>
      <c r="B54" s="132">
        <v>455581</v>
      </c>
      <c r="C54" s="29" t="s">
        <v>2158</v>
      </c>
      <c r="D54" s="13" t="s">
        <v>2159</v>
      </c>
      <c r="E54" s="240">
        <v>40</v>
      </c>
      <c r="F54" s="240" t="s">
        <v>233</v>
      </c>
      <c r="G54" s="34">
        <v>24730</v>
      </c>
      <c r="H54" s="322">
        <f t="shared" si="24"/>
        <v>20000</v>
      </c>
      <c r="I54" s="208">
        <f t="shared" si="25"/>
        <v>500</v>
      </c>
      <c r="J54" s="32" t="s">
        <v>2160</v>
      </c>
      <c r="K54" s="41" t="s">
        <v>788</v>
      </c>
      <c r="L54" s="38" t="s">
        <v>386</v>
      </c>
      <c r="M54" s="17" t="s">
        <v>112</v>
      </c>
      <c r="N54" s="324">
        <v>500</v>
      </c>
      <c r="O54" s="680" t="b">
        <f t="shared" si="33"/>
        <v>1</v>
      </c>
      <c r="P54" s="680" t="b">
        <f t="shared" si="34"/>
        <v>1</v>
      </c>
      <c r="Q54">
        <f>VLOOKUP(B54,'25년09월 학교가'!$A$2:$C$1818,3,0)</f>
        <v>500</v>
      </c>
      <c r="S54" s="680" t="b">
        <f t="shared" si="35"/>
        <v>1</v>
      </c>
    </row>
    <row r="55" spans="1:19" ht="42">
      <c r="A55" s="13"/>
      <c r="B55" s="132">
        <v>146337</v>
      </c>
      <c r="C55" s="29" t="s">
        <v>2161</v>
      </c>
      <c r="D55" s="13" t="s">
        <v>2159</v>
      </c>
      <c r="E55" s="240">
        <v>40</v>
      </c>
      <c r="F55" s="240" t="s">
        <v>233</v>
      </c>
      <c r="G55" s="34">
        <v>24730</v>
      </c>
      <c r="H55" s="322">
        <f t="shared" si="24"/>
        <v>20000</v>
      </c>
      <c r="I55" s="208">
        <f t="shared" si="25"/>
        <v>500</v>
      </c>
      <c r="J55" s="32" t="s">
        <v>2162</v>
      </c>
      <c r="K55" s="41" t="s">
        <v>788</v>
      </c>
      <c r="L55" s="38" t="s">
        <v>386</v>
      </c>
      <c r="M55" s="17" t="s">
        <v>11</v>
      </c>
      <c r="N55" s="324">
        <v>500</v>
      </c>
      <c r="O55" s="680" t="b">
        <f t="shared" si="33"/>
        <v>1</v>
      </c>
      <c r="P55" s="680" t="b">
        <f t="shared" si="34"/>
        <v>1</v>
      </c>
      <c r="Q55">
        <f>VLOOKUP(B55,'25년09월 학교가'!$A$2:$C$1818,3,0)</f>
        <v>500</v>
      </c>
      <c r="S55" s="680" t="b">
        <f t="shared" si="35"/>
        <v>1</v>
      </c>
    </row>
    <row r="56" spans="1:19" ht="42">
      <c r="A56" s="13"/>
      <c r="B56" s="132">
        <v>172084</v>
      </c>
      <c r="C56" s="29" t="s">
        <v>2163</v>
      </c>
      <c r="D56" s="13" t="s">
        <v>2159</v>
      </c>
      <c r="E56" s="240">
        <v>40</v>
      </c>
      <c r="F56" s="240" t="s">
        <v>233</v>
      </c>
      <c r="G56" s="34">
        <v>24730</v>
      </c>
      <c r="H56" s="322">
        <f t="shared" si="24"/>
        <v>20000</v>
      </c>
      <c r="I56" s="208">
        <f t="shared" si="25"/>
        <v>500</v>
      </c>
      <c r="J56" s="32" t="s">
        <v>2164</v>
      </c>
      <c r="K56" s="41" t="s">
        <v>788</v>
      </c>
      <c r="L56" s="38" t="s">
        <v>386</v>
      </c>
      <c r="M56" s="17" t="s">
        <v>11</v>
      </c>
      <c r="N56" s="324">
        <v>500</v>
      </c>
      <c r="O56" s="680" t="b">
        <f t="shared" si="33"/>
        <v>1</v>
      </c>
      <c r="P56" s="680" t="b">
        <f t="shared" si="34"/>
        <v>1</v>
      </c>
      <c r="Q56">
        <f>VLOOKUP(B56,'25년09월 학교가'!$A$2:$C$1818,3,0)</f>
        <v>500</v>
      </c>
      <c r="S56" s="680" t="b">
        <f t="shared" si="35"/>
        <v>1</v>
      </c>
    </row>
    <row r="57" spans="1:19" ht="42">
      <c r="A57" s="13"/>
      <c r="B57" s="132">
        <v>241524</v>
      </c>
      <c r="C57" s="29" t="s">
        <v>2165</v>
      </c>
      <c r="D57" s="13" t="s">
        <v>2166</v>
      </c>
      <c r="E57" s="240">
        <v>40</v>
      </c>
      <c r="F57" s="240" t="s">
        <v>233</v>
      </c>
      <c r="G57" s="34">
        <v>24730</v>
      </c>
      <c r="H57" s="322">
        <f t="shared" si="24"/>
        <v>20000</v>
      </c>
      <c r="I57" s="208">
        <f t="shared" si="25"/>
        <v>500</v>
      </c>
      <c r="J57" s="32" t="s">
        <v>2167</v>
      </c>
      <c r="K57" s="41" t="s">
        <v>788</v>
      </c>
      <c r="L57" s="38" t="s">
        <v>2168</v>
      </c>
      <c r="M57" s="17" t="s">
        <v>11</v>
      </c>
      <c r="N57" s="324">
        <v>500</v>
      </c>
      <c r="O57" s="680" t="b">
        <f t="shared" si="33"/>
        <v>1</v>
      </c>
      <c r="P57" s="680" t="b">
        <f t="shared" si="34"/>
        <v>1</v>
      </c>
      <c r="Q57">
        <f>VLOOKUP(B57,'25년09월 학교가'!$A$2:$C$1818,3,0)</f>
        <v>500</v>
      </c>
      <c r="S57" s="680" t="b">
        <f t="shared" si="35"/>
        <v>1</v>
      </c>
    </row>
    <row r="58" spans="1:19" ht="38.4">
      <c r="A58" s="13"/>
      <c r="B58" s="132">
        <v>357288</v>
      </c>
      <c r="C58" s="29" t="s">
        <v>2129</v>
      </c>
      <c r="D58" s="13" t="s">
        <v>2130</v>
      </c>
      <c r="E58" s="240">
        <v>45</v>
      </c>
      <c r="F58" s="240" t="s">
        <v>233</v>
      </c>
      <c r="G58" s="34">
        <v>27000</v>
      </c>
      <c r="H58" s="322">
        <f t="shared" ref="H58" si="36">E58*I58</f>
        <v>19350</v>
      </c>
      <c r="I58" s="183">
        <f t="shared" ref="I58" si="37">N58</f>
        <v>430</v>
      </c>
      <c r="J58" s="32" t="s">
        <v>2131</v>
      </c>
      <c r="K58" s="41" t="s">
        <v>2077</v>
      </c>
      <c r="L58" s="38"/>
      <c r="M58" s="17" t="s">
        <v>11</v>
      </c>
      <c r="N58" s="324">
        <v>430</v>
      </c>
      <c r="O58" s="680" t="b">
        <f t="shared" si="33"/>
        <v>1</v>
      </c>
      <c r="P58" s="680" t="b">
        <f t="shared" si="34"/>
        <v>1</v>
      </c>
      <c r="Q58">
        <f>VLOOKUP(B58,'25년09월 학교가'!$A$2:$C$1818,3,0)</f>
        <v>430</v>
      </c>
      <c r="S58" s="680" t="b">
        <f t="shared" si="35"/>
        <v>1</v>
      </c>
    </row>
    <row r="59" spans="1:19">
      <c r="A59" s="13"/>
      <c r="B59" s="132">
        <v>346731</v>
      </c>
      <c r="C59" s="29" t="s">
        <v>2169</v>
      </c>
      <c r="D59" s="13" t="s">
        <v>2170</v>
      </c>
      <c r="E59" s="240">
        <v>45</v>
      </c>
      <c r="F59" s="240" t="s">
        <v>233</v>
      </c>
      <c r="G59" s="34">
        <v>25380</v>
      </c>
      <c r="H59" s="322">
        <f t="shared" si="24"/>
        <v>20700</v>
      </c>
      <c r="I59" s="208">
        <f t="shared" si="25"/>
        <v>460</v>
      </c>
      <c r="J59" s="32" t="s">
        <v>2171</v>
      </c>
      <c r="K59" s="41" t="s">
        <v>788</v>
      </c>
      <c r="L59" s="38" t="s">
        <v>388</v>
      </c>
      <c r="M59" s="17" t="s">
        <v>11</v>
      </c>
      <c r="N59" s="324">
        <v>460</v>
      </c>
      <c r="O59" s="680" t="b">
        <f t="shared" si="33"/>
        <v>1</v>
      </c>
      <c r="P59" s="680" t="b">
        <f t="shared" si="34"/>
        <v>1</v>
      </c>
      <c r="Q59">
        <f>VLOOKUP(B59,'25년09월 학교가'!$A$2:$C$1818,3,0)</f>
        <v>460</v>
      </c>
      <c r="S59" s="680" t="b">
        <f t="shared" si="35"/>
        <v>1</v>
      </c>
    </row>
    <row r="60" spans="1:19" ht="42">
      <c r="A60" s="13"/>
      <c r="B60" s="132">
        <v>229287</v>
      </c>
      <c r="C60" s="29" t="s">
        <v>2172</v>
      </c>
      <c r="D60" s="13" t="s">
        <v>2173</v>
      </c>
      <c r="E60" s="240">
        <v>45</v>
      </c>
      <c r="F60" s="240" t="s">
        <v>233</v>
      </c>
      <c r="G60" s="34">
        <v>25690</v>
      </c>
      <c r="H60" s="322">
        <f t="shared" si="24"/>
        <v>22500</v>
      </c>
      <c r="I60" s="208">
        <f t="shared" si="25"/>
        <v>500</v>
      </c>
      <c r="J60" s="32" t="s">
        <v>4088</v>
      </c>
      <c r="K60" s="41" t="s">
        <v>788</v>
      </c>
      <c r="L60" s="38" t="s">
        <v>388</v>
      </c>
      <c r="M60" s="17" t="s">
        <v>11</v>
      </c>
      <c r="N60" s="324">
        <v>500</v>
      </c>
      <c r="O60" s="680" t="b">
        <f t="shared" si="33"/>
        <v>1</v>
      </c>
      <c r="P60" s="680" t="b">
        <f t="shared" si="34"/>
        <v>1</v>
      </c>
      <c r="Q60">
        <f>VLOOKUP(B60,'25년09월 학교가'!$A$2:$C$1818,3,0)</f>
        <v>500</v>
      </c>
      <c r="S60" s="680" t="b">
        <f t="shared" si="35"/>
        <v>1</v>
      </c>
    </row>
    <row r="61" spans="1:19" ht="42">
      <c r="A61" s="13"/>
      <c r="B61" s="132">
        <v>143362</v>
      </c>
      <c r="C61" s="29" t="s">
        <v>2174</v>
      </c>
      <c r="D61" s="13" t="s">
        <v>2175</v>
      </c>
      <c r="E61" s="240">
        <v>45</v>
      </c>
      <c r="F61" s="240" t="s">
        <v>233</v>
      </c>
      <c r="G61" s="34">
        <v>22340</v>
      </c>
      <c r="H61" s="322">
        <f t="shared" si="24"/>
        <v>19350</v>
      </c>
      <c r="I61" s="208">
        <f t="shared" si="25"/>
        <v>430</v>
      </c>
      <c r="J61" s="32" t="s">
        <v>2176</v>
      </c>
      <c r="K61" s="41" t="s">
        <v>788</v>
      </c>
      <c r="L61" s="38" t="s">
        <v>388</v>
      </c>
      <c r="M61" s="17" t="s">
        <v>11</v>
      </c>
      <c r="N61" s="324">
        <v>430</v>
      </c>
      <c r="O61" s="680" t="b">
        <f t="shared" si="33"/>
        <v>1</v>
      </c>
      <c r="P61" s="680" t="b">
        <f t="shared" si="34"/>
        <v>1</v>
      </c>
      <c r="Q61">
        <f>VLOOKUP(B61,'25년09월 학교가'!$A$2:$C$1818,3,0)</f>
        <v>430</v>
      </c>
      <c r="S61" s="680" t="b">
        <f t="shared" si="35"/>
        <v>1</v>
      </c>
    </row>
    <row r="62" spans="1:19" ht="42">
      <c r="A62" s="13"/>
      <c r="B62" s="132">
        <v>164446</v>
      </c>
      <c r="C62" s="29" t="s">
        <v>2177</v>
      </c>
      <c r="D62" s="13" t="s">
        <v>2175</v>
      </c>
      <c r="E62" s="240">
        <v>45</v>
      </c>
      <c r="F62" s="240" t="s">
        <v>233</v>
      </c>
      <c r="G62" s="34">
        <v>25380</v>
      </c>
      <c r="H62" s="322">
        <f t="shared" si="24"/>
        <v>19350</v>
      </c>
      <c r="I62" s="208">
        <f t="shared" si="25"/>
        <v>430</v>
      </c>
      <c r="J62" s="32" t="s">
        <v>2178</v>
      </c>
      <c r="K62" s="41" t="s">
        <v>788</v>
      </c>
      <c r="L62" s="38" t="s">
        <v>2089</v>
      </c>
      <c r="M62" s="17" t="s">
        <v>106</v>
      </c>
      <c r="N62" s="324">
        <v>430</v>
      </c>
      <c r="O62" s="680" t="b">
        <f t="shared" si="33"/>
        <v>1</v>
      </c>
      <c r="P62" s="680" t="b">
        <f t="shared" si="34"/>
        <v>1</v>
      </c>
      <c r="Q62">
        <f>VLOOKUP(B62,'25년09월 학교가'!$A$2:$C$1818,3,0)</f>
        <v>430</v>
      </c>
      <c r="S62" s="680" t="b">
        <f t="shared" si="35"/>
        <v>1</v>
      </c>
    </row>
    <row r="63" spans="1:19" ht="42">
      <c r="A63" s="13"/>
      <c r="B63" s="132">
        <v>165840</v>
      </c>
      <c r="C63" s="29" t="s">
        <v>2179</v>
      </c>
      <c r="D63" s="13" t="s">
        <v>2175</v>
      </c>
      <c r="E63" s="240">
        <v>45</v>
      </c>
      <c r="F63" s="240" t="s">
        <v>233</v>
      </c>
      <c r="G63" s="34">
        <v>27110</v>
      </c>
      <c r="H63" s="322">
        <f t="shared" si="24"/>
        <v>21600</v>
      </c>
      <c r="I63" s="208">
        <f t="shared" si="25"/>
        <v>480</v>
      </c>
      <c r="J63" s="32" t="s">
        <v>2180</v>
      </c>
      <c r="K63" s="41" t="s">
        <v>788</v>
      </c>
      <c r="L63" s="38" t="s">
        <v>2089</v>
      </c>
      <c r="M63" s="17" t="s">
        <v>106</v>
      </c>
      <c r="N63" s="324">
        <v>480</v>
      </c>
      <c r="O63" s="680" t="b">
        <f t="shared" si="33"/>
        <v>1</v>
      </c>
      <c r="P63" s="680" t="b">
        <f t="shared" si="34"/>
        <v>1</v>
      </c>
      <c r="Q63">
        <f>VLOOKUP(B63,'25년09월 학교가'!$A$2:$C$1818,3,0)</f>
        <v>480</v>
      </c>
      <c r="S63" s="680" t="b">
        <f t="shared" si="35"/>
        <v>1</v>
      </c>
    </row>
    <row r="64" spans="1:19">
      <c r="A64" s="13"/>
      <c r="B64" s="132">
        <v>322740</v>
      </c>
      <c r="C64" s="29" t="s">
        <v>2185</v>
      </c>
      <c r="D64" s="13" t="s">
        <v>2186</v>
      </c>
      <c r="E64" s="240">
        <v>40</v>
      </c>
      <c r="F64" s="240" t="s">
        <v>233</v>
      </c>
      <c r="G64" s="34">
        <f>H64+5000</f>
        <v>42600</v>
      </c>
      <c r="H64" s="322">
        <f t="shared" si="24"/>
        <v>37600</v>
      </c>
      <c r="I64" s="208">
        <f t="shared" si="25"/>
        <v>940</v>
      </c>
      <c r="J64" s="32" t="s">
        <v>2187</v>
      </c>
      <c r="K64" s="41" t="s">
        <v>788</v>
      </c>
      <c r="L64" s="38" t="s">
        <v>2188</v>
      </c>
      <c r="M64" s="17" t="s">
        <v>2189</v>
      </c>
      <c r="N64" s="324">
        <v>940</v>
      </c>
      <c r="O64" s="680" t="b">
        <f t="shared" si="33"/>
        <v>1</v>
      </c>
      <c r="P64" s="680" t="b">
        <f t="shared" si="34"/>
        <v>1</v>
      </c>
      <c r="Q64">
        <f>VLOOKUP(B64,'25년09월 학교가'!$A$2:$C$1818,3,0)</f>
        <v>940</v>
      </c>
      <c r="S64" s="680" t="b">
        <f t="shared" si="35"/>
        <v>1</v>
      </c>
    </row>
    <row r="65" spans="1:19">
      <c r="A65" s="13"/>
      <c r="B65" s="132">
        <v>322739</v>
      </c>
      <c r="C65" s="29" t="s">
        <v>2190</v>
      </c>
      <c r="D65" s="13" t="s">
        <v>2186</v>
      </c>
      <c r="E65" s="240">
        <v>40</v>
      </c>
      <c r="F65" s="240" t="s">
        <v>233</v>
      </c>
      <c r="G65" s="34">
        <f>H65+5000</f>
        <v>42600</v>
      </c>
      <c r="H65" s="322">
        <f t="shared" si="24"/>
        <v>37600</v>
      </c>
      <c r="I65" s="208">
        <f t="shared" si="25"/>
        <v>940</v>
      </c>
      <c r="J65" s="32" t="s">
        <v>2191</v>
      </c>
      <c r="K65" s="41" t="s">
        <v>788</v>
      </c>
      <c r="L65" s="38" t="s">
        <v>386</v>
      </c>
      <c r="M65" s="17" t="s">
        <v>2189</v>
      </c>
      <c r="N65" s="324">
        <v>940</v>
      </c>
      <c r="O65" s="680" t="b">
        <f t="shared" si="33"/>
        <v>1</v>
      </c>
      <c r="P65" s="680" t="b">
        <f t="shared" si="34"/>
        <v>1</v>
      </c>
      <c r="Q65">
        <f>VLOOKUP(B65,'25년09월 학교가'!$A$2:$C$1818,3,0)</f>
        <v>940</v>
      </c>
      <c r="S65" s="680" t="b">
        <f t="shared" si="35"/>
        <v>1</v>
      </c>
    </row>
    <row r="66" spans="1:19" ht="42">
      <c r="A66" s="13"/>
      <c r="B66" s="132">
        <v>173009</v>
      </c>
      <c r="C66" s="29" t="s">
        <v>2192</v>
      </c>
      <c r="D66" s="13" t="s">
        <v>2193</v>
      </c>
      <c r="E66" s="240">
        <v>24</v>
      </c>
      <c r="F66" s="240" t="s">
        <v>233</v>
      </c>
      <c r="G66" s="34">
        <v>12700</v>
      </c>
      <c r="H66" s="322">
        <f t="shared" si="24"/>
        <v>11040</v>
      </c>
      <c r="I66" s="208">
        <f t="shared" si="25"/>
        <v>460</v>
      </c>
      <c r="J66" s="32" t="s">
        <v>2194</v>
      </c>
      <c r="K66" s="41" t="s">
        <v>788</v>
      </c>
      <c r="L66" s="38" t="s">
        <v>2145</v>
      </c>
      <c r="M66" s="17" t="s">
        <v>106</v>
      </c>
      <c r="N66" s="324">
        <v>460</v>
      </c>
      <c r="O66" s="680" t="b">
        <f t="shared" si="33"/>
        <v>1</v>
      </c>
      <c r="P66" s="680" t="b">
        <f t="shared" si="34"/>
        <v>1</v>
      </c>
      <c r="Q66">
        <f>VLOOKUP(B66,'25년09월 학교가'!$A$2:$C$1818,3,0)</f>
        <v>460</v>
      </c>
      <c r="S66" s="680" t="b">
        <f t="shared" si="35"/>
        <v>1</v>
      </c>
    </row>
    <row r="67" spans="1:19" ht="42">
      <c r="A67" s="13"/>
      <c r="B67" s="132">
        <v>173010</v>
      </c>
      <c r="C67" s="29" t="s">
        <v>2195</v>
      </c>
      <c r="D67" s="13" t="s">
        <v>2193</v>
      </c>
      <c r="E67" s="240">
        <v>24</v>
      </c>
      <c r="F67" s="240" t="s">
        <v>233</v>
      </c>
      <c r="G67" s="34">
        <v>12700</v>
      </c>
      <c r="H67" s="322">
        <f t="shared" si="24"/>
        <v>11040</v>
      </c>
      <c r="I67" s="208">
        <f t="shared" si="25"/>
        <v>460</v>
      </c>
      <c r="J67" s="32" t="s">
        <v>2196</v>
      </c>
      <c r="K67" s="41" t="s">
        <v>788</v>
      </c>
      <c r="L67" s="38" t="s">
        <v>2145</v>
      </c>
      <c r="M67" s="17" t="s">
        <v>106</v>
      </c>
      <c r="N67" s="324">
        <v>460</v>
      </c>
      <c r="O67" s="680" t="b">
        <f t="shared" si="33"/>
        <v>1</v>
      </c>
      <c r="P67" s="680" t="b">
        <f t="shared" si="34"/>
        <v>1</v>
      </c>
      <c r="Q67">
        <f>VLOOKUP(B67,'25년09월 학교가'!$A$2:$C$1818,3,0)</f>
        <v>460</v>
      </c>
      <c r="S67" s="680" t="b">
        <f t="shared" si="35"/>
        <v>1</v>
      </c>
    </row>
    <row r="68" spans="1:19">
      <c r="A68" s="360"/>
      <c r="B68" s="379">
        <v>301660</v>
      </c>
      <c r="C68" s="380" t="s">
        <v>1906</v>
      </c>
      <c r="D68" s="13" t="s">
        <v>1907</v>
      </c>
      <c r="E68" s="12"/>
      <c r="F68" s="12" t="s">
        <v>233</v>
      </c>
      <c r="G68" s="34">
        <v>2600</v>
      </c>
      <c r="H68" s="319">
        <f t="shared" ref="H68" si="38">N68</f>
        <v>1150</v>
      </c>
      <c r="I68" s="20"/>
      <c r="J68" s="32" t="s">
        <v>1908</v>
      </c>
      <c r="K68" s="41"/>
      <c r="L68" s="12" t="s">
        <v>98</v>
      </c>
      <c r="M68" s="160" t="s">
        <v>11</v>
      </c>
      <c r="N68" s="265">
        <v>1150</v>
      </c>
      <c r="O68" s="680" t="b">
        <f t="shared" ref="O68" si="39">H68=N68</f>
        <v>1</v>
      </c>
      <c r="P68" s="680" t="b">
        <f t="shared" si="34"/>
        <v>1</v>
      </c>
      <c r="Q68">
        <f>VLOOKUP(B68,'25년09월 학교가'!$A$2:$C$1818,3,0)</f>
        <v>1150</v>
      </c>
      <c r="R68" s="349"/>
      <c r="S68" s="680" t="b">
        <f t="shared" ref="S68" si="40">Q68=H68</f>
        <v>1</v>
      </c>
    </row>
    <row r="69" spans="1:19" ht="38.4">
      <c r="A69" s="360"/>
      <c r="B69" s="379">
        <v>372575</v>
      </c>
      <c r="C69" s="380" t="s">
        <v>4003</v>
      </c>
      <c r="D69" s="13" t="s">
        <v>1909</v>
      </c>
      <c r="E69" s="12">
        <v>30</v>
      </c>
      <c r="F69" s="12" t="s">
        <v>233</v>
      </c>
      <c r="G69" s="34">
        <v>53000</v>
      </c>
      <c r="H69" s="319">
        <f>E69*I69</f>
        <v>39300</v>
      </c>
      <c r="I69" s="20">
        <f>N69</f>
        <v>1310</v>
      </c>
      <c r="J69" s="32" t="s">
        <v>4002</v>
      </c>
      <c r="K69" s="41"/>
      <c r="L69" s="12" t="s">
        <v>68</v>
      </c>
      <c r="M69" s="160"/>
      <c r="N69" s="346">
        <v>1310</v>
      </c>
      <c r="O69" s="680" t="b">
        <f>I69=N69</f>
        <v>1</v>
      </c>
      <c r="P69" s="680" t="b">
        <f t="shared" si="34"/>
        <v>1</v>
      </c>
      <c r="Q69">
        <f>VLOOKUP(B69,'25년09월 학교가'!$A$2:$C$1818,3,0)</f>
        <v>1310</v>
      </c>
      <c r="R69" s="349"/>
      <c r="S69" s="680" t="b">
        <f>Q69=I69</f>
        <v>1</v>
      </c>
    </row>
    <row r="70" spans="1:19">
      <c r="A70" s="46"/>
      <c r="B70" s="62"/>
      <c r="C70" s="47"/>
      <c r="D70" s="48"/>
      <c r="E70" s="49"/>
      <c r="F70" s="49"/>
      <c r="G70" s="96"/>
      <c r="H70" s="51"/>
      <c r="I70" s="209"/>
      <c r="J70" s="4"/>
      <c r="K70" s="2"/>
      <c r="L70" s="3"/>
      <c r="M70" s="1"/>
      <c r="N70" s="1"/>
      <c r="S70" s="680"/>
    </row>
    <row r="71" spans="1:19">
      <c r="A71" s="46"/>
      <c r="B71" s="62"/>
      <c r="C71" s="47"/>
      <c r="D71" s="48"/>
      <c r="E71" s="49"/>
      <c r="F71" s="49"/>
      <c r="G71" s="96"/>
      <c r="H71" s="51"/>
      <c r="I71" s="209"/>
      <c r="J71" s="4"/>
      <c r="K71" s="2"/>
      <c r="L71" s="3"/>
      <c r="M71" s="1"/>
      <c r="N71" s="1"/>
      <c r="S71" s="680"/>
    </row>
    <row r="72" spans="1:19" ht="39.6">
      <c r="A72" s="304"/>
      <c r="B72" s="1051" t="s">
        <v>6402</v>
      </c>
      <c r="C72" s="1051"/>
      <c r="D72" s="1051"/>
      <c r="E72" s="1051"/>
      <c r="F72" s="1051"/>
      <c r="G72" s="1051"/>
      <c r="H72" s="1051"/>
      <c r="I72" s="1051"/>
      <c r="J72" s="1051"/>
      <c r="K72" s="1051"/>
      <c r="L72" s="1051"/>
      <c r="M72" s="1051"/>
      <c r="N72" s="171"/>
      <c r="S72" s="680"/>
    </row>
    <row r="73" spans="1:19" ht="76.8">
      <c r="A73" s="14" t="s">
        <v>4489</v>
      </c>
      <c r="B73" s="132">
        <v>397687</v>
      </c>
      <c r="C73" s="191" t="s">
        <v>6399</v>
      </c>
      <c r="D73" s="13" t="s">
        <v>4201</v>
      </c>
      <c r="E73" s="240">
        <v>24</v>
      </c>
      <c r="F73" s="240" t="s">
        <v>3719</v>
      </c>
      <c r="G73" s="183">
        <v>17560</v>
      </c>
      <c r="H73" s="322">
        <f>N73</f>
        <v>12960</v>
      </c>
      <c r="I73" s="303">
        <f>H73/E73</f>
        <v>540</v>
      </c>
      <c r="J73" s="133" t="s">
        <v>4211</v>
      </c>
      <c r="K73" s="41" t="s">
        <v>22</v>
      </c>
      <c r="L73" s="38" t="s">
        <v>4203</v>
      </c>
      <c r="M73" s="38" t="s">
        <v>106</v>
      </c>
      <c r="N73" s="171">
        <v>12960</v>
      </c>
      <c r="O73" s="680" t="b">
        <f t="shared" ref="O73:O82" si="41">H73=N73</f>
        <v>1</v>
      </c>
      <c r="P73" s="680" t="b">
        <f t="shared" ref="P73:P89" si="42">H73&lt;G73</f>
        <v>1</v>
      </c>
      <c r="Q73">
        <f>VLOOKUP(B73,'25년09월 학교가'!$A$2:$C$1818,3,0)</f>
        <v>12960</v>
      </c>
      <c r="S73" s="680" t="b">
        <f t="shared" ref="S73:S82" si="43">Q73=H73</f>
        <v>1</v>
      </c>
    </row>
    <row r="74" spans="1:19" s="175" customFormat="1" ht="91.2" customHeight="1">
      <c r="A74" s="193" t="s">
        <v>6411</v>
      </c>
      <c r="B74" s="125">
        <v>451193</v>
      </c>
      <c r="C74" s="58" t="s">
        <v>6216</v>
      </c>
      <c r="D74" s="125" t="s">
        <v>781</v>
      </c>
      <c r="E74" s="35"/>
      <c r="F74" s="35" t="s">
        <v>233</v>
      </c>
      <c r="G74" s="365">
        <f t="shared" ref="G74" si="44">H74+5000</f>
        <v>33000</v>
      </c>
      <c r="H74" s="534">
        <f t="shared" ref="H74" si="45">N74</f>
        <v>28000</v>
      </c>
      <c r="I74" s="366"/>
      <c r="J74" s="127" t="s">
        <v>6302</v>
      </c>
      <c r="K74" s="128" t="s">
        <v>656</v>
      </c>
      <c r="L74" s="128" t="s">
        <v>657</v>
      </c>
      <c r="M74" s="130" t="s">
        <v>112</v>
      </c>
      <c r="N74" s="266">
        <v>28000</v>
      </c>
      <c r="O74" s="680" t="b">
        <f t="shared" si="41"/>
        <v>1</v>
      </c>
      <c r="P74" s="680" t="b">
        <f t="shared" si="42"/>
        <v>1</v>
      </c>
      <c r="Q74">
        <f>VLOOKUP(B74,'25년09월 학교가'!$A$2:$C$1818,3,0)</f>
        <v>28000</v>
      </c>
      <c r="R74" s="350"/>
      <c r="S74" s="698" t="b">
        <f t="shared" si="43"/>
        <v>1</v>
      </c>
    </row>
    <row r="75" spans="1:19" ht="38.4">
      <c r="A75" s="13"/>
      <c r="B75" s="132">
        <v>374148</v>
      </c>
      <c r="C75" s="29" t="s">
        <v>1046</v>
      </c>
      <c r="D75" s="13" t="s">
        <v>58</v>
      </c>
      <c r="E75" s="14"/>
      <c r="F75" s="240" t="s">
        <v>233</v>
      </c>
      <c r="G75" s="30">
        <v>6600</v>
      </c>
      <c r="H75" s="319">
        <f>N75</f>
        <v>4300</v>
      </c>
      <c r="I75" s="208"/>
      <c r="J75" s="32" t="s">
        <v>1047</v>
      </c>
      <c r="K75" s="357" t="s">
        <v>2144</v>
      </c>
      <c r="L75" s="41" t="s">
        <v>1048</v>
      </c>
      <c r="M75" s="17" t="s">
        <v>112</v>
      </c>
      <c r="N75" s="159">
        <v>4300</v>
      </c>
      <c r="O75" s="680" t="b">
        <f t="shared" si="41"/>
        <v>1</v>
      </c>
      <c r="P75" s="680" t="b">
        <f t="shared" si="42"/>
        <v>1</v>
      </c>
      <c r="Q75">
        <f>VLOOKUP(B75,'25년09월 학교가'!$A$2:$C$1818,3,0)</f>
        <v>4300</v>
      </c>
      <c r="S75" s="680" t="b">
        <f t="shared" si="43"/>
        <v>1</v>
      </c>
    </row>
    <row r="76" spans="1:19" ht="38.4">
      <c r="A76" s="13"/>
      <c r="B76" s="13">
        <v>391633</v>
      </c>
      <c r="C76" s="29" t="s">
        <v>4083</v>
      </c>
      <c r="D76" s="13" t="s">
        <v>781</v>
      </c>
      <c r="E76" s="240"/>
      <c r="F76" s="240" t="s">
        <v>233</v>
      </c>
      <c r="G76" s="59">
        <v>26000</v>
      </c>
      <c r="H76" s="319">
        <f t="shared" ref="H76:H78" si="46">N76</f>
        <v>25570</v>
      </c>
      <c r="I76" s="208"/>
      <c r="J76" s="32" t="s">
        <v>782</v>
      </c>
      <c r="K76" s="41" t="s">
        <v>2144</v>
      </c>
      <c r="L76" s="38" t="s">
        <v>783</v>
      </c>
      <c r="M76" s="17"/>
      <c r="N76" s="159">
        <v>25570</v>
      </c>
      <c r="O76" s="680" t="b">
        <f t="shared" si="41"/>
        <v>1</v>
      </c>
      <c r="P76" s="680" t="b">
        <f t="shared" si="42"/>
        <v>1</v>
      </c>
      <c r="Q76">
        <f>VLOOKUP(B76,'25년09월 학교가'!$A$2:$C$1818,3,0)</f>
        <v>25570</v>
      </c>
      <c r="S76" s="680" t="b">
        <f t="shared" si="43"/>
        <v>1</v>
      </c>
    </row>
    <row r="77" spans="1:19" ht="57.6">
      <c r="A77" s="13"/>
      <c r="B77" s="132">
        <v>381105</v>
      </c>
      <c r="C77" s="29" t="s">
        <v>1090</v>
      </c>
      <c r="D77" s="13" t="s">
        <v>1091</v>
      </c>
      <c r="E77" s="240"/>
      <c r="F77" s="240" t="s">
        <v>233</v>
      </c>
      <c r="G77" s="30">
        <v>700</v>
      </c>
      <c r="H77" s="319">
        <f t="shared" si="46"/>
        <v>550</v>
      </c>
      <c r="I77" s="208"/>
      <c r="J77" s="32" t="s">
        <v>1092</v>
      </c>
      <c r="K77" s="41" t="s">
        <v>2144</v>
      </c>
      <c r="L77" s="38" t="s">
        <v>1093</v>
      </c>
      <c r="M77" s="17" t="s">
        <v>11</v>
      </c>
      <c r="N77" s="159">
        <v>550</v>
      </c>
      <c r="O77" s="680" t="b">
        <f t="shared" si="41"/>
        <v>1</v>
      </c>
      <c r="P77" s="680" t="b">
        <f t="shared" si="42"/>
        <v>1</v>
      </c>
      <c r="Q77">
        <f>VLOOKUP(B77,'25년09월 학교가'!$A$2:$C$1818,3,0)</f>
        <v>550</v>
      </c>
      <c r="S77" s="680" t="b">
        <f t="shared" si="43"/>
        <v>1</v>
      </c>
    </row>
    <row r="78" spans="1:19" ht="42">
      <c r="A78" s="13"/>
      <c r="B78" s="132">
        <v>381106</v>
      </c>
      <c r="C78" s="29" t="s">
        <v>1094</v>
      </c>
      <c r="D78" s="13" t="s">
        <v>1091</v>
      </c>
      <c r="E78" s="240"/>
      <c r="F78" s="240" t="s">
        <v>233</v>
      </c>
      <c r="G78" s="30">
        <v>700</v>
      </c>
      <c r="H78" s="319">
        <f t="shared" si="46"/>
        <v>550</v>
      </c>
      <c r="I78" s="208"/>
      <c r="J78" s="32" t="s">
        <v>1095</v>
      </c>
      <c r="K78" s="41" t="s">
        <v>2144</v>
      </c>
      <c r="L78" s="38" t="s">
        <v>1093</v>
      </c>
      <c r="M78" s="17" t="s">
        <v>112</v>
      </c>
      <c r="N78" s="159">
        <v>550</v>
      </c>
      <c r="O78" s="680" t="b">
        <f t="shared" si="41"/>
        <v>1</v>
      </c>
      <c r="P78" s="680" t="b">
        <f t="shared" si="42"/>
        <v>1</v>
      </c>
      <c r="Q78">
        <f>VLOOKUP(B78,'25년09월 학교가'!$A$2:$C$1818,3,0)</f>
        <v>550</v>
      </c>
      <c r="S78" s="680" t="b">
        <f t="shared" si="43"/>
        <v>1</v>
      </c>
    </row>
    <row r="79" spans="1:19" ht="38.4">
      <c r="A79" s="13"/>
      <c r="B79" s="132">
        <v>290503</v>
      </c>
      <c r="C79" s="29" t="s">
        <v>4898</v>
      </c>
      <c r="D79" s="13" t="s">
        <v>2132</v>
      </c>
      <c r="E79" s="240">
        <v>6</v>
      </c>
      <c r="F79" s="240" t="s">
        <v>233</v>
      </c>
      <c r="G79" s="34">
        <v>2950</v>
      </c>
      <c r="H79" s="319">
        <f>N79</f>
        <v>2400</v>
      </c>
      <c r="I79" s="208">
        <f>H79/E79</f>
        <v>400</v>
      </c>
      <c r="J79" s="32" t="s">
        <v>2133</v>
      </c>
      <c r="K79" s="41" t="s">
        <v>22</v>
      </c>
      <c r="L79" s="38" t="s">
        <v>2134</v>
      </c>
      <c r="M79" s="17" t="s">
        <v>11</v>
      </c>
      <c r="N79" s="159">
        <v>2400</v>
      </c>
      <c r="O79" s="680" t="b">
        <f t="shared" si="41"/>
        <v>1</v>
      </c>
      <c r="P79" s="680" t="b">
        <f t="shared" si="42"/>
        <v>1</v>
      </c>
      <c r="Q79">
        <f>VLOOKUP(B79,'25년09월 학교가'!$A$2:$C$1818,3,0)</f>
        <v>2400</v>
      </c>
      <c r="S79" s="680" t="b">
        <f t="shared" si="43"/>
        <v>1</v>
      </c>
    </row>
    <row r="80" spans="1:19" ht="38.4">
      <c r="A80" s="13"/>
      <c r="B80" s="132">
        <v>290504</v>
      </c>
      <c r="C80" s="29" t="s">
        <v>2135</v>
      </c>
      <c r="D80" s="13" t="s">
        <v>2132</v>
      </c>
      <c r="E80" s="240">
        <v>6</v>
      </c>
      <c r="F80" s="240" t="s">
        <v>233</v>
      </c>
      <c r="G80" s="34">
        <v>2950</v>
      </c>
      <c r="H80" s="319">
        <f>N80</f>
        <v>2400</v>
      </c>
      <c r="I80" s="208">
        <f>H80/E80</f>
        <v>400</v>
      </c>
      <c r="J80" s="32" t="s">
        <v>2136</v>
      </c>
      <c r="K80" s="41" t="s">
        <v>22</v>
      </c>
      <c r="L80" s="38" t="s">
        <v>2134</v>
      </c>
      <c r="M80" s="17" t="s">
        <v>11</v>
      </c>
      <c r="N80" s="159">
        <v>2400</v>
      </c>
      <c r="O80" s="680" t="b">
        <f t="shared" si="41"/>
        <v>1</v>
      </c>
      <c r="P80" s="680" t="b">
        <f t="shared" si="42"/>
        <v>1</v>
      </c>
      <c r="Q80">
        <f>VLOOKUP(B80,'25년09월 학교가'!$A$2:$C$1818,3,0)</f>
        <v>2400</v>
      </c>
      <c r="S80" s="680" t="b">
        <f t="shared" si="43"/>
        <v>1</v>
      </c>
    </row>
    <row r="81" spans="1:19">
      <c r="A81" s="13"/>
      <c r="B81" s="13">
        <v>280953</v>
      </c>
      <c r="C81" s="55" t="s">
        <v>832</v>
      </c>
      <c r="D81" s="13" t="s">
        <v>1091</v>
      </c>
      <c r="E81" s="240"/>
      <c r="F81" s="240" t="s">
        <v>233</v>
      </c>
      <c r="G81" s="59">
        <v>1100</v>
      </c>
      <c r="H81" s="319">
        <f t="shared" ref="H81:H82" si="47">N81</f>
        <v>750</v>
      </c>
      <c r="I81" s="208"/>
      <c r="J81" s="32" t="s">
        <v>833</v>
      </c>
      <c r="K81" s="41" t="s">
        <v>2144</v>
      </c>
      <c r="L81" s="38" t="s">
        <v>834</v>
      </c>
      <c r="M81" s="17" t="s">
        <v>112</v>
      </c>
      <c r="N81" s="159">
        <v>750</v>
      </c>
      <c r="O81" s="680" t="b">
        <f t="shared" si="41"/>
        <v>1</v>
      </c>
      <c r="P81" s="680" t="b">
        <f t="shared" si="42"/>
        <v>1</v>
      </c>
      <c r="Q81">
        <f>VLOOKUP(B81,'25년09월 학교가'!$A$2:$C$1818,3,0)</f>
        <v>750</v>
      </c>
      <c r="S81" s="680" t="b">
        <f t="shared" si="43"/>
        <v>1</v>
      </c>
    </row>
    <row r="82" spans="1:19" s="129" customFormat="1" ht="42.6" customHeight="1">
      <c r="A82" s="37"/>
      <c r="B82" s="37">
        <v>380055</v>
      </c>
      <c r="C82" s="124" t="s">
        <v>3780</v>
      </c>
      <c r="D82" s="125" t="s">
        <v>3781</v>
      </c>
      <c r="E82" s="35"/>
      <c r="F82" s="213" t="s">
        <v>129</v>
      </c>
      <c r="G82" s="148">
        <v>720</v>
      </c>
      <c r="H82" s="319">
        <f t="shared" si="47"/>
        <v>620</v>
      </c>
      <c r="I82" s="154"/>
      <c r="J82" s="126" t="s">
        <v>3782</v>
      </c>
      <c r="K82" s="128" t="s">
        <v>2144</v>
      </c>
      <c r="L82" s="130" t="s">
        <v>2873</v>
      </c>
      <c r="M82" s="17" t="s">
        <v>112</v>
      </c>
      <c r="N82" s="159">
        <v>620</v>
      </c>
      <c r="O82" s="680" t="b">
        <f t="shared" si="41"/>
        <v>1</v>
      </c>
      <c r="P82" s="680" t="b">
        <f t="shared" si="42"/>
        <v>1</v>
      </c>
      <c r="Q82">
        <f>VLOOKUP(B82,'25년09월 학교가'!$A$2:$C$1818,3,0)</f>
        <v>620</v>
      </c>
      <c r="S82" s="699" t="b">
        <f t="shared" si="43"/>
        <v>1</v>
      </c>
    </row>
    <row r="83" spans="1:19" s="129" customFormat="1" ht="42.6" customHeight="1">
      <c r="A83" s="172"/>
      <c r="B83" s="132">
        <v>401225</v>
      </c>
      <c r="C83" s="191" t="s">
        <v>4808</v>
      </c>
      <c r="D83" s="132" t="s">
        <v>4809</v>
      </c>
      <c r="E83" s="240">
        <v>24</v>
      </c>
      <c r="F83" s="240" t="s">
        <v>3719</v>
      </c>
      <c r="G83" s="262">
        <v>20720</v>
      </c>
      <c r="H83" s="322">
        <f t="shared" ref="H83:H87" si="48">E83*I83</f>
        <v>16800</v>
      </c>
      <c r="I83" s="183">
        <f t="shared" ref="I83:I85" si="49">N83</f>
        <v>700</v>
      </c>
      <c r="J83" s="133" t="s">
        <v>4810</v>
      </c>
      <c r="K83" s="41" t="s">
        <v>2144</v>
      </c>
      <c r="L83" s="41" t="s">
        <v>4811</v>
      </c>
      <c r="M83" s="38" t="s">
        <v>106</v>
      </c>
      <c r="N83" s="324">
        <v>700</v>
      </c>
      <c r="O83" s="680" t="b">
        <f t="shared" ref="O83:O87" si="50">I83=N83</f>
        <v>1</v>
      </c>
      <c r="P83" s="680" t="b">
        <f t="shared" si="42"/>
        <v>1</v>
      </c>
      <c r="Q83">
        <f>VLOOKUP(B83,'25년09월 학교가'!$A$2:$C$1818,3,0)</f>
        <v>700</v>
      </c>
      <c r="S83" s="699" t="b">
        <f>Q83=I83</f>
        <v>1</v>
      </c>
    </row>
    <row r="84" spans="1:19" ht="42">
      <c r="A84" s="13"/>
      <c r="B84" s="132">
        <v>386005</v>
      </c>
      <c r="C84" s="29" t="s">
        <v>4084</v>
      </c>
      <c r="D84" s="13" t="s">
        <v>917</v>
      </c>
      <c r="E84" s="240">
        <v>24</v>
      </c>
      <c r="F84" s="240" t="s">
        <v>233</v>
      </c>
      <c r="G84" s="30">
        <v>24000</v>
      </c>
      <c r="H84" s="322">
        <f t="shared" si="48"/>
        <v>19680</v>
      </c>
      <c r="I84" s="183">
        <f t="shared" si="49"/>
        <v>820</v>
      </c>
      <c r="J84" s="32" t="s">
        <v>918</v>
      </c>
      <c r="K84" s="41" t="s">
        <v>20</v>
      </c>
      <c r="L84" s="38" t="s">
        <v>919</v>
      </c>
      <c r="M84" s="17" t="s">
        <v>447</v>
      </c>
      <c r="N84" s="324">
        <v>820</v>
      </c>
      <c r="O84" s="680" t="b">
        <f t="shared" si="50"/>
        <v>1</v>
      </c>
      <c r="P84" s="680" t="b">
        <f t="shared" si="42"/>
        <v>1</v>
      </c>
      <c r="Q84">
        <f>VLOOKUP(B84,'25년09월 학교가'!$A$2:$C$1818,3,0)</f>
        <v>820</v>
      </c>
      <c r="S84" s="680" t="b">
        <f t="shared" ref="S84:S87" si="51">Q84=I84</f>
        <v>1</v>
      </c>
    </row>
    <row r="85" spans="1:19" ht="42">
      <c r="A85" s="13"/>
      <c r="B85" s="132">
        <v>386006</v>
      </c>
      <c r="C85" s="29" t="s">
        <v>4085</v>
      </c>
      <c r="D85" s="13" t="s">
        <v>917</v>
      </c>
      <c r="E85" s="240">
        <v>24</v>
      </c>
      <c r="F85" s="240" t="s">
        <v>233</v>
      </c>
      <c r="G85" s="30">
        <v>23000</v>
      </c>
      <c r="H85" s="322">
        <f t="shared" si="48"/>
        <v>18720</v>
      </c>
      <c r="I85" s="183">
        <f t="shared" si="49"/>
        <v>780</v>
      </c>
      <c r="J85" s="32" t="s">
        <v>920</v>
      </c>
      <c r="K85" s="41" t="s">
        <v>20</v>
      </c>
      <c r="L85" s="38" t="s">
        <v>919</v>
      </c>
      <c r="M85" s="17" t="s">
        <v>447</v>
      </c>
      <c r="N85" s="324">
        <v>780</v>
      </c>
      <c r="O85" s="680" t="b">
        <f t="shared" si="50"/>
        <v>1</v>
      </c>
      <c r="P85" s="680" t="b">
        <f t="shared" si="42"/>
        <v>1</v>
      </c>
      <c r="Q85">
        <f>VLOOKUP(B85,'25년09월 학교가'!$A$2:$C$1818,3,0)</f>
        <v>780</v>
      </c>
      <c r="S85" s="680" t="b">
        <f t="shared" si="51"/>
        <v>1</v>
      </c>
    </row>
    <row r="86" spans="1:19" ht="42">
      <c r="A86" s="13"/>
      <c r="B86" s="132">
        <v>386007</v>
      </c>
      <c r="C86" s="29" t="s">
        <v>4086</v>
      </c>
      <c r="D86" s="13" t="s">
        <v>917</v>
      </c>
      <c r="E86" s="240">
        <v>24</v>
      </c>
      <c r="F86" s="240" t="s">
        <v>233</v>
      </c>
      <c r="G86" s="30">
        <v>23000</v>
      </c>
      <c r="H86" s="322">
        <f t="shared" si="48"/>
        <v>18720</v>
      </c>
      <c r="I86" s="183">
        <f>N86</f>
        <v>780</v>
      </c>
      <c r="J86" s="32" t="s">
        <v>921</v>
      </c>
      <c r="K86" s="41" t="s">
        <v>20</v>
      </c>
      <c r="L86" s="38" t="s">
        <v>919</v>
      </c>
      <c r="M86" s="17" t="s">
        <v>447</v>
      </c>
      <c r="N86" s="324">
        <v>780</v>
      </c>
      <c r="O86" s="680" t="b">
        <f t="shared" si="50"/>
        <v>1</v>
      </c>
      <c r="P86" s="680" t="b">
        <f t="shared" si="42"/>
        <v>1</v>
      </c>
      <c r="Q86">
        <f>VLOOKUP(B86,'25년09월 학교가'!$A$2:$C$1818,3,0)</f>
        <v>780</v>
      </c>
      <c r="S86" s="680" t="b">
        <f t="shared" si="51"/>
        <v>1</v>
      </c>
    </row>
    <row r="87" spans="1:19" ht="42">
      <c r="A87" s="13"/>
      <c r="B87" s="132">
        <v>386008</v>
      </c>
      <c r="C87" s="29" t="s">
        <v>4087</v>
      </c>
      <c r="D87" s="13" t="s">
        <v>917</v>
      </c>
      <c r="E87" s="240">
        <v>24</v>
      </c>
      <c r="F87" s="240" t="s">
        <v>233</v>
      </c>
      <c r="G87" s="30">
        <v>23000</v>
      </c>
      <c r="H87" s="322">
        <f t="shared" si="48"/>
        <v>18720</v>
      </c>
      <c r="I87" s="183">
        <f t="shared" ref="I87" si="52">N87</f>
        <v>780</v>
      </c>
      <c r="J87" s="32" t="s">
        <v>922</v>
      </c>
      <c r="K87" s="41" t="s">
        <v>20</v>
      </c>
      <c r="L87" s="38" t="s">
        <v>919</v>
      </c>
      <c r="M87" s="17" t="s">
        <v>447</v>
      </c>
      <c r="N87" s="324">
        <v>780</v>
      </c>
      <c r="O87" s="680" t="b">
        <f t="shared" si="50"/>
        <v>1</v>
      </c>
      <c r="P87" s="680" t="b">
        <f t="shared" si="42"/>
        <v>1</v>
      </c>
      <c r="Q87">
        <f>VLOOKUP(B87,'25년09월 학교가'!$A$2:$C$1818,3,0)</f>
        <v>780</v>
      </c>
      <c r="S87" s="680" t="b">
        <f t="shared" si="51"/>
        <v>1</v>
      </c>
    </row>
    <row r="88" spans="1:19" ht="57.6">
      <c r="A88" s="581"/>
      <c r="B88" s="132">
        <v>280432</v>
      </c>
      <c r="C88" s="29" t="s">
        <v>4687</v>
      </c>
      <c r="D88" s="13" t="s">
        <v>2143</v>
      </c>
      <c r="E88" s="240">
        <v>24</v>
      </c>
      <c r="F88" s="240" t="s">
        <v>233</v>
      </c>
      <c r="G88" s="34">
        <f>H88+300</f>
        <v>690</v>
      </c>
      <c r="H88" s="319">
        <f>N88</f>
        <v>390</v>
      </c>
      <c r="I88" s="208"/>
      <c r="J88" s="32" t="s">
        <v>4677</v>
      </c>
      <c r="K88" s="41" t="s">
        <v>22</v>
      </c>
      <c r="L88" s="38" t="s">
        <v>2145</v>
      </c>
      <c r="M88" s="17" t="s">
        <v>11</v>
      </c>
      <c r="N88" s="159">
        <v>390</v>
      </c>
      <c r="O88" s="680" t="b">
        <f t="shared" ref="O88:O89" si="53">H88=N88</f>
        <v>1</v>
      </c>
      <c r="P88" s="680" t="b">
        <f t="shared" si="42"/>
        <v>1</v>
      </c>
      <c r="Q88">
        <f>VLOOKUP(B88,'25년09월 학교가'!$A$2:$C$1818,3,0)</f>
        <v>390</v>
      </c>
      <c r="S88" s="680" t="b">
        <f t="shared" ref="S88:S89" si="54">Q88=H88</f>
        <v>1</v>
      </c>
    </row>
    <row r="89" spans="1:19" ht="57.6">
      <c r="A89" s="13"/>
      <c r="B89" s="132">
        <v>280433</v>
      </c>
      <c r="C89" s="29" t="s">
        <v>2146</v>
      </c>
      <c r="D89" s="13" t="s">
        <v>2147</v>
      </c>
      <c r="E89" s="240">
        <v>24</v>
      </c>
      <c r="F89" s="240" t="s">
        <v>233</v>
      </c>
      <c r="G89" s="34">
        <v>450</v>
      </c>
      <c r="H89" s="319">
        <f>N89</f>
        <v>390</v>
      </c>
      <c r="I89" s="208"/>
      <c r="J89" s="32" t="s">
        <v>2148</v>
      </c>
      <c r="K89" s="41" t="s">
        <v>2144</v>
      </c>
      <c r="L89" s="38" t="s">
        <v>2145</v>
      </c>
      <c r="M89" s="17" t="s">
        <v>11</v>
      </c>
      <c r="N89" s="159">
        <v>390</v>
      </c>
      <c r="O89" s="680" t="b">
        <f t="shared" si="53"/>
        <v>1</v>
      </c>
      <c r="P89" s="680" t="b">
        <f t="shared" si="42"/>
        <v>1</v>
      </c>
      <c r="Q89">
        <f>VLOOKUP(B89,'25년09월 학교가'!$A$2:$C$1818,3,0)</f>
        <v>390</v>
      </c>
      <c r="S89" s="680" t="b">
        <f t="shared" si="54"/>
        <v>1</v>
      </c>
    </row>
    <row r="90" spans="1:19">
      <c r="A90" s="46"/>
      <c r="B90" s="62"/>
      <c r="C90" s="47"/>
      <c r="D90" s="48"/>
      <c r="E90" s="49"/>
      <c r="F90" s="49"/>
      <c r="G90" s="96"/>
      <c r="H90" s="51"/>
      <c r="I90" s="209"/>
      <c r="J90" s="4"/>
      <c r="K90" s="2"/>
      <c r="L90" s="3"/>
      <c r="M90" s="1"/>
      <c r="N90" s="1"/>
      <c r="S90" s="680"/>
    </row>
    <row r="91" spans="1:19">
      <c r="A91" s="46"/>
      <c r="B91" s="62"/>
      <c r="C91" s="47"/>
      <c r="D91" s="48"/>
      <c r="E91" s="49"/>
      <c r="F91" s="49"/>
      <c r="G91" s="96"/>
      <c r="H91" s="51"/>
      <c r="I91" s="209"/>
      <c r="J91" s="4"/>
      <c r="K91" s="2"/>
      <c r="L91" s="3"/>
      <c r="M91" s="1"/>
      <c r="N91" s="1"/>
      <c r="S91" s="680"/>
    </row>
    <row r="92" spans="1:19">
      <c r="A92" s="46"/>
      <c r="B92" s="62"/>
      <c r="C92" s="47"/>
      <c r="D92" s="48"/>
      <c r="E92" s="49"/>
      <c r="F92" s="49"/>
      <c r="G92" s="96"/>
      <c r="H92" s="51"/>
      <c r="I92" s="209"/>
      <c r="J92" s="4"/>
      <c r="K92" s="2"/>
      <c r="L92" s="3"/>
      <c r="M92" s="1"/>
      <c r="N92" s="1"/>
      <c r="S92" s="680"/>
    </row>
    <row r="93" spans="1:19">
      <c r="A93" s="46"/>
      <c r="B93" s="62"/>
      <c r="C93" s="47"/>
      <c r="D93" s="48"/>
      <c r="E93" s="49"/>
      <c r="F93" s="49"/>
      <c r="G93" s="96"/>
      <c r="H93" s="51"/>
      <c r="I93" s="209"/>
      <c r="J93" s="4"/>
      <c r="K93" s="2"/>
      <c r="L93" s="3"/>
      <c r="M93" s="1"/>
      <c r="N93" s="1"/>
      <c r="S93" s="680"/>
    </row>
    <row r="94" spans="1:19" ht="39.6" customHeight="1">
      <c r="A94" s="252"/>
      <c r="B94" s="1052" t="s">
        <v>6409</v>
      </c>
      <c r="C94" s="1052"/>
      <c r="D94" s="1052"/>
      <c r="E94" s="1052"/>
      <c r="F94" s="1052"/>
      <c r="G94" s="1052"/>
      <c r="H94" s="1052"/>
      <c r="I94" s="1052"/>
      <c r="J94" s="1052"/>
      <c r="K94" s="1052"/>
      <c r="L94" s="1052"/>
      <c r="M94" s="1052"/>
      <c r="N94" s="343"/>
      <c r="S94" s="680"/>
    </row>
    <row r="95" spans="1:19" ht="38.4">
      <c r="A95" s="35" t="s">
        <v>6408</v>
      </c>
      <c r="B95" s="237">
        <v>456764</v>
      </c>
      <c r="C95" s="372" t="s">
        <v>6008</v>
      </c>
      <c r="D95" s="307" t="s">
        <v>6010</v>
      </c>
      <c r="E95" s="35">
        <v>26</v>
      </c>
      <c r="F95" s="35" t="s">
        <v>233</v>
      </c>
      <c r="G95" s="365">
        <f>H95+5000</f>
        <v>57000</v>
      </c>
      <c r="H95" s="534">
        <f>E95*I95</f>
        <v>52000</v>
      </c>
      <c r="I95" s="366">
        <f>N95</f>
        <v>2000</v>
      </c>
      <c r="J95" s="371" t="s">
        <v>6013</v>
      </c>
      <c r="K95" s="128" t="s">
        <v>6009</v>
      </c>
      <c r="L95" s="128" t="s">
        <v>12</v>
      </c>
      <c r="M95" s="217" t="s">
        <v>11</v>
      </c>
      <c r="N95" s="570">
        <v>2000</v>
      </c>
      <c r="O95" s="680" t="b">
        <f>I95=N95</f>
        <v>1</v>
      </c>
      <c r="P95" s="680" t="b">
        <f t="shared" ref="P95:P97" si="55">H95&lt;G95</f>
        <v>1</v>
      </c>
      <c r="Q95">
        <f>VLOOKUP(B95,'25년09월 학교가'!$A$2:$C$1818,3,0)</f>
        <v>2000</v>
      </c>
      <c r="R95" s="350"/>
      <c r="S95" s="698" t="b">
        <f t="shared" ref="S95" si="56">Q95=I95</f>
        <v>1</v>
      </c>
    </row>
    <row r="96" spans="1:19" ht="38.4">
      <c r="A96" s="35" t="s">
        <v>6408</v>
      </c>
      <c r="B96" s="237">
        <v>456765</v>
      </c>
      <c r="C96" s="372" t="s">
        <v>6011</v>
      </c>
      <c r="D96" s="307" t="s">
        <v>6012</v>
      </c>
      <c r="E96" s="35">
        <v>30</v>
      </c>
      <c r="F96" s="35" t="s">
        <v>233</v>
      </c>
      <c r="G96" s="365">
        <f>H96+5000</f>
        <v>51500</v>
      </c>
      <c r="H96" s="658">
        <f>E96*I96</f>
        <v>46500</v>
      </c>
      <c r="I96" s="366">
        <f>N96</f>
        <v>1550</v>
      </c>
      <c r="J96" s="371" t="s">
        <v>6014</v>
      </c>
      <c r="K96" s="128" t="s">
        <v>6009</v>
      </c>
      <c r="L96" s="128" t="s">
        <v>6165</v>
      </c>
      <c r="M96" s="217" t="s">
        <v>11</v>
      </c>
      <c r="N96" s="570">
        <v>1550</v>
      </c>
      <c r="O96" s="680" t="b">
        <f>I96=N96</f>
        <v>1</v>
      </c>
      <c r="P96" s="680" t="b">
        <f t="shared" si="55"/>
        <v>1</v>
      </c>
      <c r="Q96">
        <f>VLOOKUP(B96,'25년09월 학교가'!$A$2:$C$1818,3,0)</f>
        <v>1550</v>
      </c>
      <c r="R96" s="350"/>
      <c r="S96" s="698" t="b">
        <f>Q96=I96</f>
        <v>1</v>
      </c>
    </row>
    <row r="97" spans="1:19" s="175" customFormat="1" ht="57.6">
      <c r="A97" s="35" t="s">
        <v>6408</v>
      </c>
      <c r="B97" s="237">
        <v>451720</v>
      </c>
      <c r="C97" s="372" t="s">
        <v>5794</v>
      </c>
      <c r="D97" s="237" t="s">
        <v>5802</v>
      </c>
      <c r="E97" s="35">
        <v>30</v>
      </c>
      <c r="F97" s="35" t="s">
        <v>233</v>
      </c>
      <c r="G97" s="365">
        <f t="shared" ref="G97" si="57">H97+5000</f>
        <v>48500</v>
      </c>
      <c r="H97" s="534">
        <f>E97*I97</f>
        <v>43500</v>
      </c>
      <c r="I97" s="366">
        <f>N97</f>
        <v>1450</v>
      </c>
      <c r="J97" s="371" t="s">
        <v>5795</v>
      </c>
      <c r="K97" s="128" t="s">
        <v>526</v>
      </c>
      <c r="L97" s="128" t="s">
        <v>6217</v>
      </c>
      <c r="M97" s="12" t="s">
        <v>112</v>
      </c>
      <c r="N97" s="570">
        <v>1450</v>
      </c>
      <c r="O97" s="680" t="b">
        <f>I97=N97</f>
        <v>1</v>
      </c>
      <c r="P97" s="680" t="b">
        <f t="shared" si="55"/>
        <v>1</v>
      </c>
      <c r="Q97">
        <f>VLOOKUP(B97,'25년09월 학교가'!$A$2:$C$1818,3,0)</f>
        <v>1450</v>
      </c>
      <c r="R97" s="350"/>
      <c r="S97" s="698" t="b">
        <f>Q97=I97</f>
        <v>1</v>
      </c>
    </row>
    <row r="98" spans="1:19" ht="42">
      <c r="A98" s="172"/>
      <c r="B98" s="132">
        <v>427762</v>
      </c>
      <c r="C98" s="191" t="s">
        <v>4817</v>
      </c>
      <c r="D98" s="132" t="s">
        <v>4818</v>
      </c>
      <c r="E98" s="12">
        <v>30</v>
      </c>
      <c r="F98" s="240" t="s">
        <v>3719</v>
      </c>
      <c r="G98" s="262">
        <v>25700</v>
      </c>
      <c r="H98" s="319">
        <f t="shared" ref="H98:H99" si="58">N98</f>
        <v>24250</v>
      </c>
      <c r="I98" s="183">
        <f t="shared" ref="I98:I99" si="59">H98/E98</f>
        <v>808.33333333333337</v>
      </c>
      <c r="J98" s="133" t="s">
        <v>4819</v>
      </c>
      <c r="K98" s="41" t="s">
        <v>390</v>
      </c>
      <c r="L98" s="41" t="s">
        <v>164</v>
      </c>
      <c r="M98" s="38" t="s">
        <v>106</v>
      </c>
      <c r="N98" s="159">
        <v>24250</v>
      </c>
      <c r="O98" s="680" t="b">
        <f t="shared" ref="O98:O117" si="60">H98=N98</f>
        <v>1</v>
      </c>
      <c r="P98" s="680" t="b">
        <f t="shared" ref="P98:P110" si="61">H98&lt;G98</f>
        <v>1</v>
      </c>
      <c r="Q98">
        <f>VLOOKUP(B98,'25년09월 학교가'!$A$2:$C$1818,3,0)</f>
        <v>24250</v>
      </c>
      <c r="S98" s="680" t="b">
        <f t="shared" ref="S98:S123" si="62">Q98=H98</f>
        <v>1</v>
      </c>
    </row>
    <row r="99" spans="1:19" ht="42">
      <c r="A99" s="172"/>
      <c r="B99" s="132">
        <v>427763</v>
      </c>
      <c r="C99" s="191" t="s">
        <v>4820</v>
      </c>
      <c r="D99" s="132" t="s">
        <v>4818</v>
      </c>
      <c r="E99" s="12">
        <v>30</v>
      </c>
      <c r="F99" s="240" t="s">
        <v>3719</v>
      </c>
      <c r="G99" s="262">
        <v>25700</v>
      </c>
      <c r="H99" s="319">
        <f t="shared" si="58"/>
        <v>24250</v>
      </c>
      <c r="I99" s="183">
        <f t="shared" si="59"/>
        <v>808.33333333333337</v>
      </c>
      <c r="J99" s="133" t="s">
        <v>4821</v>
      </c>
      <c r="K99" s="41" t="s">
        <v>390</v>
      </c>
      <c r="L99" s="41" t="s">
        <v>164</v>
      </c>
      <c r="M99" s="38" t="s">
        <v>106</v>
      </c>
      <c r="N99" s="159">
        <v>24250</v>
      </c>
      <c r="O99" s="680" t="b">
        <f t="shared" si="60"/>
        <v>1</v>
      </c>
      <c r="P99" s="680" t="b">
        <f t="shared" si="61"/>
        <v>1</v>
      </c>
      <c r="Q99">
        <f>VLOOKUP(B99,'25년09월 학교가'!$A$2:$C$1818,3,0)</f>
        <v>24250</v>
      </c>
      <c r="S99" s="680" t="b">
        <f t="shared" si="62"/>
        <v>1</v>
      </c>
    </row>
    <row r="100" spans="1:19" ht="134.4">
      <c r="A100" s="172"/>
      <c r="B100" s="132">
        <v>264785</v>
      </c>
      <c r="C100" s="191" t="s">
        <v>6360</v>
      </c>
      <c r="D100" s="132" t="s">
        <v>6361</v>
      </c>
      <c r="E100" s="12">
        <v>30</v>
      </c>
      <c r="F100" s="240" t="s">
        <v>10</v>
      </c>
      <c r="G100" s="262">
        <f>H100+5000</f>
        <v>29500</v>
      </c>
      <c r="H100" s="319">
        <f>N100</f>
        <v>24500</v>
      </c>
      <c r="I100" s="183">
        <f>H100/E100</f>
        <v>816.66666666666663</v>
      </c>
      <c r="J100" s="133" t="s">
        <v>6362</v>
      </c>
      <c r="K100" s="41" t="s">
        <v>6363</v>
      </c>
      <c r="L100" s="41" t="s">
        <v>113</v>
      </c>
      <c r="M100" s="38" t="s">
        <v>11</v>
      </c>
      <c r="N100" s="159">
        <v>24500</v>
      </c>
      <c r="O100" s="680" t="b">
        <f t="shared" ref="O100" si="63">H100=N100</f>
        <v>1</v>
      </c>
      <c r="P100" s="680" t="b">
        <f t="shared" ref="P100" si="64">H100&lt;G100</f>
        <v>1</v>
      </c>
      <c r="Q100">
        <f>VLOOKUP(B100,'25년09월 학교가'!$A$2:$C$1818,3,0)</f>
        <v>24500</v>
      </c>
      <c r="S100" s="680" t="b">
        <f t="shared" ref="S100" si="65">Q100=H100</f>
        <v>1</v>
      </c>
    </row>
    <row r="101" spans="1:19" s="129" customFormat="1" ht="76.8">
      <c r="A101" s="172"/>
      <c r="B101" s="132">
        <v>399255</v>
      </c>
      <c r="C101" s="191" t="s">
        <v>4196</v>
      </c>
      <c r="D101" s="13" t="s">
        <v>4197</v>
      </c>
      <c r="E101" s="240">
        <v>30</v>
      </c>
      <c r="F101" s="240" t="s">
        <v>3719</v>
      </c>
      <c r="G101" s="262">
        <v>35800</v>
      </c>
      <c r="H101" s="319">
        <f>E101*I101</f>
        <v>33000</v>
      </c>
      <c r="I101" s="183">
        <f>N101</f>
        <v>1100</v>
      </c>
      <c r="J101" s="133" t="s">
        <v>4198</v>
      </c>
      <c r="K101" s="41" t="s">
        <v>390</v>
      </c>
      <c r="L101" s="38" t="s">
        <v>117</v>
      </c>
      <c r="M101" s="38" t="s">
        <v>106</v>
      </c>
      <c r="N101" s="324">
        <v>1100</v>
      </c>
      <c r="O101" s="680" t="b">
        <f>I101=N101</f>
        <v>1</v>
      </c>
      <c r="P101" s="680" t="b">
        <f t="shared" si="61"/>
        <v>1</v>
      </c>
      <c r="Q101">
        <f>VLOOKUP(B101,'25년09월 학교가'!$A$2:$C$1818,3,0)</f>
        <v>1100</v>
      </c>
      <c r="S101" s="699" t="b">
        <f>Q101=I101</f>
        <v>1</v>
      </c>
    </row>
    <row r="102" spans="1:19" s="175" customFormat="1" ht="57.6">
      <c r="A102" s="172"/>
      <c r="B102" s="132">
        <v>432855</v>
      </c>
      <c r="C102" s="29" t="s">
        <v>5314</v>
      </c>
      <c r="D102" s="132" t="s">
        <v>4937</v>
      </c>
      <c r="E102" s="12">
        <v>30</v>
      </c>
      <c r="F102" s="240" t="s">
        <v>233</v>
      </c>
      <c r="G102" s="262">
        <v>29800</v>
      </c>
      <c r="H102" s="319">
        <f t="shared" ref="H102:H125" si="66">E102*I102</f>
        <v>25500</v>
      </c>
      <c r="I102" s="183">
        <f t="shared" ref="I102:I125" si="67">N102</f>
        <v>850</v>
      </c>
      <c r="J102" s="32" t="s">
        <v>4952</v>
      </c>
      <c r="K102" s="41" t="s">
        <v>47</v>
      </c>
      <c r="L102" s="41"/>
      <c r="M102" s="38" t="s">
        <v>106</v>
      </c>
      <c r="N102" s="325">
        <v>850</v>
      </c>
      <c r="O102" s="680" t="b">
        <f t="shared" ref="O102" si="68">I102=N102</f>
        <v>1</v>
      </c>
      <c r="P102" s="680" t="b">
        <f t="shared" si="61"/>
        <v>1</v>
      </c>
      <c r="Q102">
        <f>VLOOKUP(B102,'25년09월 학교가'!$A$2:$C$1818,3,0)</f>
        <v>850</v>
      </c>
      <c r="R102" s="350"/>
      <c r="S102" s="680" t="b">
        <f>Q102=I102</f>
        <v>1</v>
      </c>
    </row>
    <row r="103" spans="1:19" s="175" customFormat="1">
      <c r="A103" s="132"/>
      <c r="B103" s="132">
        <v>441860</v>
      </c>
      <c r="C103" s="29" t="s">
        <v>5584</v>
      </c>
      <c r="D103" s="132" t="s">
        <v>5585</v>
      </c>
      <c r="E103" s="12">
        <v>30</v>
      </c>
      <c r="F103" s="240" t="s">
        <v>233</v>
      </c>
      <c r="G103" s="183">
        <v>21000</v>
      </c>
      <c r="H103" s="319">
        <f t="shared" ref="H103" si="69">N103</f>
        <v>14000</v>
      </c>
      <c r="I103" s="183">
        <f t="shared" ref="I103" si="70">H103/E103</f>
        <v>466.66666666666669</v>
      </c>
      <c r="J103" s="32" t="s">
        <v>5498</v>
      </c>
      <c r="K103" s="14" t="s">
        <v>5429</v>
      </c>
      <c r="L103" s="14" t="s">
        <v>666</v>
      </c>
      <c r="M103" s="12" t="s">
        <v>112</v>
      </c>
      <c r="N103" s="85">
        <v>14000</v>
      </c>
      <c r="O103" s="680" t="b">
        <f t="shared" si="60"/>
        <v>1</v>
      </c>
      <c r="P103" s="680" t="b">
        <f t="shared" si="61"/>
        <v>1</v>
      </c>
      <c r="Q103">
        <f>VLOOKUP(B103,'25년09월 학교가'!$A$2:$C$1818,3,0)</f>
        <v>14000</v>
      </c>
      <c r="R103" s="350"/>
      <c r="S103" s="680" t="b">
        <f t="shared" si="62"/>
        <v>1</v>
      </c>
    </row>
    <row r="104" spans="1:19" ht="42">
      <c r="A104" s="13"/>
      <c r="B104" s="132">
        <v>387297</v>
      </c>
      <c r="C104" s="29" t="s">
        <v>904</v>
      </c>
      <c r="D104" s="13" t="s">
        <v>905</v>
      </c>
      <c r="E104" s="12">
        <v>30</v>
      </c>
      <c r="F104" s="12" t="s">
        <v>233</v>
      </c>
      <c r="G104" s="30">
        <v>30100</v>
      </c>
      <c r="H104" s="319">
        <f t="shared" si="66"/>
        <v>25800</v>
      </c>
      <c r="I104" s="208">
        <f t="shared" si="67"/>
        <v>860</v>
      </c>
      <c r="J104" s="32" t="s">
        <v>906</v>
      </c>
      <c r="K104" s="41" t="s">
        <v>5075</v>
      </c>
      <c r="L104" s="38" t="s">
        <v>907</v>
      </c>
      <c r="M104" s="17" t="s">
        <v>447</v>
      </c>
      <c r="N104" s="324">
        <v>860</v>
      </c>
      <c r="O104" s="680" t="b">
        <f t="shared" ref="O104:O108" si="71">I104=N104</f>
        <v>1</v>
      </c>
      <c r="P104" s="680" t="b">
        <f t="shared" si="61"/>
        <v>1</v>
      </c>
      <c r="Q104">
        <f>VLOOKUP(B104,'25년09월 학교가'!$A$2:$C$1818,3,0)</f>
        <v>860</v>
      </c>
      <c r="S104" s="680" t="b">
        <f t="shared" ref="S104:S108" si="72">Q104=I104</f>
        <v>1</v>
      </c>
    </row>
    <row r="105" spans="1:19" ht="42">
      <c r="A105" s="13"/>
      <c r="B105" s="132">
        <v>387301</v>
      </c>
      <c r="C105" s="29" t="s">
        <v>908</v>
      </c>
      <c r="D105" s="13" t="s">
        <v>909</v>
      </c>
      <c r="E105" s="12">
        <v>30</v>
      </c>
      <c r="F105" s="12" t="s">
        <v>233</v>
      </c>
      <c r="G105" s="30">
        <v>30100</v>
      </c>
      <c r="H105" s="319">
        <f t="shared" si="66"/>
        <v>25800</v>
      </c>
      <c r="I105" s="208">
        <f t="shared" si="67"/>
        <v>860</v>
      </c>
      <c r="J105" s="32" t="s">
        <v>910</v>
      </c>
      <c r="K105" s="41" t="s">
        <v>5075</v>
      </c>
      <c r="L105" s="38" t="s">
        <v>907</v>
      </c>
      <c r="M105" s="17" t="s">
        <v>447</v>
      </c>
      <c r="N105" s="324">
        <v>860</v>
      </c>
      <c r="O105" s="680" t="b">
        <f t="shared" si="71"/>
        <v>1</v>
      </c>
      <c r="P105" s="680" t="b">
        <f t="shared" si="61"/>
        <v>1</v>
      </c>
      <c r="Q105">
        <f>VLOOKUP(B105,'25년09월 학교가'!$A$2:$C$1818,3,0)</f>
        <v>860</v>
      </c>
      <c r="S105" s="680" t="b">
        <f t="shared" si="72"/>
        <v>1</v>
      </c>
    </row>
    <row r="106" spans="1:19" ht="42">
      <c r="A106" s="13"/>
      <c r="B106" s="132">
        <v>387302</v>
      </c>
      <c r="C106" s="29" t="s">
        <v>911</v>
      </c>
      <c r="D106" s="13" t="s">
        <v>909</v>
      </c>
      <c r="E106" s="12">
        <v>30</v>
      </c>
      <c r="F106" s="12" t="s">
        <v>233</v>
      </c>
      <c r="G106" s="30">
        <v>30100</v>
      </c>
      <c r="H106" s="319">
        <f t="shared" si="66"/>
        <v>25800</v>
      </c>
      <c r="I106" s="208">
        <f t="shared" si="67"/>
        <v>860</v>
      </c>
      <c r="J106" s="32" t="s">
        <v>912</v>
      </c>
      <c r="K106" s="41" t="s">
        <v>5075</v>
      </c>
      <c r="L106" s="38" t="s">
        <v>907</v>
      </c>
      <c r="M106" s="17" t="s">
        <v>447</v>
      </c>
      <c r="N106" s="324">
        <v>860</v>
      </c>
      <c r="O106" s="680" t="b">
        <f t="shared" si="71"/>
        <v>1</v>
      </c>
      <c r="P106" s="680" t="b">
        <f t="shared" si="61"/>
        <v>1</v>
      </c>
      <c r="Q106">
        <f>VLOOKUP(B106,'25년09월 학교가'!$A$2:$C$1818,3,0)</f>
        <v>860</v>
      </c>
      <c r="S106" s="680" t="b">
        <f t="shared" si="72"/>
        <v>1</v>
      </c>
    </row>
    <row r="107" spans="1:19" ht="42">
      <c r="A107" s="13"/>
      <c r="B107" s="132">
        <v>387303</v>
      </c>
      <c r="C107" s="29" t="s">
        <v>913</v>
      </c>
      <c r="D107" s="13" t="s">
        <v>909</v>
      </c>
      <c r="E107" s="12">
        <v>30</v>
      </c>
      <c r="F107" s="12" t="s">
        <v>233</v>
      </c>
      <c r="G107" s="30">
        <v>30100</v>
      </c>
      <c r="H107" s="319">
        <f t="shared" si="66"/>
        <v>25800</v>
      </c>
      <c r="I107" s="208">
        <f t="shared" si="67"/>
        <v>860</v>
      </c>
      <c r="J107" s="32" t="s">
        <v>914</v>
      </c>
      <c r="K107" s="41" t="s">
        <v>5075</v>
      </c>
      <c r="L107" s="38" t="s">
        <v>907</v>
      </c>
      <c r="M107" s="17" t="s">
        <v>447</v>
      </c>
      <c r="N107" s="324">
        <v>860</v>
      </c>
      <c r="O107" s="680" t="b">
        <f t="shared" si="71"/>
        <v>1</v>
      </c>
      <c r="P107" s="680" t="b">
        <f t="shared" si="61"/>
        <v>1</v>
      </c>
      <c r="Q107">
        <f>VLOOKUP(B107,'25년09월 학교가'!$A$2:$C$1818,3,0)</f>
        <v>860</v>
      </c>
      <c r="S107" s="680" t="b">
        <f t="shared" si="72"/>
        <v>1</v>
      </c>
    </row>
    <row r="108" spans="1:19" ht="42">
      <c r="A108" s="13"/>
      <c r="B108" s="132">
        <v>387304</v>
      </c>
      <c r="C108" s="29" t="s">
        <v>915</v>
      </c>
      <c r="D108" s="13" t="s">
        <v>909</v>
      </c>
      <c r="E108" s="12">
        <v>30</v>
      </c>
      <c r="F108" s="12" t="s">
        <v>233</v>
      </c>
      <c r="G108" s="30">
        <v>30100</v>
      </c>
      <c r="H108" s="319">
        <f t="shared" si="66"/>
        <v>25800</v>
      </c>
      <c r="I108" s="208">
        <f t="shared" si="67"/>
        <v>860</v>
      </c>
      <c r="J108" s="32" t="s">
        <v>916</v>
      </c>
      <c r="K108" s="41" t="s">
        <v>5076</v>
      </c>
      <c r="L108" s="38" t="s">
        <v>907</v>
      </c>
      <c r="M108" s="17" t="s">
        <v>447</v>
      </c>
      <c r="N108" s="324">
        <v>860</v>
      </c>
      <c r="O108" s="680" t="b">
        <f t="shared" si="71"/>
        <v>1</v>
      </c>
      <c r="P108" s="680" t="b">
        <f t="shared" si="61"/>
        <v>1</v>
      </c>
      <c r="Q108">
        <f>VLOOKUP(B108,'25년09월 학교가'!$A$2:$C$1818,3,0)</f>
        <v>860</v>
      </c>
      <c r="S108" s="680" t="b">
        <f t="shared" si="72"/>
        <v>1</v>
      </c>
    </row>
    <row r="109" spans="1:19" s="129" customFormat="1" ht="57.6">
      <c r="A109" s="37"/>
      <c r="B109" s="125">
        <v>395916</v>
      </c>
      <c r="C109" s="124" t="s">
        <v>3784</v>
      </c>
      <c r="D109" s="37" t="s">
        <v>5232</v>
      </c>
      <c r="E109" s="35">
        <v>20</v>
      </c>
      <c r="F109" s="213" t="s">
        <v>233</v>
      </c>
      <c r="G109" s="148">
        <v>35800</v>
      </c>
      <c r="H109" s="319">
        <f>N109</f>
        <v>30000</v>
      </c>
      <c r="I109" s="152">
        <f>H109/E109</f>
        <v>1500</v>
      </c>
      <c r="J109" s="126" t="s">
        <v>3785</v>
      </c>
      <c r="K109" s="128" t="s">
        <v>3786</v>
      </c>
      <c r="L109" s="130"/>
      <c r="M109" s="17" t="s">
        <v>112</v>
      </c>
      <c r="N109" s="159">
        <v>30000</v>
      </c>
      <c r="O109" s="680" t="b">
        <f t="shared" si="60"/>
        <v>1</v>
      </c>
      <c r="P109" s="680" t="b">
        <f t="shared" si="61"/>
        <v>1</v>
      </c>
      <c r="Q109">
        <f>VLOOKUP(B109,'25년09월 학교가'!$A$2:$C$1818,3,0)</f>
        <v>30000</v>
      </c>
      <c r="S109" s="699" t="b">
        <f t="shared" si="62"/>
        <v>1</v>
      </c>
    </row>
    <row r="110" spans="1:19" s="129" customFormat="1" ht="57.6">
      <c r="A110" s="172"/>
      <c r="B110" s="132">
        <v>427456</v>
      </c>
      <c r="C110" s="191" t="s">
        <v>4865</v>
      </c>
      <c r="D110" s="13" t="s">
        <v>5231</v>
      </c>
      <c r="E110" s="12">
        <v>20</v>
      </c>
      <c r="F110" s="240" t="s">
        <v>3719</v>
      </c>
      <c r="G110" s="262">
        <f>H110+5000</f>
        <v>35000</v>
      </c>
      <c r="H110" s="319">
        <f t="shared" ref="H110:H114" si="73">N110</f>
        <v>30000</v>
      </c>
      <c r="I110" s="183">
        <f t="shared" ref="I110:I114" si="74">H110/E110</f>
        <v>1500</v>
      </c>
      <c r="J110" s="133" t="s">
        <v>4867</v>
      </c>
      <c r="K110" s="41" t="s">
        <v>4866</v>
      </c>
      <c r="L110" s="41" t="s">
        <v>825</v>
      </c>
      <c r="M110" s="38" t="s">
        <v>106</v>
      </c>
      <c r="N110" s="159">
        <v>30000</v>
      </c>
      <c r="O110" s="680" t="b">
        <f t="shared" si="60"/>
        <v>1</v>
      </c>
      <c r="P110" s="680" t="b">
        <f t="shared" si="61"/>
        <v>1</v>
      </c>
      <c r="Q110">
        <f>VLOOKUP(B110,'25년09월 학교가'!$A$2:$C$1818,3,0)</f>
        <v>30000</v>
      </c>
      <c r="S110" s="699" t="b">
        <f t="shared" si="62"/>
        <v>1</v>
      </c>
    </row>
    <row r="111" spans="1:19" s="175" customFormat="1" ht="76.8">
      <c r="A111" s="193" t="s">
        <v>6411</v>
      </c>
      <c r="B111" s="237">
        <v>453778</v>
      </c>
      <c r="C111" s="372" t="s">
        <v>5796</v>
      </c>
      <c r="D111" s="237" t="s">
        <v>784</v>
      </c>
      <c r="E111" s="35">
        <v>36</v>
      </c>
      <c r="F111" s="35" t="s">
        <v>233</v>
      </c>
      <c r="G111" s="365">
        <f t="shared" ref="G111:G112" si="75">H111+5000</f>
        <v>46760</v>
      </c>
      <c r="H111" s="534">
        <f>N111</f>
        <v>41760</v>
      </c>
      <c r="I111" s="366">
        <f>H111/E111</f>
        <v>1160</v>
      </c>
      <c r="J111" s="371" t="s">
        <v>5797</v>
      </c>
      <c r="K111" s="128" t="s">
        <v>5798</v>
      </c>
      <c r="L111" s="128"/>
      <c r="M111" s="130"/>
      <c r="N111" s="266">
        <v>41760</v>
      </c>
      <c r="O111" s="680" t="b">
        <f t="shared" si="60"/>
        <v>1</v>
      </c>
      <c r="P111" s="680" t="b">
        <f t="shared" ref="P111:P134" si="76">H111&lt;G111</f>
        <v>1</v>
      </c>
      <c r="Q111">
        <f>VLOOKUP(B111,'25년09월 학교가'!$A$2:$C$1818,3,0)</f>
        <v>41760</v>
      </c>
      <c r="R111" s="350"/>
      <c r="S111" s="698" t="b">
        <f t="shared" si="62"/>
        <v>1</v>
      </c>
    </row>
    <row r="112" spans="1:19" s="175" customFormat="1" ht="57.6">
      <c r="A112" s="193" t="s">
        <v>6411</v>
      </c>
      <c r="B112" s="37">
        <v>453779</v>
      </c>
      <c r="C112" s="372" t="s">
        <v>5799</v>
      </c>
      <c r="D112" s="237" t="s">
        <v>784</v>
      </c>
      <c r="E112" s="35">
        <v>36</v>
      </c>
      <c r="F112" s="35" t="s">
        <v>233</v>
      </c>
      <c r="G112" s="365">
        <f t="shared" si="75"/>
        <v>46760</v>
      </c>
      <c r="H112" s="534">
        <f>N112</f>
        <v>41760</v>
      </c>
      <c r="I112" s="366">
        <f>H112/E112</f>
        <v>1160</v>
      </c>
      <c r="J112" s="371" t="s">
        <v>5800</v>
      </c>
      <c r="K112" s="128" t="s">
        <v>5801</v>
      </c>
      <c r="L112" s="128"/>
      <c r="M112" s="130"/>
      <c r="N112" s="266">
        <v>41760</v>
      </c>
      <c r="O112" s="680" t="b">
        <f t="shared" si="60"/>
        <v>1</v>
      </c>
      <c r="P112" s="680" t="b">
        <f t="shared" si="76"/>
        <v>1</v>
      </c>
      <c r="Q112">
        <f>VLOOKUP(B112,'25년09월 학교가'!$A$2:$C$1818,3,0)</f>
        <v>41760</v>
      </c>
      <c r="R112" s="350"/>
      <c r="S112" s="698" t="b">
        <f t="shared" si="62"/>
        <v>1</v>
      </c>
    </row>
    <row r="113" spans="1:19" ht="57.6">
      <c r="A113" s="13"/>
      <c r="B113" s="13">
        <v>394974</v>
      </c>
      <c r="C113" s="29" t="s">
        <v>3816</v>
      </c>
      <c r="D113" s="13" t="s">
        <v>784</v>
      </c>
      <c r="E113" s="12">
        <v>36</v>
      </c>
      <c r="F113" s="12" t="s">
        <v>233</v>
      </c>
      <c r="G113" s="59">
        <v>50000</v>
      </c>
      <c r="H113" s="319">
        <f t="shared" si="73"/>
        <v>41960</v>
      </c>
      <c r="I113" s="208">
        <f t="shared" si="74"/>
        <v>1165.5555555555557</v>
      </c>
      <c r="J113" s="32" t="s">
        <v>785</v>
      </c>
      <c r="K113" s="41" t="s">
        <v>786</v>
      </c>
      <c r="L113" s="38" t="s">
        <v>3843</v>
      </c>
      <c r="M113" s="17"/>
      <c r="N113" s="159">
        <v>41960</v>
      </c>
      <c r="O113" s="680" t="b">
        <f t="shared" si="60"/>
        <v>1</v>
      </c>
      <c r="P113" s="680" t="b">
        <f t="shared" si="76"/>
        <v>1</v>
      </c>
      <c r="Q113">
        <f>VLOOKUP(B113,'25년09월 학교가'!$A$2:$C$1818,3,0)</f>
        <v>41960</v>
      </c>
      <c r="S113" s="680" t="b">
        <f t="shared" si="62"/>
        <v>1</v>
      </c>
    </row>
    <row r="114" spans="1:19" ht="57.6">
      <c r="A114" s="298"/>
      <c r="B114" s="125">
        <v>430436</v>
      </c>
      <c r="C114" s="124" t="s">
        <v>4694</v>
      </c>
      <c r="D114" s="37" t="s">
        <v>4695</v>
      </c>
      <c r="E114" s="35">
        <v>36</v>
      </c>
      <c r="F114" s="35" t="s">
        <v>233</v>
      </c>
      <c r="G114" s="213">
        <v>45300</v>
      </c>
      <c r="H114" s="319">
        <f t="shared" si="73"/>
        <v>41960</v>
      </c>
      <c r="I114" s="213">
        <f t="shared" si="74"/>
        <v>1165.5555555555557</v>
      </c>
      <c r="J114" s="127" t="s">
        <v>4696</v>
      </c>
      <c r="K114" s="128" t="s">
        <v>4582</v>
      </c>
      <c r="L114" s="128"/>
      <c r="M114" s="130"/>
      <c r="N114" s="159">
        <v>41960</v>
      </c>
      <c r="O114" s="680" t="b">
        <f t="shared" si="60"/>
        <v>1</v>
      </c>
      <c r="P114" s="680" t="b">
        <f t="shared" si="76"/>
        <v>1</v>
      </c>
      <c r="Q114">
        <f>VLOOKUP(B114,'25년09월 학교가'!$A$2:$C$1818,3,0)</f>
        <v>41960</v>
      </c>
      <c r="S114" s="680" t="b">
        <f t="shared" si="62"/>
        <v>1</v>
      </c>
    </row>
    <row r="115" spans="1:19" ht="42">
      <c r="A115" s="13"/>
      <c r="B115" s="132">
        <v>381945</v>
      </c>
      <c r="C115" s="29" t="s">
        <v>1123</v>
      </c>
      <c r="D115" s="13" t="s">
        <v>1124</v>
      </c>
      <c r="E115" s="12">
        <v>20</v>
      </c>
      <c r="F115" s="12" t="s">
        <v>233</v>
      </c>
      <c r="G115" s="30">
        <v>30000</v>
      </c>
      <c r="H115" s="319">
        <f t="shared" ref="H115:H124" si="77">N115</f>
        <v>24630</v>
      </c>
      <c r="I115" s="208">
        <f t="shared" ref="I115:I124" si="78">H115/E115</f>
        <v>1231.5</v>
      </c>
      <c r="J115" s="32" t="s">
        <v>1125</v>
      </c>
      <c r="K115" s="41" t="s">
        <v>404</v>
      </c>
      <c r="L115" s="38" t="s">
        <v>446</v>
      </c>
      <c r="M115" s="17" t="s">
        <v>112</v>
      </c>
      <c r="N115" s="159">
        <v>24630</v>
      </c>
      <c r="O115" s="680" t="b">
        <f t="shared" si="60"/>
        <v>1</v>
      </c>
      <c r="P115" s="680" t="b">
        <f t="shared" si="76"/>
        <v>1</v>
      </c>
      <c r="Q115">
        <f>VLOOKUP(B115,'25년09월 학교가'!$A$2:$C$1818,3,0)</f>
        <v>24630</v>
      </c>
      <c r="S115" s="680" t="b">
        <f t="shared" si="62"/>
        <v>1</v>
      </c>
    </row>
    <row r="116" spans="1:19" ht="42">
      <c r="A116" s="13"/>
      <c r="B116" s="132">
        <v>382032</v>
      </c>
      <c r="C116" s="29" t="s">
        <v>1126</v>
      </c>
      <c r="D116" s="13" t="s">
        <v>1124</v>
      </c>
      <c r="E116" s="14">
        <v>20</v>
      </c>
      <c r="F116" s="12" t="s">
        <v>233</v>
      </c>
      <c r="G116" s="30">
        <v>30000</v>
      </c>
      <c r="H116" s="319">
        <f t="shared" si="77"/>
        <v>24630</v>
      </c>
      <c r="I116" s="208">
        <f t="shared" si="78"/>
        <v>1231.5</v>
      </c>
      <c r="J116" s="32" t="s">
        <v>1127</v>
      </c>
      <c r="K116" s="41" t="s">
        <v>390</v>
      </c>
      <c r="L116" s="41" t="s">
        <v>446</v>
      </c>
      <c r="M116" s="17" t="s">
        <v>112</v>
      </c>
      <c r="N116" s="159">
        <v>24630</v>
      </c>
      <c r="O116" s="680" t="b">
        <f t="shared" si="60"/>
        <v>1</v>
      </c>
      <c r="P116" s="680" t="b">
        <f t="shared" si="76"/>
        <v>1</v>
      </c>
      <c r="Q116">
        <f>VLOOKUP(B116,'25년09월 학교가'!$A$2:$C$1818,3,0)</f>
        <v>24630</v>
      </c>
      <c r="S116" s="680" t="b">
        <f t="shared" si="62"/>
        <v>1</v>
      </c>
    </row>
    <row r="117" spans="1:19" ht="42">
      <c r="A117" s="13"/>
      <c r="B117" s="132">
        <v>382035</v>
      </c>
      <c r="C117" s="29" t="s">
        <v>1128</v>
      </c>
      <c r="D117" s="13" t="s">
        <v>1124</v>
      </c>
      <c r="E117" s="12">
        <v>20</v>
      </c>
      <c r="F117" s="12" t="s">
        <v>233</v>
      </c>
      <c r="G117" s="30">
        <v>30000</v>
      </c>
      <c r="H117" s="319">
        <f t="shared" si="77"/>
        <v>24630</v>
      </c>
      <c r="I117" s="208">
        <f t="shared" si="78"/>
        <v>1231.5</v>
      </c>
      <c r="J117" s="32" t="s">
        <v>1129</v>
      </c>
      <c r="K117" s="41" t="s">
        <v>404</v>
      </c>
      <c r="L117" s="38" t="s">
        <v>446</v>
      </c>
      <c r="M117" s="17" t="s">
        <v>112</v>
      </c>
      <c r="N117" s="159">
        <v>24630</v>
      </c>
      <c r="O117" s="680" t="b">
        <f t="shared" si="60"/>
        <v>1</v>
      </c>
      <c r="P117" s="680" t="b">
        <f t="shared" si="76"/>
        <v>1</v>
      </c>
      <c r="Q117">
        <f>VLOOKUP(B117,'25년09월 학교가'!$A$2:$C$1818,3,0)</f>
        <v>24630</v>
      </c>
      <c r="S117" s="680" t="b">
        <f t="shared" si="62"/>
        <v>1</v>
      </c>
    </row>
    <row r="118" spans="1:19" ht="42">
      <c r="A118" s="13"/>
      <c r="B118" s="132">
        <v>382044</v>
      </c>
      <c r="C118" s="29" t="s">
        <v>1130</v>
      </c>
      <c r="D118" s="13" t="s">
        <v>1131</v>
      </c>
      <c r="E118" s="12">
        <v>20</v>
      </c>
      <c r="F118" s="12" t="s">
        <v>233</v>
      </c>
      <c r="G118" s="30">
        <v>26000</v>
      </c>
      <c r="H118" s="319">
        <f t="shared" si="77"/>
        <v>17000</v>
      </c>
      <c r="I118" s="208">
        <f t="shared" si="78"/>
        <v>850</v>
      </c>
      <c r="J118" s="32" t="s">
        <v>1132</v>
      </c>
      <c r="K118" s="41" t="s">
        <v>390</v>
      </c>
      <c r="L118" s="38" t="s">
        <v>446</v>
      </c>
      <c r="M118" s="17" t="s">
        <v>112</v>
      </c>
      <c r="N118" s="159">
        <v>17000</v>
      </c>
      <c r="O118" s="680" t="b">
        <f t="shared" ref="O118:O169" si="79">H118=N118</f>
        <v>1</v>
      </c>
      <c r="P118" s="680" t="b">
        <f t="shared" si="76"/>
        <v>1</v>
      </c>
      <c r="Q118">
        <f>VLOOKUP(B118,'25년09월 학교가'!$A$2:$C$1818,3,0)</f>
        <v>17000</v>
      </c>
      <c r="S118" s="680" t="b">
        <f t="shared" si="62"/>
        <v>1</v>
      </c>
    </row>
    <row r="119" spans="1:19" ht="42">
      <c r="A119" s="13"/>
      <c r="B119" s="132">
        <v>382045</v>
      </c>
      <c r="C119" s="29" t="s">
        <v>1133</v>
      </c>
      <c r="D119" s="13" t="s">
        <v>1131</v>
      </c>
      <c r="E119" s="12">
        <v>20</v>
      </c>
      <c r="F119" s="12" t="s">
        <v>233</v>
      </c>
      <c r="G119" s="30">
        <v>26000</v>
      </c>
      <c r="H119" s="319">
        <f t="shared" si="77"/>
        <v>17000</v>
      </c>
      <c r="I119" s="208">
        <f t="shared" si="78"/>
        <v>850</v>
      </c>
      <c r="J119" s="32" t="s">
        <v>1134</v>
      </c>
      <c r="K119" s="41" t="s">
        <v>390</v>
      </c>
      <c r="L119" s="38" t="s">
        <v>446</v>
      </c>
      <c r="M119" s="17" t="s">
        <v>112</v>
      </c>
      <c r="N119" s="159">
        <v>17000</v>
      </c>
      <c r="O119" s="680" t="b">
        <f t="shared" si="79"/>
        <v>1</v>
      </c>
      <c r="P119" s="680" t="b">
        <f t="shared" si="76"/>
        <v>1</v>
      </c>
      <c r="Q119">
        <f>VLOOKUP(B119,'25년09월 학교가'!$A$2:$C$1818,3,0)</f>
        <v>17000</v>
      </c>
      <c r="S119" s="680" t="b">
        <f t="shared" si="62"/>
        <v>1</v>
      </c>
    </row>
    <row r="120" spans="1:19" ht="42">
      <c r="A120" s="13"/>
      <c r="B120" s="132">
        <v>382048</v>
      </c>
      <c r="C120" s="29" t="s">
        <v>1135</v>
      </c>
      <c r="D120" s="13" t="s">
        <v>1131</v>
      </c>
      <c r="E120" s="12">
        <v>20</v>
      </c>
      <c r="F120" s="12" t="s">
        <v>233</v>
      </c>
      <c r="G120" s="30">
        <v>26000</v>
      </c>
      <c r="H120" s="319">
        <f t="shared" si="77"/>
        <v>17000</v>
      </c>
      <c r="I120" s="208">
        <f t="shared" si="78"/>
        <v>850</v>
      </c>
      <c r="J120" s="32" t="s">
        <v>1136</v>
      </c>
      <c r="K120" s="41" t="s">
        <v>390</v>
      </c>
      <c r="L120" s="38" t="s">
        <v>446</v>
      </c>
      <c r="M120" s="17" t="s">
        <v>112</v>
      </c>
      <c r="N120" s="159">
        <v>17000</v>
      </c>
      <c r="O120" s="680" t="b">
        <f t="shared" si="79"/>
        <v>1</v>
      </c>
      <c r="P120" s="680" t="b">
        <f t="shared" si="76"/>
        <v>1</v>
      </c>
      <c r="Q120">
        <f>VLOOKUP(B120,'25년09월 학교가'!$A$2:$C$1818,3,0)</f>
        <v>17000</v>
      </c>
      <c r="S120" s="680" t="b">
        <f t="shared" si="62"/>
        <v>1</v>
      </c>
    </row>
    <row r="121" spans="1:19" ht="38.4">
      <c r="A121" s="13"/>
      <c r="B121" s="132">
        <v>362903</v>
      </c>
      <c r="C121" s="29" t="s">
        <v>2223</v>
      </c>
      <c r="D121" s="13" t="s">
        <v>2224</v>
      </c>
      <c r="E121" s="12">
        <v>16</v>
      </c>
      <c r="F121" s="12" t="s">
        <v>233</v>
      </c>
      <c r="G121" s="34">
        <v>25000</v>
      </c>
      <c r="H121" s="319">
        <f t="shared" si="77"/>
        <v>21050</v>
      </c>
      <c r="I121" s="208">
        <f t="shared" si="78"/>
        <v>1315.625</v>
      </c>
      <c r="J121" s="32" t="s">
        <v>2225</v>
      </c>
      <c r="K121" s="41" t="s">
        <v>2226</v>
      </c>
      <c r="L121" s="38" t="s">
        <v>150</v>
      </c>
      <c r="M121" s="17"/>
      <c r="N121" s="159">
        <v>21050</v>
      </c>
      <c r="O121" s="680" t="b">
        <f t="shared" si="79"/>
        <v>1</v>
      </c>
      <c r="P121" s="680" t="b">
        <f t="shared" si="76"/>
        <v>1</v>
      </c>
      <c r="Q121">
        <f>VLOOKUP(B121,'25년09월 학교가'!$A$2:$C$1818,3,0)</f>
        <v>21050</v>
      </c>
      <c r="S121" s="680" t="b">
        <f t="shared" si="62"/>
        <v>1</v>
      </c>
    </row>
    <row r="122" spans="1:19" ht="57.6">
      <c r="A122" s="172"/>
      <c r="B122" s="132">
        <v>329472</v>
      </c>
      <c r="C122" s="29" t="s">
        <v>2227</v>
      </c>
      <c r="D122" s="13" t="s">
        <v>67</v>
      </c>
      <c r="E122" s="12">
        <v>16</v>
      </c>
      <c r="F122" s="12" t="s">
        <v>233</v>
      </c>
      <c r="G122" s="34">
        <v>27000</v>
      </c>
      <c r="H122" s="319">
        <f t="shared" si="77"/>
        <v>24060</v>
      </c>
      <c r="I122" s="208">
        <f t="shared" si="78"/>
        <v>1503.75</v>
      </c>
      <c r="J122" s="32" t="s">
        <v>5395</v>
      </c>
      <c r="K122" s="41" t="s">
        <v>5396</v>
      </c>
      <c r="L122" s="38"/>
      <c r="M122" s="17"/>
      <c r="N122" s="159">
        <v>24060</v>
      </c>
      <c r="O122" s="680" t="b">
        <f t="shared" si="79"/>
        <v>1</v>
      </c>
      <c r="P122" s="680" t="b">
        <f t="shared" si="76"/>
        <v>1</v>
      </c>
      <c r="Q122">
        <f>VLOOKUP(B122,'25년09월 학교가'!$A$2:$C$1818,3,0)</f>
        <v>24060</v>
      </c>
      <c r="S122" s="680" t="b">
        <f t="shared" si="62"/>
        <v>1</v>
      </c>
    </row>
    <row r="123" spans="1:19" ht="75" customHeight="1">
      <c r="A123" s="172" t="s">
        <v>6447</v>
      </c>
      <c r="B123" s="850">
        <v>369518</v>
      </c>
      <c r="C123" s="609" t="s">
        <v>4491</v>
      </c>
      <c r="D123" s="615" t="s">
        <v>2234</v>
      </c>
      <c r="E123" s="616">
        <v>30</v>
      </c>
      <c r="F123" s="616" t="s">
        <v>233</v>
      </c>
      <c r="G123" s="617">
        <v>39600</v>
      </c>
      <c r="H123" s="618">
        <f t="shared" si="77"/>
        <v>33500</v>
      </c>
      <c r="I123" s="848">
        <f t="shared" si="78"/>
        <v>1116.6666666666667</v>
      </c>
      <c r="J123" s="620" t="s">
        <v>2235</v>
      </c>
      <c r="K123" s="621" t="s">
        <v>5068</v>
      </c>
      <c r="L123" s="849"/>
      <c r="M123" s="735"/>
      <c r="N123" s="159">
        <v>33500</v>
      </c>
      <c r="O123" s="680" t="b">
        <f t="shared" si="79"/>
        <v>1</v>
      </c>
      <c r="P123" s="680" t="b">
        <f t="shared" si="76"/>
        <v>1</v>
      </c>
      <c r="Q123">
        <f>VLOOKUP(B123,'25년09월 학교가'!$A$2:$C$1818,3,0)</f>
        <v>33500</v>
      </c>
      <c r="S123" s="680" t="b">
        <f t="shared" si="62"/>
        <v>1</v>
      </c>
    </row>
    <row r="124" spans="1:19" ht="42">
      <c r="A124" s="172" t="s">
        <v>6447</v>
      </c>
      <c r="B124" s="850">
        <v>273715</v>
      </c>
      <c r="C124" s="609" t="s">
        <v>2236</v>
      </c>
      <c r="D124" s="615" t="s">
        <v>2237</v>
      </c>
      <c r="E124" s="616">
        <v>40</v>
      </c>
      <c r="F124" s="616" t="s">
        <v>233</v>
      </c>
      <c r="G124" s="617">
        <v>78000</v>
      </c>
      <c r="H124" s="618">
        <f t="shared" si="77"/>
        <v>74000</v>
      </c>
      <c r="I124" s="848">
        <f t="shared" si="78"/>
        <v>1850</v>
      </c>
      <c r="J124" s="620" t="s">
        <v>2238</v>
      </c>
      <c r="K124" s="621" t="s">
        <v>5068</v>
      </c>
      <c r="L124" s="849" t="s">
        <v>389</v>
      </c>
      <c r="M124" s="735" t="s">
        <v>11</v>
      </c>
      <c r="N124" s="159">
        <v>74000</v>
      </c>
      <c r="O124" s="680" t="b">
        <f t="shared" si="79"/>
        <v>1</v>
      </c>
      <c r="P124" s="680" t="b">
        <f t="shared" si="76"/>
        <v>1</v>
      </c>
      <c r="Q124">
        <f>VLOOKUP(B124,'25년09월 학교가'!$A$2:$C$1818,3,0)</f>
        <v>74000</v>
      </c>
      <c r="S124" s="680" t="b">
        <f t="shared" ref="S124:S182" si="80">Q124=H124</f>
        <v>1</v>
      </c>
    </row>
    <row r="125" spans="1:19" ht="42">
      <c r="A125" s="172" t="s">
        <v>6447</v>
      </c>
      <c r="B125" s="608">
        <v>273713</v>
      </c>
      <c r="C125" s="609" t="s">
        <v>2239</v>
      </c>
      <c r="D125" s="615" t="s">
        <v>2237</v>
      </c>
      <c r="E125" s="616">
        <v>40</v>
      </c>
      <c r="F125" s="616" t="s">
        <v>233</v>
      </c>
      <c r="G125" s="617">
        <v>75000</v>
      </c>
      <c r="H125" s="618">
        <f t="shared" si="66"/>
        <v>70000</v>
      </c>
      <c r="I125" s="848">
        <f t="shared" si="67"/>
        <v>1750</v>
      </c>
      <c r="J125" s="620" t="s">
        <v>2240</v>
      </c>
      <c r="K125" s="621" t="s">
        <v>5068</v>
      </c>
      <c r="L125" s="849" t="s">
        <v>389</v>
      </c>
      <c r="M125" s="735" t="s">
        <v>106</v>
      </c>
      <c r="N125" s="324">
        <v>1750</v>
      </c>
      <c r="O125" s="680" t="b">
        <f t="shared" ref="O125" si="81">I125=N125</f>
        <v>1</v>
      </c>
      <c r="P125" s="680" t="b">
        <f t="shared" si="76"/>
        <v>1</v>
      </c>
      <c r="Q125">
        <f>VLOOKUP(B125,'25년09월 학교가'!$A$2:$C$1818,3,0)</f>
        <v>1750</v>
      </c>
      <c r="S125" s="680" t="b">
        <f>Q125=I125</f>
        <v>1</v>
      </c>
    </row>
    <row r="126" spans="1:19" ht="42">
      <c r="A126" s="13"/>
      <c r="B126" s="132">
        <v>297611</v>
      </c>
      <c r="C126" s="29" t="s">
        <v>2251</v>
      </c>
      <c r="D126" s="13" t="s">
        <v>2252</v>
      </c>
      <c r="E126" s="14"/>
      <c r="F126" s="12" t="s">
        <v>233</v>
      </c>
      <c r="G126" s="34">
        <v>2300</v>
      </c>
      <c r="H126" s="319">
        <f t="shared" ref="H126:H132" si="82">N126</f>
        <v>1620</v>
      </c>
      <c r="I126" s="208"/>
      <c r="J126" s="32" t="s">
        <v>2253</v>
      </c>
      <c r="K126" s="41" t="s">
        <v>5068</v>
      </c>
      <c r="L126" s="41" t="s">
        <v>389</v>
      </c>
      <c r="M126" s="17" t="s">
        <v>106</v>
      </c>
      <c r="N126" s="159">
        <v>1620</v>
      </c>
      <c r="O126" s="680" t="b">
        <f t="shared" si="79"/>
        <v>1</v>
      </c>
      <c r="P126" s="680" t="b">
        <f t="shared" si="76"/>
        <v>1</v>
      </c>
      <c r="Q126">
        <f>VLOOKUP(B126,'25년09월 학교가'!$A$2:$C$1818,3,0)</f>
        <v>1620</v>
      </c>
      <c r="S126" s="680" t="b">
        <f t="shared" si="80"/>
        <v>1</v>
      </c>
    </row>
    <row r="127" spans="1:19" ht="42">
      <c r="A127" s="13"/>
      <c r="B127" s="132">
        <v>285950</v>
      </c>
      <c r="C127" s="29" t="s">
        <v>2254</v>
      </c>
      <c r="D127" s="13" t="s">
        <v>2255</v>
      </c>
      <c r="E127" s="12"/>
      <c r="F127" s="12" t="s">
        <v>233</v>
      </c>
      <c r="G127" s="34">
        <v>2170</v>
      </c>
      <c r="H127" s="319">
        <f t="shared" si="82"/>
        <v>1600</v>
      </c>
      <c r="I127" s="208"/>
      <c r="J127" s="32" t="s">
        <v>2256</v>
      </c>
      <c r="K127" s="41" t="s">
        <v>5068</v>
      </c>
      <c r="L127" s="38" t="s">
        <v>389</v>
      </c>
      <c r="M127" s="17" t="s">
        <v>112</v>
      </c>
      <c r="N127" s="159">
        <v>1600</v>
      </c>
      <c r="O127" s="680" t="b">
        <f t="shared" si="79"/>
        <v>1</v>
      </c>
      <c r="P127" s="680" t="b">
        <f t="shared" si="76"/>
        <v>1</v>
      </c>
      <c r="Q127">
        <f>VLOOKUP(B127,'25년09월 학교가'!$A$2:$C$1818,3,0)</f>
        <v>1600</v>
      </c>
      <c r="S127" s="680" t="b">
        <f t="shared" si="80"/>
        <v>1</v>
      </c>
    </row>
    <row r="128" spans="1:19" ht="42">
      <c r="A128" s="13"/>
      <c r="B128" s="132">
        <v>285948</v>
      </c>
      <c r="C128" s="29" t="s">
        <v>2257</v>
      </c>
      <c r="D128" s="13" t="s">
        <v>2255</v>
      </c>
      <c r="E128" s="12"/>
      <c r="F128" s="12" t="s">
        <v>233</v>
      </c>
      <c r="G128" s="34">
        <v>2150</v>
      </c>
      <c r="H128" s="319">
        <f t="shared" si="82"/>
        <v>1600</v>
      </c>
      <c r="I128" s="208"/>
      <c r="J128" s="32" t="s">
        <v>2258</v>
      </c>
      <c r="K128" s="41" t="s">
        <v>5068</v>
      </c>
      <c r="L128" s="38" t="s">
        <v>389</v>
      </c>
      <c r="M128" s="17" t="s">
        <v>112</v>
      </c>
      <c r="N128" s="159">
        <v>1600</v>
      </c>
      <c r="O128" s="680" t="b">
        <f t="shared" si="79"/>
        <v>1</v>
      </c>
      <c r="P128" s="680" t="b">
        <f t="shared" si="76"/>
        <v>1</v>
      </c>
      <c r="Q128">
        <f>VLOOKUP(B128,'25년09월 학교가'!$A$2:$C$1818,3,0)</f>
        <v>1600</v>
      </c>
      <c r="S128" s="680" t="b">
        <f t="shared" si="80"/>
        <v>1</v>
      </c>
    </row>
    <row r="129" spans="1:19">
      <c r="A129" s="13"/>
      <c r="B129" s="132">
        <v>279076</v>
      </c>
      <c r="C129" s="29" t="s">
        <v>896</v>
      </c>
      <c r="D129" s="13" t="s">
        <v>897</v>
      </c>
      <c r="E129" s="12"/>
      <c r="F129" s="12" t="s">
        <v>10</v>
      </c>
      <c r="G129" s="30">
        <v>2000</v>
      </c>
      <c r="H129" s="319">
        <f t="shared" si="82"/>
        <v>1600</v>
      </c>
      <c r="I129" s="208"/>
      <c r="J129" s="32" t="s">
        <v>898</v>
      </c>
      <c r="K129" s="41" t="s">
        <v>5068</v>
      </c>
      <c r="L129" s="38" t="s">
        <v>899</v>
      </c>
      <c r="M129" s="17" t="s">
        <v>11</v>
      </c>
      <c r="N129" s="159">
        <v>1600</v>
      </c>
      <c r="O129" s="680" t="b">
        <f t="shared" si="79"/>
        <v>1</v>
      </c>
      <c r="P129" s="680" t="b">
        <f t="shared" si="76"/>
        <v>1</v>
      </c>
      <c r="Q129">
        <f>VLOOKUP(B129,'25년09월 학교가'!$A$2:$C$1818,3,0)</f>
        <v>1600</v>
      </c>
      <c r="S129" s="680" t="b">
        <f t="shared" si="80"/>
        <v>1</v>
      </c>
    </row>
    <row r="130" spans="1:19" ht="38.4">
      <c r="A130" s="13"/>
      <c r="B130" s="132">
        <v>323477</v>
      </c>
      <c r="C130" s="29" t="s">
        <v>929</v>
      </c>
      <c r="D130" s="13" t="s">
        <v>930</v>
      </c>
      <c r="E130" s="12">
        <v>6</v>
      </c>
      <c r="F130" s="12" t="s">
        <v>233</v>
      </c>
      <c r="G130" s="30">
        <v>12950</v>
      </c>
      <c r="H130" s="319">
        <f t="shared" si="82"/>
        <v>6090</v>
      </c>
      <c r="I130" s="208">
        <f>H130/E130</f>
        <v>1015</v>
      </c>
      <c r="J130" s="32" t="s">
        <v>931</v>
      </c>
      <c r="K130" s="41" t="s">
        <v>5077</v>
      </c>
      <c r="L130" s="38" t="s">
        <v>389</v>
      </c>
      <c r="M130" s="17" t="s">
        <v>447</v>
      </c>
      <c r="N130" s="159">
        <v>6090</v>
      </c>
      <c r="O130" s="680" t="b">
        <f t="shared" si="79"/>
        <v>1</v>
      </c>
      <c r="P130" s="680" t="b">
        <f t="shared" si="76"/>
        <v>1</v>
      </c>
      <c r="Q130">
        <f>VLOOKUP(B130,'25년09월 학교가'!$A$2:$C$1818,3,0)</f>
        <v>6090</v>
      </c>
      <c r="S130" s="680" t="b">
        <f t="shared" si="80"/>
        <v>1</v>
      </c>
    </row>
    <row r="131" spans="1:19" ht="38.4">
      <c r="A131" s="13"/>
      <c r="B131" s="132">
        <v>375789</v>
      </c>
      <c r="C131" s="29" t="s">
        <v>1009</v>
      </c>
      <c r="D131" s="13" t="s">
        <v>1010</v>
      </c>
      <c r="E131" s="12">
        <v>20</v>
      </c>
      <c r="F131" s="12" t="s">
        <v>233</v>
      </c>
      <c r="G131" s="30">
        <v>37900</v>
      </c>
      <c r="H131" s="319">
        <f t="shared" si="82"/>
        <v>30000</v>
      </c>
      <c r="I131" s="208">
        <f>H131/E131</f>
        <v>1500</v>
      </c>
      <c r="J131" s="32" t="s">
        <v>1011</v>
      </c>
      <c r="K131" s="41" t="s">
        <v>5069</v>
      </c>
      <c r="L131" s="38" t="s">
        <v>164</v>
      </c>
      <c r="M131" s="17" t="s">
        <v>112</v>
      </c>
      <c r="N131" s="159">
        <v>30000</v>
      </c>
      <c r="O131" s="680" t="b">
        <f t="shared" si="79"/>
        <v>1</v>
      </c>
      <c r="P131" s="680" t="b">
        <f t="shared" si="76"/>
        <v>1</v>
      </c>
      <c r="Q131">
        <f>VLOOKUP(B131,'25년09월 학교가'!$A$2:$C$1818,3,0)</f>
        <v>30000</v>
      </c>
      <c r="S131" s="680" t="b">
        <f t="shared" si="80"/>
        <v>1</v>
      </c>
    </row>
    <row r="132" spans="1:19" ht="38.4">
      <c r="A132" s="13"/>
      <c r="B132" s="132">
        <v>375791</v>
      </c>
      <c r="C132" s="29" t="s">
        <v>977</v>
      </c>
      <c r="D132" s="13" t="s">
        <v>978</v>
      </c>
      <c r="E132" s="12">
        <v>51</v>
      </c>
      <c r="F132" s="12" t="s">
        <v>233</v>
      </c>
      <c r="G132" s="30">
        <v>50000</v>
      </c>
      <c r="H132" s="319">
        <f t="shared" si="82"/>
        <v>42000</v>
      </c>
      <c r="I132" s="208">
        <f>H132/E132</f>
        <v>823.52941176470586</v>
      </c>
      <c r="J132" s="32" t="s">
        <v>979</v>
      </c>
      <c r="K132" s="41" t="s">
        <v>390</v>
      </c>
      <c r="L132" s="38" t="s">
        <v>164</v>
      </c>
      <c r="M132" s="17" t="s">
        <v>112</v>
      </c>
      <c r="N132" s="159">
        <v>42000</v>
      </c>
      <c r="O132" s="680" t="b">
        <f t="shared" si="79"/>
        <v>1</v>
      </c>
      <c r="P132" s="680" t="b">
        <f t="shared" si="76"/>
        <v>1</v>
      </c>
      <c r="Q132">
        <f>VLOOKUP(B132,'25년09월 학교가'!$A$2:$C$1818,3,0)</f>
        <v>42000</v>
      </c>
      <c r="S132" s="680" t="b">
        <f t="shared" si="80"/>
        <v>1</v>
      </c>
    </row>
    <row r="133" spans="1:19" ht="57.6">
      <c r="A133" s="172" t="s">
        <v>6447</v>
      </c>
      <c r="B133" s="851">
        <v>252756</v>
      </c>
      <c r="C133" s="852" t="s">
        <v>3860</v>
      </c>
      <c r="D133" s="615" t="s">
        <v>824</v>
      </c>
      <c r="E133" s="616">
        <v>30</v>
      </c>
      <c r="F133" s="616" t="s">
        <v>233</v>
      </c>
      <c r="G133" s="853">
        <v>40000</v>
      </c>
      <c r="H133" s="618">
        <f t="shared" ref="H133:H184" si="83">N133</f>
        <v>38000</v>
      </c>
      <c r="I133" s="848">
        <f t="shared" ref="I133" si="84">H133/E133</f>
        <v>1266.6666666666667</v>
      </c>
      <c r="J133" s="620" t="s">
        <v>6448</v>
      </c>
      <c r="K133" s="621" t="s">
        <v>5068</v>
      </c>
      <c r="L133" s="849" t="s">
        <v>825</v>
      </c>
      <c r="M133" s="735" t="s">
        <v>112</v>
      </c>
      <c r="N133" s="159">
        <v>38000</v>
      </c>
      <c r="O133" s="680" t="b">
        <f t="shared" si="79"/>
        <v>1</v>
      </c>
      <c r="P133" s="680" t="b">
        <f t="shared" si="76"/>
        <v>1</v>
      </c>
      <c r="Q133">
        <f>VLOOKUP(B133,'25년09월 학교가'!$A$2:$C$1818,3,0)</f>
        <v>38000</v>
      </c>
      <c r="S133" s="680" t="b">
        <f t="shared" si="80"/>
        <v>1</v>
      </c>
    </row>
    <row r="134" spans="1:19" ht="57.6">
      <c r="A134" s="13"/>
      <c r="B134" s="132">
        <v>346110</v>
      </c>
      <c r="C134" s="29" t="s">
        <v>2259</v>
      </c>
      <c r="D134" s="13" t="s">
        <v>2260</v>
      </c>
      <c r="E134" s="12"/>
      <c r="F134" s="12" t="s">
        <v>233</v>
      </c>
      <c r="G134" s="34">
        <v>950</v>
      </c>
      <c r="H134" s="319">
        <f t="shared" si="83"/>
        <v>860</v>
      </c>
      <c r="I134" s="208"/>
      <c r="J134" s="32" t="s">
        <v>2261</v>
      </c>
      <c r="K134" s="41" t="s">
        <v>47</v>
      </c>
      <c r="L134" s="38" t="s">
        <v>2262</v>
      </c>
      <c r="M134" s="17" t="s">
        <v>11</v>
      </c>
      <c r="N134" s="159">
        <v>860</v>
      </c>
      <c r="O134" s="680" t="b">
        <f t="shared" si="79"/>
        <v>1</v>
      </c>
      <c r="P134" s="680" t="b">
        <f t="shared" si="76"/>
        <v>1</v>
      </c>
      <c r="Q134">
        <f>VLOOKUP(B134,'25년09월 학교가'!$A$2:$C$1818,3,0)</f>
        <v>860</v>
      </c>
      <c r="S134" s="680" t="b">
        <f t="shared" si="80"/>
        <v>1</v>
      </c>
    </row>
    <row r="135" spans="1:19" ht="57.6">
      <c r="A135" s="13"/>
      <c r="B135" s="132">
        <v>346111</v>
      </c>
      <c r="C135" s="29" t="s">
        <v>2263</v>
      </c>
      <c r="D135" s="13" t="s">
        <v>2260</v>
      </c>
      <c r="E135" s="12"/>
      <c r="F135" s="12" t="s">
        <v>233</v>
      </c>
      <c r="G135" s="34">
        <v>950</v>
      </c>
      <c r="H135" s="319">
        <f t="shared" si="83"/>
        <v>860</v>
      </c>
      <c r="I135" s="208"/>
      <c r="J135" s="32" t="s">
        <v>2264</v>
      </c>
      <c r="K135" s="41" t="s">
        <v>47</v>
      </c>
      <c r="L135" s="38" t="s">
        <v>2262</v>
      </c>
      <c r="M135" s="17" t="s">
        <v>11</v>
      </c>
      <c r="N135" s="159">
        <v>860</v>
      </c>
      <c r="O135" s="680" t="b">
        <f t="shared" si="79"/>
        <v>1</v>
      </c>
      <c r="P135" s="680" t="b">
        <f t="shared" ref="P135:P161" si="85">H135&lt;G135</f>
        <v>1</v>
      </c>
      <c r="Q135">
        <f>VLOOKUP(B135,'25년09월 학교가'!$A$2:$C$1818,3,0)</f>
        <v>860</v>
      </c>
      <c r="S135" s="680" t="b">
        <f t="shared" si="80"/>
        <v>1</v>
      </c>
    </row>
    <row r="136" spans="1:19" ht="76.8">
      <c r="A136" s="13"/>
      <c r="B136" s="132">
        <v>346112</v>
      </c>
      <c r="C136" s="29" t="s">
        <v>2265</v>
      </c>
      <c r="D136" s="13" t="s">
        <v>2260</v>
      </c>
      <c r="E136" s="12"/>
      <c r="F136" s="12" t="s">
        <v>233</v>
      </c>
      <c r="G136" s="34">
        <v>950</v>
      </c>
      <c r="H136" s="319">
        <f t="shared" si="83"/>
        <v>860</v>
      </c>
      <c r="I136" s="208"/>
      <c r="J136" s="32" t="s">
        <v>2266</v>
      </c>
      <c r="K136" s="41" t="s">
        <v>47</v>
      </c>
      <c r="L136" s="38" t="s">
        <v>2262</v>
      </c>
      <c r="M136" s="17" t="s">
        <v>11</v>
      </c>
      <c r="N136" s="159">
        <v>860</v>
      </c>
      <c r="O136" s="680" t="b">
        <f t="shared" si="79"/>
        <v>1</v>
      </c>
      <c r="P136" s="680" t="b">
        <f t="shared" si="85"/>
        <v>1</v>
      </c>
      <c r="Q136">
        <f>VLOOKUP(B136,'25년09월 학교가'!$A$2:$C$1818,3,0)</f>
        <v>860</v>
      </c>
      <c r="S136" s="680" t="b">
        <f t="shared" si="80"/>
        <v>1</v>
      </c>
    </row>
    <row r="137" spans="1:19" ht="57.6">
      <c r="A137" s="13"/>
      <c r="B137" s="132">
        <v>356857</v>
      </c>
      <c r="C137" s="29" t="s">
        <v>2267</v>
      </c>
      <c r="D137" s="13" t="s">
        <v>2260</v>
      </c>
      <c r="E137" s="12"/>
      <c r="F137" s="12" t="s">
        <v>233</v>
      </c>
      <c r="G137" s="34">
        <v>1550</v>
      </c>
      <c r="H137" s="319">
        <f t="shared" si="83"/>
        <v>970</v>
      </c>
      <c r="I137" s="208"/>
      <c r="J137" s="32" t="s">
        <v>2268</v>
      </c>
      <c r="K137" s="41" t="s">
        <v>47</v>
      </c>
      <c r="L137" s="38" t="s">
        <v>389</v>
      </c>
      <c r="M137" s="17" t="s">
        <v>11</v>
      </c>
      <c r="N137" s="159">
        <v>970</v>
      </c>
      <c r="O137" s="680" t="b">
        <f t="shared" si="79"/>
        <v>1</v>
      </c>
      <c r="P137" s="680" t="b">
        <f t="shared" si="85"/>
        <v>1</v>
      </c>
      <c r="Q137">
        <f>VLOOKUP(B137,'25년09월 학교가'!$A$2:$C$1818,3,0)</f>
        <v>970</v>
      </c>
      <c r="S137" s="680" t="b">
        <f t="shared" si="80"/>
        <v>1</v>
      </c>
    </row>
    <row r="138" spans="1:19" ht="76.8">
      <c r="A138" s="161" t="s">
        <v>4101</v>
      </c>
      <c r="B138" s="132">
        <v>146367</v>
      </c>
      <c r="C138" s="29" t="s">
        <v>4105</v>
      </c>
      <c r="D138" s="13" t="s">
        <v>2269</v>
      </c>
      <c r="E138" s="12"/>
      <c r="F138" s="12" t="s">
        <v>233</v>
      </c>
      <c r="G138" s="34">
        <v>1920</v>
      </c>
      <c r="H138" s="319">
        <f t="shared" si="83"/>
        <v>1400</v>
      </c>
      <c r="I138" s="208"/>
      <c r="J138" s="32" t="s">
        <v>4103</v>
      </c>
      <c r="K138" s="41" t="s">
        <v>47</v>
      </c>
      <c r="L138" s="38" t="s">
        <v>2270</v>
      </c>
      <c r="M138" s="17" t="s">
        <v>11</v>
      </c>
      <c r="N138" s="159">
        <v>1400</v>
      </c>
      <c r="O138" s="680" t="b">
        <f t="shared" si="79"/>
        <v>1</v>
      </c>
      <c r="P138" s="680" t="b">
        <f t="shared" si="85"/>
        <v>1</v>
      </c>
      <c r="Q138">
        <f>VLOOKUP(B138,'25년09월 학교가'!$A$2:$C$1818,3,0)</f>
        <v>1400</v>
      </c>
      <c r="S138" s="680" t="b">
        <f t="shared" si="80"/>
        <v>1</v>
      </c>
    </row>
    <row r="139" spans="1:19" ht="96">
      <c r="A139" s="161" t="s">
        <v>4101</v>
      </c>
      <c r="B139" s="132">
        <v>146368</v>
      </c>
      <c r="C139" s="29" t="s">
        <v>4106</v>
      </c>
      <c r="D139" s="13" t="s">
        <v>2269</v>
      </c>
      <c r="E139" s="12"/>
      <c r="F139" s="12" t="s">
        <v>233</v>
      </c>
      <c r="G139" s="34">
        <v>1920</v>
      </c>
      <c r="H139" s="319">
        <f t="shared" si="83"/>
        <v>1400</v>
      </c>
      <c r="I139" s="208"/>
      <c r="J139" s="32" t="s">
        <v>4104</v>
      </c>
      <c r="K139" s="41" t="s">
        <v>5068</v>
      </c>
      <c r="L139" s="38" t="s">
        <v>2270</v>
      </c>
      <c r="M139" s="17" t="s">
        <v>11</v>
      </c>
      <c r="N139" s="159">
        <v>1400</v>
      </c>
      <c r="O139" s="680" t="b">
        <f t="shared" si="79"/>
        <v>1</v>
      </c>
      <c r="P139" s="680" t="b">
        <f t="shared" si="85"/>
        <v>1</v>
      </c>
      <c r="Q139">
        <f>VLOOKUP(B139,'25년09월 학교가'!$A$2:$C$1818,3,0)</f>
        <v>1400</v>
      </c>
      <c r="S139" s="680" t="b">
        <f t="shared" si="80"/>
        <v>1</v>
      </c>
    </row>
    <row r="140" spans="1:19" ht="76.8">
      <c r="A140" s="161" t="s">
        <v>4101</v>
      </c>
      <c r="B140" s="132">
        <v>146369</v>
      </c>
      <c r="C140" s="29" t="s">
        <v>4110</v>
      </c>
      <c r="D140" s="13" t="s">
        <v>2269</v>
      </c>
      <c r="E140" s="12"/>
      <c r="F140" s="12" t="s">
        <v>233</v>
      </c>
      <c r="G140" s="34">
        <v>1920</v>
      </c>
      <c r="H140" s="319">
        <f t="shared" si="83"/>
        <v>1400</v>
      </c>
      <c r="I140" s="208"/>
      <c r="J140" s="32" t="s">
        <v>4107</v>
      </c>
      <c r="K140" s="41" t="s">
        <v>5068</v>
      </c>
      <c r="L140" s="38" t="s">
        <v>2271</v>
      </c>
      <c r="M140" s="17" t="s">
        <v>106</v>
      </c>
      <c r="N140" s="159">
        <v>1400</v>
      </c>
      <c r="O140" s="680" t="b">
        <f t="shared" si="79"/>
        <v>1</v>
      </c>
      <c r="P140" s="680" t="b">
        <f t="shared" si="85"/>
        <v>1</v>
      </c>
      <c r="Q140">
        <f>VLOOKUP(B140,'25년09월 학교가'!$A$2:$C$1818,3,0)</f>
        <v>1400</v>
      </c>
      <c r="S140" s="680" t="b">
        <f t="shared" si="80"/>
        <v>1</v>
      </c>
    </row>
    <row r="141" spans="1:19" ht="42">
      <c r="A141" s="172" t="s">
        <v>6447</v>
      </c>
      <c r="B141" s="850">
        <v>337837</v>
      </c>
      <c r="C141" s="609" t="s">
        <v>2274</v>
      </c>
      <c r="D141" s="615" t="s">
        <v>2275</v>
      </c>
      <c r="E141" s="616">
        <v>36</v>
      </c>
      <c r="F141" s="616" t="s">
        <v>233</v>
      </c>
      <c r="G141" s="617">
        <v>72050</v>
      </c>
      <c r="H141" s="618">
        <f t="shared" si="83"/>
        <v>56500</v>
      </c>
      <c r="I141" s="848">
        <f t="shared" ref="I141:I178" si="86">H141/E141</f>
        <v>1569.4444444444443</v>
      </c>
      <c r="J141" s="620" t="s">
        <v>2276</v>
      </c>
      <c r="K141" s="621" t="s">
        <v>390</v>
      </c>
      <c r="L141" s="849" t="s">
        <v>389</v>
      </c>
      <c r="M141" s="735" t="s">
        <v>106</v>
      </c>
      <c r="N141" s="159">
        <v>56500</v>
      </c>
      <c r="O141" s="680" t="b">
        <f t="shared" si="79"/>
        <v>1</v>
      </c>
      <c r="P141" s="680" t="b">
        <f t="shared" si="85"/>
        <v>1</v>
      </c>
      <c r="Q141">
        <f>VLOOKUP(B141,'25년09월 학교가'!$A$2:$C$1818,3,0)</f>
        <v>56500</v>
      </c>
      <c r="S141" s="680" t="b">
        <f t="shared" si="80"/>
        <v>1</v>
      </c>
    </row>
    <row r="142" spans="1:19" ht="42">
      <c r="A142" s="172" t="s">
        <v>6447</v>
      </c>
      <c r="B142" s="850">
        <v>337836</v>
      </c>
      <c r="C142" s="609" t="s">
        <v>2277</v>
      </c>
      <c r="D142" s="615" t="s">
        <v>2278</v>
      </c>
      <c r="E142" s="616">
        <v>24</v>
      </c>
      <c r="F142" s="616" t="s">
        <v>233</v>
      </c>
      <c r="G142" s="617">
        <v>34530</v>
      </c>
      <c r="H142" s="618">
        <f t="shared" si="83"/>
        <v>27000</v>
      </c>
      <c r="I142" s="848">
        <f t="shared" si="86"/>
        <v>1125</v>
      </c>
      <c r="J142" s="620" t="s">
        <v>2279</v>
      </c>
      <c r="K142" s="621" t="s">
        <v>390</v>
      </c>
      <c r="L142" s="849" t="s">
        <v>2280</v>
      </c>
      <c r="M142" s="735" t="s">
        <v>106</v>
      </c>
      <c r="N142" s="159">
        <v>27000</v>
      </c>
      <c r="O142" s="680" t="b">
        <f t="shared" si="79"/>
        <v>1</v>
      </c>
      <c r="P142" s="680" t="b">
        <f t="shared" si="85"/>
        <v>1</v>
      </c>
      <c r="Q142">
        <f>VLOOKUP(B142,'25년09월 학교가'!$A$2:$C$1818,3,0)</f>
        <v>27000</v>
      </c>
      <c r="S142" s="680" t="b">
        <f t="shared" si="80"/>
        <v>1</v>
      </c>
    </row>
    <row r="143" spans="1:19" ht="42">
      <c r="A143" s="13"/>
      <c r="B143" s="132">
        <v>337825</v>
      </c>
      <c r="C143" s="29" t="s">
        <v>2281</v>
      </c>
      <c r="D143" s="13" t="s">
        <v>2282</v>
      </c>
      <c r="E143" s="12">
        <v>30</v>
      </c>
      <c r="F143" s="12" t="s">
        <v>233</v>
      </c>
      <c r="G143" s="34">
        <v>36810</v>
      </c>
      <c r="H143" s="319">
        <f t="shared" si="83"/>
        <v>29180</v>
      </c>
      <c r="I143" s="208">
        <f t="shared" si="86"/>
        <v>972.66666666666663</v>
      </c>
      <c r="J143" s="32" t="s">
        <v>2283</v>
      </c>
      <c r="K143" s="41" t="s">
        <v>390</v>
      </c>
      <c r="L143" s="38" t="s">
        <v>55</v>
      </c>
      <c r="M143" s="17" t="s">
        <v>106</v>
      </c>
      <c r="N143" s="159">
        <v>29180</v>
      </c>
      <c r="O143" s="680" t="b">
        <f t="shared" si="79"/>
        <v>1</v>
      </c>
      <c r="P143" s="680" t="b">
        <f t="shared" si="85"/>
        <v>1</v>
      </c>
      <c r="Q143">
        <f>VLOOKUP(B143,'25년09월 학교가'!$A$2:$C$1818,3,0)</f>
        <v>29180</v>
      </c>
      <c r="S143" s="680" t="b">
        <f t="shared" si="80"/>
        <v>1</v>
      </c>
    </row>
    <row r="144" spans="1:19" ht="42">
      <c r="A144" s="13"/>
      <c r="B144" s="132">
        <v>255939</v>
      </c>
      <c r="C144" s="29" t="s">
        <v>2284</v>
      </c>
      <c r="D144" s="13" t="s">
        <v>938</v>
      </c>
      <c r="E144" s="12">
        <v>30</v>
      </c>
      <c r="F144" s="12" t="s">
        <v>233</v>
      </c>
      <c r="G144" s="34">
        <v>17950</v>
      </c>
      <c r="H144" s="319">
        <f t="shared" si="83"/>
        <v>17000</v>
      </c>
      <c r="I144" s="208">
        <f t="shared" si="86"/>
        <v>566.66666666666663</v>
      </c>
      <c r="J144" s="32" t="s">
        <v>2285</v>
      </c>
      <c r="K144" s="41" t="s">
        <v>390</v>
      </c>
      <c r="L144" s="38" t="s">
        <v>55</v>
      </c>
      <c r="M144" s="17" t="s">
        <v>106</v>
      </c>
      <c r="N144" s="159">
        <v>17000</v>
      </c>
      <c r="O144" s="680" t="b">
        <f t="shared" si="79"/>
        <v>1</v>
      </c>
      <c r="P144" s="680" t="b">
        <f t="shared" si="85"/>
        <v>1</v>
      </c>
      <c r="Q144">
        <f>VLOOKUP(B144,'25년09월 학교가'!$A$2:$C$1818,3,0)</f>
        <v>17000</v>
      </c>
      <c r="S144" s="680" t="b">
        <f t="shared" si="80"/>
        <v>1</v>
      </c>
    </row>
    <row r="145" spans="1:19" ht="42">
      <c r="A145" s="13"/>
      <c r="B145" s="132">
        <v>255940</v>
      </c>
      <c r="C145" s="29" t="s">
        <v>2286</v>
      </c>
      <c r="D145" s="13" t="s">
        <v>938</v>
      </c>
      <c r="E145" s="12">
        <v>30</v>
      </c>
      <c r="F145" s="12" t="s">
        <v>233</v>
      </c>
      <c r="G145" s="34">
        <v>19680</v>
      </c>
      <c r="H145" s="319">
        <f t="shared" si="83"/>
        <v>19000</v>
      </c>
      <c r="I145" s="208">
        <f t="shared" si="86"/>
        <v>633.33333333333337</v>
      </c>
      <c r="J145" s="32" t="s">
        <v>2287</v>
      </c>
      <c r="K145" s="41" t="s">
        <v>390</v>
      </c>
      <c r="L145" s="38" t="s">
        <v>55</v>
      </c>
      <c r="M145" s="17" t="s">
        <v>106</v>
      </c>
      <c r="N145" s="159">
        <v>19000</v>
      </c>
      <c r="O145" s="680" t="b">
        <f t="shared" si="79"/>
        <v>1</v>
      </c>
      <c r="P145" s="680" t="b">
        <f t="shared" si="85"/>
        <v>1</v>
      </c>
      <c r="Q145">
        <f>VLOOKUP(B145,'25년09월 학교가'!$A$2:$C$1818,3,0)</f>
        <v>19000</v>
      </c>
      <c r="S145" s="680" t="b">
        <f t="shared" si="80"/>
        <v>1</v>
      </c>
    </row>
    <row r="146" spans="1:19" ht="42">
      <c r="A146" s="172" t="s">
        <v>6447</v>
      </c>
      <c r="B146" s="850">
        <v>176595</v>
      </c>
      <c r="C146" s="609" t="s">
        <v>3890</v>
      </c>
      <c r="D146" s="615" t="s">
        <v>2291</v>
      </c>
      <c r="E146" s="616">
        <v>20</v>
      </c>
      <c r="F146" s="616" t="s">
        <v>233</v>
      </c>
      <c r="G146" s="617">
        <f>H146+5000</f>
        <v>26000</v>
      </c>
      <c r="H146" s="618">
        <f t="shared" si="83"/>
        <v>21000</v>
      </c>
      <c r="I146" s="848">
        <f t="shared" si="86"/>
        <v>1050</v>
      </c>
      <c r="J146" s="620" t="s">
        <v>2292</v>
      </c>
      <c r="K146" s="621" t="s">
        <v>2293</v>
      </c>
      <c r="L146" s="849" t="s">
        <v>389</v>
      </c>
      <c r="M146" s="735" t="s">
        <v>11</v>
      </c>
      <c r="N146" s="159">
        <v>21000</v>
      </c>
      <c r="O146" s="680" t="b">
        <f t="shared" si="79"/>
        <v>1</v>
      </c>
      <c r="P146" s="680" t="b">
        <f t="shared" si="85"/>
        <v>1</v>
      </c>
      <c r="Q146">
        <f>VLOOKUP(B146,'25년09월 학교가'!$A$2:$C$1818,3,0)</f>
        <v>21000</v>
      </c>
      <c r="S146" s="680" t="b">
        <f t="shared" si="80"/>
        <v>1</v>
      </c>
    </row>
    <row r="147" spans="1:19" ht="57.6">
      <c r="A147" s="13"/>
      <c r="B147" s="13">
        <v>392874</v>
      </c>
      <c r="C147" s="29" t="s">
        <v>802</v>
      </c>
      <c r="D147" s="13" t="s">
        <v>803</v>
      </c>
      <c r="E147" s="12">
        <v>24</v>
      </c>
      <c r="F147" s="12" t="s">
        <v>233</v>
      </c>
      <c r="G147" s="59">
        <v>36000</v>
      </c>
      <c r="H147" s="320">
        <f t="shared" si="83"/>
        <v>26400</v>
      </c>
      <c r="I147" s="208">
        <f t="shared" si="86"/>
        <v>1100</v>
      </c>
      <c r="J147" s="32" t="s">
        <v>3829</v>
      </c>
      <c r="K147" s="41" t="s">
        <v>804</v>
      </c>
      <c r="L147" s="38" t="s">
        <v>569</v>
      </c>
      <c r="M147" s="17" t="s">
        <v>112</v>
      </c>
      <c r="N147" s="159">
        <v>26400</v>
      </c>
      <c r="O147" s="680" t="b">
        <f t="shared" si="79"/>
        <v>1</v>
      </c>
      <c r="P147" s="680" t="b">
        <f t="shared" si="85"/>
        <v>1</v>
      </c>
      <c r="Q147">
        <f>VLOOKUP(B147,'25년09월 학교가'!$A$2:$C$1818,3,0)</f>
        <v>26400</v>
      </c>
      <c r="S147" s="680" t="b">
        <f t="shared" si="80"/>
        <v>1</v>
      </c>
    </row>
    <row r="148" spans="1:19" ht="42">
      <c r="A148" s="172" t="s">
        <v>6447</v>
      </c>
      <c r="B148" s="850">
        <v>145345</v>
      </c>
      <c r="C148" s="609" t="s">
        <v>3891</v>
      </c>
      <c r="D148" s="615" t="s">
        <v>2294</v>
      </c>
      <c r="E148" s="616">
        <v>30</v>
      </c>
      <c r="F148" s="616" t="s">
        <v>233</v>
      </c>
      <c r="G148" s="617">
        <v>19540</v>
      </c>
      <c r="H148" s="618">
        <f t="shared" si="83"/>
        <v>18000</v>
      </c>
      <c r="I148" s="848">
        <f t="shared" si="86"/>
        <v>600</v>
      </c>
      <c r="J148" s="620" t="s">
        <v>2295</v>
      </c>
      <c r="K148" s="621" t="s">
        <v>2293</v>
      </c>
      <c r="L148" s="849" t="s">
        <v>389</v>
      </c>
      <c r="M148" s="735" t="s">
        <v>106</v>
      </c>
      <c r="N148" s="159">
        <v>18000</v>
      </c>
      <c r="O148" s="680" t="b">
        <f t="shared" si="79"/>
        <v>1</v>
      </c>
      <c r="P148" s="680" t="b">
        <f t="shared" si="85"/>
        <v>1</v>
      </c>
      <c r="Q148">
        <f>VLOOKUP(B148,'25년09월 학교가'!$A$2:$C$1818,3,0)</f>
        <v>18000</v>
      </c>
      <c r="S148" s="680" t="b">
        <f t="shared" si="80"/>
        <v>1</v>
      </c>
    </row>
    <row r="149" spans="1:19" ht="46.95" customHeight="1">
      <c r="A149" s="172" t="s">
        <v>6447</v>
      </c>
      <c r="B149" s="850">
        <v>348486</v>
      </c>
      <c r="C149" s="609" t="s">
        <v>2296</v>
      </c>
      <c r="D149" s="615" t="s">
        <v>2297</v>
      </c>
      <c r="E149" s="616">
        <v>30</v>
      </c>
      <c r="F149" s="616" t="s">
        <v>233</v>
      </c>
      <c r="G149" s="617">
        <v>29850</v>
      </c>
      <c r="H149" s="618">
        <f t="shared" si="83"/>
        <v>23500</v>
      </c>
      <c r="I149" s="848">
        <f t="shared" si="86"/>
        <v>783.33333333333337</v>
      </c>
      <c r="J149" s="620" t="s">
        <v>2298</v>
      </c>
      <c r="K149" s="621" t="s">
        <v>2299</v>
      </c>
      <c r="L149" s="849" t="s">
        <v>290</v>
      </c>
      <c r="M149" s="735" t="s">
        <v>106</v>
      </c>
      <c r="N149" s="159">
        <v>23500</v>
      </c>
      <c r="O149" s="680" t="b">
        <f t="shared" si="79"/>
        <v>1</v>
      </c>
      <c r="P149" s="680" t="b">
        <f t="shared" si="85"/>
        <v>1</v>
      </c>
      <c r="Q149">
        <f>VLOOKUP(B149,'25년09월 학교가'!$A$2:$C$1818,3,0)</f>
        <v>23500</v>
      </c>
      <c r="S149" s="680" t="b">
        <f t="shared" si="80"/>
        <v>1</v>
      </c>
    </row>
    <row r="150" spans="1:19" ht="42">
      <c r="A150" s="172" t="s">
        <v>6447</v>
      </c>
      <c r="B150" s="850">
        <v>348487</v>
      </c>
      <c r="C150" s="609" t="s">
        <v>2300</v>
      </c>
      <c r="D150" s="615" t="s">
        <v>2301</v>
      </c>
      <c r="E150" s="616">
        <v>21</v>
      </c>
      <c r="F150" s="616" t="s">
        <v>233</v>
      </c>
      <c r="G150" s="617">
        <v>34070</v>
      </c>
      <c r="H150" s="618">
        <f t="shared" si="83"/>
        <v>27000</v>
      </c>
      <c r="I150" s="848">
        <f t="shared" si="86"/>
        <v>1285.7142857142858</v>
      </c>
      <c r="J150" s="620" t="s">
        <v>2302</v>
      </c>
      <c r="K150" s="621" t="s">
        <v>390</v>
      </c>
      <c r="L150" s="849" t="s">
        <v>290</v>
      </c>
      <c r="M150" s="735" t="s">
        <v>106</v>
      </c>
      <c r="N150" s="159">
        <v>27000</v>
      </c>
      <c r="O150" s="680" t="b">
        <f t="shared" si="79"/>
        <v>1</v>
      </c>
      <c r="P150" s="680" t="b">
        <f t="shared" si="85"/>
        <v>1</v>
      </c>
      <c r="Q150">
        <f>VLOOKUP(B150,'25년09월 학교가'!$A$2:$C$1818,3,0)</f>
        <v>27000</v>
      </c>
      <c r="S150" s="680" t="b">
        <f t="shared" si="80"/>
        <v>1</v>
      </c>
    </row>
    <row r="151" spans="1:19" s="175" customFormat="1" ht="83.4" customHeight="1">
      <c r="A151" s="172"/>
      <c r="B151" s="132">
        <v>435469</v>
      </c>
      <c r="C151" s="191" t="s">
        <v>5310</v>
      </c>
      <c r="D151" s="132" t="s">
        <v>5313</v>
      </c>
      <c r="E151" s="12">
        <v>20</v>
      </c>
      <c r="F151" s="240" t="s">
        <v>233</v>
      </c>
      <c r="G151" s="262">
        <f>H151+5000</f>
        <v>35000</v>
      </c>
      <c r="H151" s="320">
        <f t="shared" ref="H151" si="87">E151*I151</f>
        <v>30000</v>
      </c>
      <c r="I151" s="183">
        <f t="shared" ref="I151" si="88">N151</f>
        <v>1500</v>
      </c>
      <c r="J151" s="133" t="s">
        <v>5311</v>
      </c>
      <c r="K151" s="41" t="s">
        <v>5312</v>
      </c>
      <c r="L151" s="41"/>
      <c r="M151" s="38" t="s">
        <v>112</v>
      </c>
      <c r="N151" s="325">
        <v>1500</v>
      </c>
      <c r="O151" s="680" t="b">
        <f>I151=N151</f>
        <v>1</v>
      </c>
      <c r="P151" s="680" t="b">
        <f t="shared" si="85"/>
        <v>1</v>
      </c>
      <c r="Q151">
        <f>VLOOKUP(B151,'25년09월 학교가'!$A$2:$C$1818,3,0)</f>
        <v>1500</v>
      </c>
      <c r="R151" s="350"/>
      <c r="S151" s="680" t="b">
        <f>Q151=I151</f>
        <v>1</v>
      </c>
    </row>
    <row r="152" spans="1:19" ht="42">
      <c r="A152" s="172" t="s">
        <v>6447</v>
      </c>
      <c r="B152" s="850">
        <v>145344</v>
      </c>
      <c r="C152" s="609" t="s">
        <v>3889</v>
      </c>
      <c r="D152" s="615" t="s">
        <v>2303</v>
      </c>
      <c r="E152" s="616">
        <v>16</v>
      </c>
      <c r="F152" s="616" t="s">
        <v>233</v>
      </c>
      <c r="G152" s="617">
        <v>23910</v>
      </c>
      <c r="H152" s="618">
        <f t="shared" si="83"/>
        <v>22000</v>
      </c>
      <c r="I152" s="848">
        <f t="shared" si="86"/>
        <v>1375</v>
      </c>
      <c r="J152" s="620" t="s">
        <v>2304</v>
      </c>
      <c r="K152" s="621" t="s">
        <v>47</v>
      </c>
      <c r="L152" s="849" t="s">
        <v>389</v>
      </c>
      <c r="M152" s="735" t="s">
        <v>11</v>
      </c>
      <c r="N152" s="159">
        <v>22000</v>
      </c>
      <c r="O152" s="680" t="b">
        <f t="shared" si="79"/>
        <v>1</v>
      </c>
      <c r="P152" s="680" t="b">
        <f t="shared" si="85"/>
        <v>1</v>
      </c>
      <c r="Q152">
        <f>VLOOKUP(B152,'25년09월 학교가'!$A$2:$C$1818,3,0)</f>
        <v>22000</v>
      </c>
      <c r="S152" s="680" t="b">
        <f t="shared" si="80"/>
        <v>1</v>
      </c>
    </row>
    <row r="153" spans="1:19" ht="42">
      <c r="A153" s="172" t="s">
        <v>6447</v>
      </c>
      <c r="B153" s="850">
        <v>145343</v>
      </c>
      <c r="C153" s="609" t="s">
        <v>3892</v>
      </c>
      <c r="D153" s="615" t="s">
        <v>2309</v>
      </c>
      <c r="E153" s="616">
        <v>30</v>
      </c>
      <c r="F153" s="616" t="s">
        <v>233</v>
      </c>
      <c r="G153" s="617">
        <v>24080</v>
      </c>
      <c r="H153" s="618">
        <f t="shared" si="83"/>
        <v>21000</v>
      </c>
      <c r="I153" s="848">
        <f t="shared" si="86"/>
        <v>700</v>
      </c>
      <c r="J153" s="620" t="s">
        <v>2310</v>
      </c>
      <c r="K153" s="621" t="s">
        <v>47</v>
      </c>
      <c r="L153" s="849" t="s">
        <v>389</v>
      </c>
      <c r="M153" s="735" t="s">
        <v>11</v>
      </c>
      <c r="N153" s="159">
        <v>21000</v>
      </c>
      <c r="O153" s="680" t="b">
        <f t="shared" si="79"/>
        <v>1</v>
      </c>
      <c r="P153" s="680" t="b">
        <f t="shared" si="85"/>
        <v>1</v>
      </c>
      <c r="Q153">
        <f>VLOOKUP(B153,'25년09월 학교가'!$A$2:$C$1818,3,0)</f>
        <v>21000</v>
      </c>
      <c r="S153" s="680" t="b">
        <f t="shared" si="80"/>
        <v>1</v>
      </c>
    </row>
    <row r="154" spans="1:19" ht="42">
      <c r="A154" s="172" t="s">
        <v>6447</v>
      </c>
      <c r="B154" s="608">
        <v>158489</v>
      </c>
      <c r="C154" s="609" t="s">
        <v>2311</v>
      </c>
      <c r="D154" s="615" t="s">
        <v>2312</v>
      </c>
      <c r="E154" s="616">
        <v>30</v>
      </c>
      <c r="F154" s="616" t="s">
        <v>233</v>
      </c>
      <c r="G154" s="617">
        <v>36110</v>
      </c>
      <c r="H154" s="618">
        <f t="shared" si="83"/>
        <v>28950</v>
      </c>
      <c r="I154" s="848">
        <f t="shared" si="86"/>
        <v>965</v>
      </c>
      <c r="J154" s="620" t="s">
        <v>2313</v>
      </c>
      <c r="K154" s="621" t="s">
        <v>2314</v>
      </c>
      <c r="L154" s="849" t="s">
        <v>389</v>
      </c>
      <c r="M154" s="735" t="s">
        <v>11</v>
      </c>
      <c r="N154" s="159">
        <v>28950</v>
      </c>
      <c r="O154" s="680" t="b">
        <f t="shared" si="79"/>
        <v>1</v>
      </c>
      <c r="P154" s="680" t="b">
        <f t="shared" si="85"/>
        <v>1</v>
      </c>
      <c r="Q154">
        <f>VLOOKUP(B154,'25년09월 학교가'!$A$2:$C$1818,3,0)</f>
        <v>28950</v>
      </c>
      <c r="S154" s="680" t="b">
        <f t="shared" si="80"/>
        <v>1</v>
      </c>
    </row>
    <row r="155" spans="1:19" ht="42">
      <c r="A155" s="172" t="s">
        <v>6447</v>
      </c>
      <c r="B155" s="850">
        <v>135203</v>
      </c>
      <c r="C155" s="609" t="s">
        <v>2315</v>
      </c>
      <c r="D155" s="615" t="s">
        <v>2316</v>
      </c>
      <c r="E155" s="616">
        <v>24</v>
      </c>
      <c r="F155" s="616" t="s">
        <v>233</v>
      </c>
      <c r="G155" s="617">
        <v>14640</v>
      </c>
      <c r="H155" s="618">
        <f t="shared" si="83"/>
        <v>12500</v>
      </c>
      <c r="I155" s="848">
        <f t="shared" si="86"/>
        <v>520.83333333333337</v>
      </c>
      <c r="J155" s="620" t="s">
        <v>2317</v>
      </c>
      <c r="K155" s="621" t="s">
        <v>390</v>
      </c>
      <c r="L155" s="849" t="s">
        <v>389</v>
      </c>
      <c r="M155" s="735" t="s">
        <v>11</v>
      </c>
      <c r="N155" s="159">
        <v>12500</v>
      </c>
      <c r="O155" s="680" t="b">
        <f t="shared" si="79"/>
        <v>1</v>
      </c>
      <c r="P155" s="680" t="b">
        <f t="shared" si="85"/>
        <v>1</v>
      </c>
      <c r="Q155">
        <f>VLOOKUP(B155,'25년09월 학교가'!$A$2:$C$1818,3,0)</f>
        <v>12500</v>
      </c>
      <c r="S155" s="680" t="b">
        <f t="shared" si="80"/>
        <v>1</v>
      </c>
    </row>
    <row r="156" spans="1:19" ht="42">
      <c r="A156" s="172" t="s">
        <v>6447</v>
      </c>
      <c r="B156" s="608">
        <v>135204</v>
      </c>
      <c r="C156" s="609" t="s">
        <v>2318</v>
      </c>
      <c r="D156" s="615" t="s">
        <v>2316</v>
      </c>
      <c r="E156" s="616">
        <v>24</v>
      </c>
      <c r="F156" s="616" t="s">
        <v>233</v>
      </c>
      <c r="G156" s="617">
        <v>14930</v>
      </c>
      <c r="H156" s="618">
        <f t="shared" si="83"/>
        <v>13000</v>
      </c>
      <c r="I156" s="848">
        <f t="shared" si="86"/>
        <v>541.66666666666663</v>
      </c>
      <c r="J156" s="620" t="s">
        <v>2319</v>
      </c>
      <c r="K156" s="621" t="s">
        <v>47</v>
      </c>
      <c r="L156" s="849" t="s">
        <v>2320</v>
      </c>
      <c r="M156" s="735" t="s">
        <v>11</v>
      </c>
      <c r="N156" s="159">
        <v>13000</v>
      </c>
      <c r="O156" s="680" t="b">
        <f t="shared" si="79"/>
        <v>1</v>
      </c>
      <c r="P156" s="680" t="b">
        <f t="shared" si="85"/>
        <v>1</v>
      </c>
      <c r="Q156">
        <f>VLOOKUP(B156,'25년09월 학교가'!$A$2:$C$1818,3,0)</f>
        <v>13000</v>
      </c>
      <c r="S156" s="680" t="b">
        <f t="shared" si="80"/>
        <v>1</v>
      </c>
    </row>
    <row r="157" spans="1:19" ht="42">
      <c r="A157" s="13"/>
      <c r="B157" s="132">
        <v>194756</v>
      </c>
      <c r="C157" s="29" t="s">
        <v>2321</v>
      </c>
      <c r="D157" s="13" t="s">
        <v>2322</v>
      </c>
      <c r="E157" s="12">
        <v>40</v>
      </c>
      <c r="F157" s="12" t="s">
        <v>233</v>
      </c>
      <c r="G157" s="34">
        <v>28640</v>
      </c>
      <c r="H157" s="319">
        <f t="shared" si="83"/>
        <v>24250</v>
      </c>
      <c r="I157" s="208">
        <f t="shared" si="86"/>
        <v>606.25</v>
      </c>
      <c r="J157" s="32" t="s">
        <v>2323</v>
      </c>
      <c r="K157" s="41" t="s">
        <v>47</v>
      </c>
      <c r="L157" s="38" t="s">
        <v>55</v>
      </c>
      <c r="M157" s="17"/>
      <c r="N157" s="159">
        <v>24250</v>
      </c>
      <c r="O157" s="680" t="b">
        <f t="shared" si="79"/>
        <v>1</v>
      </c>
      <c r="P157" s="680" t="b">
        <f t="shared" si="85"/>
        <v>1</v>
      </c>
      <c r="Q157">
        <f>VLOOKUP(B157,'25년09월 학교가'!$A$2:$C$1818,3,0)</f>
        <v>24250</v>
      </c>
      <c r="S157" s="680" t="b">
        <f t="shared" si="80"/>
        <v>1</v>
      </c>
    </row>
    <row r="158" spans="1:19" ht="42">
      <c r="A158" s="172" t="s">
        <v>6447</v>
      </c>
      <c r="B158" s="850">
        <v>321313</v>
      </c>
      <c r="C158" s="609" t="s">
        <v>2327</v>
      </c>
      <c r="D158" s="615" t="s">
        <v>2328</v>
      </c>
      <c r="E158" s="616">
        <v>24</v>
      </c>
      <c r="F158" s="616" t="s">
        <v>233</v>
      </c>
      <c r="G158" s="617">
        <v>25600</v>
      </c>
      <c r="H158" s="618">
        <f t="shared" si="83"/>
        <v>24000</v>
      </c>
      <c r="I158" s="848">
        <f t="shared" si="86"/>
        <v>1000</v>
      </c>
      <c r="J158" s="620" t="s">
        <v>2329</v>
      </c>
      <c r="K158" s="621" t="s">
        <v>5068</v>
      </c>
      <c r="L158" s="849" t="s">
        <v>290</v>
      </c>
      <c r="M158" s="735" t="s">
        <v>11</v>
      </c>
      <c r="N158" s="159">
        <v>24000</v>
      </c>
      <c r="O158" s="680" t="b">
        <f t="shared" si="79"/>
        <v>1</v>
      </c>
      <c r="P158" s="680" t="b">
        <f t="shared" si="85"/>
        <v>1</v>
      </c>
      <c r="Q158">
        <f>VLOOKUP(B158,'25년09월 학교가'!$A$2:$C$1818,3,0)</f>
        <v>24000</v>
      </c>
      <c r="S158" s="680" t="b">
        <f t="shared" si="80"/>
        <v>1</v>
      </c>
    </row>
    <row r="159" spans="1:19" ht="42">
      <c r="A159" s="172" t="s">
        <v>6447</v>
      </c>
      <c r="B159" s="608">
        <v>269671</v>
      </c>
      <c r="C159" s="609" t="s">
        <v>6446</v>
      </c>
      <c r="D159" s="615" t="s">
        <v>2338</v>
      </c>
      <c r="E159" s="616">
        <v>30</v>
      </c>
      <c r="F159" s="616" t="s">
        <v>233</v>
      </c>
      <c r="G159" s="617">
        <v>31700</v>
      </c>
      <c r="H159" s="618">
        <f t="shared" si="83"/>
        <v>28000</v>
      </c>
      <c r="I159" s="848">
        <f t="shared" si="86"/>
        <v>933.33333333333337</v>
      </c>
      <c r="J159" s="620" t="s">
        <v>2339</v>
      </c>
      <c r="K159" s="621" t="s">
        <v>5071</v>
      </c>
      <c r="L159" s="849" t="s">
        <v>2337</v>
      </c>
      <c r="M159" s="735" t="s">
        <v>11</v>
      </c>
      <c r="N159" s="159">
        <v>28000</v>
      </c>
      <c r="O159" s="680" t="b">
        <f t="shared" si="79"/>
        <v>1</v>
      </c>
      <c r="P159" s="680" t="b">
        <f t="shared" si="85"/>
        <v>1</v>
      </c>
      <c r="Q159">
        <f>VLOOKUP(B159,'25년09월 학교가'!$A$2:$C$1818,3,0)</f>
        <v>28000</v>
      </c>
      <c r="S159" s="680" t="b">
        <f t="shared" si="80"/>
        <v>1</v>
      </c>
    </row>
    <row r="160" spans="1:19" ht="38.4">
      <c r="A160" s="13"/>
      <c r="B160" s="132">
        <v>284037</v>
      </c>
      <c r="C160" s="29" t="s">
        <v>2350</v>
      </c>
      <c r="D160" s="13" t="s">
        <v>2351</v>
      </c>
      <c r="E160" s="12">
        <v>16</v>
      </c>
      <c r="F160" s="12" t="s">
        <v>233</v>
      </c>
      <c r="G160" s="34">
        <v>25580</v>
      </c>
      <c r="H160" s="319">
        <f t="shared" si="83"/>
        <v>20680</v>
      </c>
      <c r="I160" s="208">
        <f t="shared" si="86"/>
        <v>1292.5</v>
      </c>
      <c r="J160" s="32" t="s">
        <v>2352</v>
      </c>
      <c r="K160" s="41" t="s">
        <v>401</v>
      </c>
      <c r="L160" s="38" t="s">
        <v>150</v>
      </c>
      <c r="M160" s="17" t="s">
        <v>2353</v>
      </c>
      <c r="N160" s="159">
        <v>20680</v>
      </c>
      <c r="O160" s="680" t="b">
        <f t="shared" si="79"/>
        <v>1</v>
      </c>
      <c r="P160" s="680" t="b">
        <f t="shared" si="85"/>
        <v>1</v>
      </c>
      <c r="Q160">
        <f>VLOOKUP(B160,'25년09월 학교가'!$A$2:$C$1818,3,0)</f>
        <v>20680</v>
      </c>
      <c r="S160" s="680" t="b">
        <f t="shared" si="80"/>
        <v>1</v>
      </c>
    </row>
    <row r="161" spans="1:19" s="194" customFormat="1" ht="96">
      <c r="A161" s="374"/>
      <c r="B161" s="132">
        <v>427811</v>
      </c>
      <c r="C161" s="191" t="s">
        <v>5379</v>
      </c>
      <c r="D161" s="13" t="s">
        <v>5380</v>
      </c>
      <c r="E161" s="12">
        <v>126</v>
      </c>
      <c r="F161" s="240" t="s">
        <v>233</v>
      </c>
      <c r="G161" s="183">
        <f>H161+50000</f>
        <v>230000</v>
      </c>
      <c r="H161" s="319">
        <f t="shared" si="83"/>
        <v>180000</v>
      </c>
      <c r="I161" s="183">
        <f>H161/E161</f>
        <v>1428.5714285714287</v>
      </c>
      <c r="J161" s="133" t="s">
        <v>5377</v>
      </c>
      <c r="K161" s="14" t="s">
        <v>5378</v>
      </c>
      <c r="L161" s="14" t="s">
        <v>569</v>
      </c>
      <c r="M161" s="12"/>
      <c r="N161" s="246">
        <v>180000</v>
      </c>
      <c r="O161" s="680" t="b">
        <f t="shared" si="79"/>
        <v>1</v>
      </c>
      <c r="P161" s="680" t="b">
        <f t="shared" si="85"/>
        <v>1</v>
      </c>
      <c r="Q161">
        <f>VLOOKUP(B161,'25년09월 학교가'!$A$2:$C$1818,3,0)</f>
        <v>180000</v>
      </c>
      <c r="R161" s="350"/>
      <c r="S161" s="699" t="b">
        <f t="shared" si="80"/>
        <v>1</v>
      </c>
    </row>
    <row r="162" spans="1:19" s="131" customFormat="1" ht="96">
      <c r="A162" s="374"/>
      <c r="B162" s="132">
        <v>427815</v>
      </c>
      <c r="C162" s="191" t="s">
        <v>5381</v>
      </c>
      <c r="D162" s="13" t="s">
        <v>5380</v>
      </c>
      <c r="E162" s="12">
        <v>126</v>
      </c>
      <c r="F162" s="240" t="s">
        <v>233</v>
      </c>
      <c r="G162" s="183">
        <f>H162+50000</f>
        <v>230000</v>
      </c>
      <c r="H162" s="319">
        <f t="shared" si="83"/>
        <v>180000</v>
      </c>
      <c r="I162" s="183">
        <f>H162/E162</f>
        <v>1428.5714285714287</v>
      </c>
      <c r="J162" s="133" t="s">
        <v>5416</v>
      </c>
      <c r="K162" s="14" t="s">
        <v>5417</v>
      </c>
      <c r="L162" s="14" t="s">
        <v>569</v>
      </c>
      <c r="M162" s="12"/>
      <c r="N162" s="247">
        <v>180000</v>
      </c>
      <c r="O162" s="680" t="b">
        <f t="shared" si="79"/>
        <v>1</v>
      </c>
      <c r="P162" s="680" t="b">
        <f t="shared" ref="P162:P188" si="89">H162&lt;G162</f>
        <v>1</v>
      </c>
      <c r="Q162">
        <f>VLOOKUP(B162,'25년09월 학교가'!$A$2:$C$1818,3,0)</f>
        <v>180000</v>
      </c>
      <c r="R162" s="350"/>
      <c r="S162" s="680" t="b">
        <f t="shared" si="80"/>
        <v>1</v>
      </c>
    </row>
    <row r="163" spans="1:19" ht="38.4">
      <c r="A163" s="172"/>
      <c r="B163" s="132">
        <v>430573</v>
      </c>
      <c r="C163" s="191" t="s">
        <v>4830</v>
      </c>
      <c r="D163" s="132" t="s">
        <v>4831</v>
      </c>
      <c r="E163" s="12">
        <v>24</v>
      </c>
      <c r="F163" s="240" t="s">
        <v>10</v>
      </c>
      <c r="G163" s="262">
        <f t="shared" ref="G163:G165" si="90">H163+5000</f>
        <v>48000</v>
      </c>
      <c r="H163" s="319">
        <f t="shared" si="83"/>
        <v>43000</v>
      </c>
      <c r="I163" s="183">
        <f t="shared" si="86"/>
        <v>1791.6666666666667</v>
      </c>
      <c r="J163" s="133" t="s">
        <v>4832</v>
      </c>
      <c r="K163" s="41" t="s">
        <v>2340</v>
      </c>
      <c r="L163" s="41" t="s">
        <v>569</v>
      </c>
      <c r="M163" s="38"/>
      <c r="N163" s="159">
        <v>43000</v>
      </c>
      <c r="O163" s="680" t="b">
        <f t="shared" si="79"/>
        <v>1</v>
      </c>
      <c r="P163" s="680" t="b">
        <f t="shared" si="89"/>
        <v>1</v>
      </c>
      <c r="Q163">
        <f>VLOOKUP(B163,'25년09월 학교가'!$A$2:$C$1818,3,0)</f>
        <v>43000</v>
      </c>
      <c r="S163" s="680" t="b">
        <f t="shared" si="80"/>
        <v>1</v>
      </c>
    </row>
    <row r="164" spans="1:19" ht="38.4">
      <c r="A164" s="172"/>
      <c r="B164" s="132">
        <v>430574</v>
      </c>
      <c r="C164" s="191" t="s">
        <v>4833</v>
      </c>
      <c r="D164" s="132" t="s">
        <v>4834</v>
      </c>
      <c r="E164" s="12">
        <v>24</v>
      </c>
      <c r="F164" s="240" t="s">
        <v>3719</v>
      </c>
      <c r="G164" s="262">
        <f t="shared" si="90"/>
        <v>48000</v>
      </c>
      <c r="H164" s="319">
        <f t="shared" si="83"/>
        <v>43000</v>
      </c>
      <c r="I164" s="183">
        <f t="shared" si="86"/>
        <v>1791.6666666666667</v>
      </c>
      <c r="J164" s="133" t="s">
        <v>4835</v>
      </c>
      <c r="K164" s="41" t="s">
        <v>2340</v>
      </c>
      <c r="L164" s="41" t="s">
        <v>569</v>
      </c>
      <c r="M164" s="38"/>
      <c r="N164" s="159">
        <v>43000</v>
      </c>
      <c r="O164" s="680" t="b">
        <f t="shared" si="79"/>
        <v>1</v>
      </c>
      <c r="P164" s="680" t="b">
        <f t="shared" si="89"/>
        <v>1</v>
      </c>
      <c r="Q164">
        <f>VLOOKUP(B164,'25년09월 학교가'!$A$2:$C$1818,3,0)</f>
        <v>43000</v>
      </c>
      <c r="S164" s="680" t="b">
        <f t="shared" si="80"/>
        <v>1</v>
      </c>
    </row>
    <row r="165" spans="1:19" ht="38.4">
      <c r="A165" s="172"/>
      <c r="B165" s="132">
        <v>430570</v>
      </c>
      <c r="C165" s="191" t="s">
        <v>4836</v>
      </c>
      <c r="D165" s="13" t="s">
        <v>4837</v>
      </c>
      <c r="E165" s="12">
        <v>10</v>
      </c>
      <c r="F165" s="240" t="s">
        <v>3719</v>
      </c>
      <c r="G165" s="262">
        <f t="shared" si="90"/>
        <v>52000</v>
      </c>
      <c r="H165" s="319">
        <f t="shared" si="83"/>
        <v>47000</v>
      </c>
      <c r="I165" s="183">
        <f>H165/E165</f>
        <v>4700</v>
      </c>
      <c r="J165" s="133" t="s">
        <v>4838</v>
      </c>
      <c r="K165" s="41" t="s">
        <v>2340</v>
      </c>
      <c r="L165" s="41" t="s">
        <v>569</v>
      </c>
      <c r="M165" s="38"/>
      <c r="N165" s="159">
        <v>47000</v>
      </c>
      <c r="O165" s="680" t="b">
        <f t="shared" si="79"/>
        <v>1</v>
      </c>
      <c r="P165" s="680" t="b">
        <f t="shared" si="89"/>
        <v>1</v>
      </c>
      <c r="Q165">
        <f>VLOOKUP(B165,'25년09월 학교가'!$A$2:$C$1818,3,0)</f>
        <v>47000</v>
      </c>
      <c r="S165" s="680" t="b">
        <f t="shared" si="80"/>
        <v>1</v>
      </c>
    </row>
    <row r="166" spans="1:19" ht="57.6">
      <c r="A166" s="13"/>
      <c r="B166" s="132">
        <v>274978</v>
      </c>
      <c r="C166" s="29" t="s">
        <v>966</v>
      </c>
      <c r="D166" s="13" t="s">
        <v>967</v>
      </c>
      <c r="E166" s="12">
        <v>16</v>
      </c>
      <c r="F166" s="12" t="s">
        <v>233</v>
      </c>
      <c r="G166" s="30">
        <f>H166+5000</f>
        <v>29000</v>
      </c>
      <c r="H166" s="319">
        <f t="shared" si="83"/>
        <v>24000</v>
      </c>
      <c r="I166" s="208">
        <f t="shared" si="86"/>
        <v>1500</v>
      </c>
      <c r="J166" s="32" t="s">
        <v>968</v>
      </c>
      <c r="K166" s="41" t="s">
        <v>401</v>
      </c>
      <c r="L166" s="38" t="s">
        <v>150</v>
      </c>
      <c r="M166" s="17" t="s">
        <v>498</v>
      </c>
      <c r="N166" s="159">
        <v>24000</v>
      </c>
      <c r="O166" s="680" t="b">
        <f t="shared" si="79"/>
        <v>1</v>
      </c>
      <c r="P166" s="680" t="b">
        <f t="shared" si="89"/>
        <v>1</v>
      </c>
      <c r="Q166">
        <f>VLOOKUP(B166,'25년09월 학교가'!$A$2:$C$1818,3,0)</f>
        <v>24000</v>
      </c>
      <c r="S166" s="680" t="b">
        <f t="shared" si="80"/>
        <v>1</v>
      </c>
    </row>
    <row r="167" spans="1:19" ht="57.6">
      <c r="A167" s="13"/>
      <c r="B167" s="132">
        <v>383080</v>
      </c>
      <c r="C167" s="29" t="s">
        <v>969</v>
      </c>
      <c r="D167" s="13" t="s">
        <v>967</v>
      </c>
      <c r="E167" s="12">
        <v>16</v>
      </c>
      <c r="F167" s="12" t="s">
        <v>233</v>
      </c>
      <c r="G167" s="30">
        <v>25000</v>
      </c>
      <c r="H167" s="319">
        <f t="shared" si="83"/>
        <v>22000</v>
      </c>
      <c r="I167" s="208">
        <f t="shared" si="86"/>
        <v>1375</v>
      </c>
      <c r="J167" s="32" t="s">
        <v>970</v>
      </c>
      <c r="K167" s="41" t="s">
        <v>401</v>
      </c>
      <c r="L167" s="38" t="s">
        <v>164</v>
      </c>
      <c r="M167" s="17" t="s">
        <v>498</v>
      </c>
      <c r="N167" s="159">
        <v>22000</v>
      </c>
      <c r="O167" s="680" t="b">
        <f t="shared" si="79"/>
        <v>1</v>
      </c>
      <c r="P167" s="680" t="b">
        <f t="shared" si="89"/>
        <v>1</v>
      </c>
      <c r="Q167">
        <f>VLOOKUP(B167,'25년09월 학교가'!$A$2:$C$1818,3,0)</f>
        <v>22000</v>
      </c>
      <c r="S167" s="680" t="b">
        <f t="shared" si="80"/>
        <v>1</v>
      </c>
    </row>
    <row r="168" spans="1:19" ht="57.6">
      <c r="A168" s="13"/>
      <c r="B168" s="132">
        <v>274991</v>
      </c>
      <c r="C168" s="29" t="s">
        <v>1162</v>
      </c>
      <c r="D168" s="13" t="s">
        <v>1163</v>
      </c>
      <c r="E168" s="12">
        <v>10</v>
      </c>
      <c r="F168" s="12" t="s">
        <v>233</v>
      </c>
      <c r="G168" s="30">
        <v>15200</v>
      </c>
      <c r="H168" s="319">
        <f t="shared" si="83"/>
        <v>12500</v>
      </c>
      <c r="I168" s="208">
        <f t="shared" si="86"/>
        <v>1250</v>
      </c>
      <c r="J168" s="32" t="s">
        <v>1164</v>
      </c>
      <c r="K168" s="41" t="s">
        <v>5074</v>
      </c>
      <c r="L168" s="38" t="s">
        <v>17</v>
      </c>
      <c r="M168" s="17" t="s">
        <v>498</v>
      </c>
      <c r="N168" s="159">
        <v>12500</v>
      </c>
      <c r="O168" s="680" t="b">
        <f t="shared" si="79"/>
        <v>1</v>
      </c>
      <c r="P168" s="680" t="b">
        <f t="shared" si="89"/>
        <v>1</v>
      </c>
      <c r="Q168">
        <f>VLOOKUP(B168,'25년09월 학교가'!$A$2:$C$1818,3,0)</f>
        <v>12500</v>
      </c>
      <c r="S168" s="680" t="b">
        <f t="shared" si="80"/>
        <v>1</v>
      </c>
    </row>
    <row r="169" spans="1:19">
      <c r="A169" s="13"/>
      <c r="B169" s="132">
        <v>274958</v>
      </c>
      <c r="C169" s="29" t="s">
        <v>1165</v>
      </c>
      <c r="D169" s="13" t="s">
        <v>1166</v>
      </c>
      <c r="E169" s="12">
        <v>6</v>
      </c>
      <c r="F169" s="12" t="s">
        <v>233</v>
      </c>
      <c r="G169" s="30">
        <v>11000</v>
      </c>
      <c r="H169" s="319">
        <f t="shared" si="83"/>
        <v>9200</v>
      </c>
      <c r="I169" s="208">
        <f t="shared" si="86"/>
        <v>1533.3333333333333</v>
      </c>
      <c r="J169" s="32" t="s">
        <v>1167</v>
      </c>
      <c r="K169" s="41" t="s">
        <v>330</v>
      </c>
      <c r="L169" s="38" t="s">
        <v>150</v>
      </c>
      <c r="M169" s="17" t="s">
        <v>498</v>
      </c>
      <c r="N169" s="159">
        <v>9200</v>
      </c>
      <c r="O169" s="680" t="b">
        <f t="shared" si="79"/>
        <v>1</v>
      </c>
      <c r="P169" s="680" t="b">
        <f t="shared" si="89"/>
        <v>1</v>
      </c>
      <c r="Q169">
        <f>VLOOKUP(B169,'25년09월 학교가'!$A$2:$C$1818,3,0)</f>
        <v>9200</v>
      </c>
      <c r="S169" s="680" t="b">
        <f t="shared" si="80"/>
        <v>1</v>
      </c>
    </row>
    <row r="170" spans="1:19">
      <c r="A170" s="13"/>
      <c r="B170" s="132">
        <v>274959</v>
      </c>
      <c r="C170" s="29" t="s">
        <v>1168</v>
      </c>
      <c r="D170" s="13" t="s">
        <v>1169</v>
      </c>
      <c r="E170" s="12">
        <v>72</v>
      </c>
      <c r="F170" s="12" t="s">
        <v>233</v>
      </c>
      <c r="G170" s="30">
        <v>98000</v>
      </c>
      <c r="H170" s="319">
        <f t="shared" si="83"/>
        <v>96000</v>
      </c>
      <c r="I170" s="208">
        <f t="shared" si="86"/>
        <v>1333.3333333333333</v>
      </c>
      <c r="J170" s="32" t="s">
        <v>1170</v>
      </c>
      <c r="K170" s="41" t="s">
        <v>2376</v>
      </c>
      <c r="L170" s="38" t="s">
        <v>1171</v>
      </c>
      <c r="M170" s="17" t="s">
        <v>498</v>
      </c>
      <c r="N170" s="159">
        <v>96000</v>
      </c>
      <c r="O170" s="680" t="b">
        <f t="shared" ref="O170:O344" si="91">H170=N170</f>
        <v>1</v>
      </c>
      <c r="P170" s="680" t="b">
        <f t="shared" si="89"/>
        <v>1</v>
      </c>
      <c r="Q170">
        <f>VLOOKUP(B170,'25년09월 학교가'!$A$2:$C$1818,3,0)</f>
        <v>96000</v>
      </c>
      <c r="S170" s="680" t="b">
        <f t="shared" si="80"/>
        <v>1</v>
      </c>
    </row>
    <row r="171" spans="1:19">
      <c r="A171" s="13"/>
      <c r="B171" s="132">
        <v>290547</v>
      </c>
      <c r="C171" s="29" t="s">
        <v>1172</v>
      </c>
      <c r="D171" s="13" t="s">
        <v>1173</v>
      </c>
      <c r="E171" s="12">
        <v>11</v>
      </c>
      <c r="F171" s="12" t="s">
        <v>233</v>
      </c>
      <c r="G171" s="30">
        <v>13900</v>
      </c>
      <c r="H171" s="319">
        <f t="shared" si="83"/>
        <v>13000</v>
      </c>
      <c r="I171" s="208">
        <f t="shared" si="86"/>
        <v>1181.8181818181818</v>
      </c>
      <c r="J171" s="32" t="s">
        <v>1174</v>
      </c>
      <c r="K171" s="41" t="s">
        <v>404</v>
      </c>
      <c r="L171" s="38" t="s">
        <v>17</v>
      </c>
      <c r="M171" s="17" t="s">
        <v>498</v>
      </c>
      <c r="N171" s="159">
        <v>13000</v>
      </c>
      <c r="O171" s="680" t="b">
        <f t="shared" si="91"/>
        <v>1</v>
      </c>
      <c r="P171" s="680" t="b">
        <f t="shared" si="89"/>
        <v>1</v>
      </c>
      <c r="Q171">
        <f>VLOOKUP(B171,'25년09월 학교가'!$A$2:$C$1818,3,0)</f>
        <v>13000</v>
      </c>
      <c r="S171" s="680" t="b">
        <f t="shared" si="80"/>
        <v>1</v>
      </c>
    </row>
    <row r="172" spans="1:19" ht="57.6">
      <c r="A172" s="172"/>
      <c r="B172" s="132">
        <v>390552</v>
      </c>
      <c r="C172" s="29" t="s">
        <v>4111</v>
      </c>
      <c r="D172" s="13" t="s">
        <v>2359</v>
      </c>
      <c r="E172" s="12">
        <v>8</v>
      </c>
      <c r="F172" s="12" t="s">
        <v>233</v>
      </c>
      <c r="G172" s="30">
        <v>13000</v>
      </c>
      <c r="H172" s="319">
        <f t="shared" si="83"/>
        <v>8700</v>
      </c>
      <c r="I172" s="208">
        <f t="shared" si="86"/>
        <v>1087.5</v>
      </c>
      <c r="J172" s="32" t="s">
        <v>1175</v>
      </c>
      <c r="K172" s="41" t="s">
        <v>404</v>
      </c>
      <c r="L172" s="38" t="s">
        <v>164</v>
      </c>
      <c r="M172" s="17" t="s">
        <v>498</v>
      </c>
      <c r="N172" s="159">
        <v>8700</v>
      </c>
      <c r="O172" s="680" t="b">
        <f t="shared" si="91"/>
        <v>1</v>
      </c>
      <c r="P172" s="680" t="b">
        <f t="shared" si="89"/>
        <v>1</v>
      </c>
      <c r="Q172">
        <f>VLOOKUP(B172,'25년09월 학교가'!$A$2:$C$1818,3,0)</f>
        <v>8700</v>
      </c>
      <c r="S172" s="680" t="b">
        <f t="shared" si="80"/>
        <v>1</v>
      </c>
    </row>
    <row r="173" spans="1:19">
      <c r="A173" s="13"/>
      <c r="B173" s="132">
        <v>274982</v>
      </c>
      <c r="C173" s="29" t="s">
        <v>1176</v>
      </c>
      <c r="D173" s="13" t="s">
        <v>1177</v>
      </c>
      <c r="E173" s="12">
        <v>10</v>
      </c>
      <c r="F173" s="12" t="s">
        <v>233</v>
      </c>
      <c r="G173" s="30">
        <v>50000</v>
      </c>
      <c r="H173" s="319">
        <f t="shared" si="83"/>
        <v>45000</v>
      </c>
      <c r="I173" s="208">
        <f t="shared" si="86"/>
        <v>4500</v>
      </c>
      <c r="J173" s="32" t="s">
        <v>1178</v>
      </c>
      <c r="K173" s="41" t="s">
        <v>404</v>
      </c>
      <c r="L173" s="38" t="s">
        <v>15</v>
      </c>
      <c r="M173" s="17" t="s">
        <v>498</v>
      </c>
      <c r="N173" s="159">
        <v>45000</v>
      </c>
      <c r="O173" s="680" t="b">
        <f t="shared" si="91"/>
        <v>1</v>
      </c>
      <c r="P173" s="680" t="b">
        <f t="shared" si="89"/>
        <v>1</v>
      </c>
      <c r="Q173">
        <f>VLOOKUP(B173,'25년09월 학교가'!$A$2:$C$1818,3,0)</f>
        <v>45000</v>
      </c>
      <c r="S173" s="680" t="b">
        <f t="shared" si="80"/>
        <v>1</v>
      </c>
    </row>
    <row r="174" spans="1:19" ht="38.4">
      <c r="A174" s="13"/>
      <c r="B174" s="132">
        <v>287953</v>
      </c>
      <c r="C174" s="29" t="s">
        <v>1179</v>
      </c>
      <c r="D174" s="13" t="s">
        <v>1180</v>
      </c>
      <c r="E174" s="12">
        <v>6</v>
      </c>
      <c r="F174" s="12" t="s">
        <v>233</v>
      </c>
      <c r="G174" s="30">
        <v>11000</v>
      </c>
      <c r="H174" s="319">
        <f t="shared" si="83"/>
        <v>8800</v>
      </c>
      <c r="I174" s="208">
        <f t="shared" si="86"/>
        <v>1466.6666666666667</v>
      </c>
      <c r="J174" s="32" t="s">
        <v>1181</v>
      </c>
      <c r="K174" s="41" t="s">
        <v>401</v>
      </c>
      <c r="L174" s="38" t="s">
        <v>17</v>
      </c>
      <c r="M174" s="17" t="s">
        <v>498</v>
      </c>
      <c r="N174" s="159">
        <v>8800</v>
      </c>
      <c r="O174" s="680" t="b">
        <f t="shared" si="91"/>
        <v>1</v>
      </c>
      <c r="P174" s="680" t="b">
        <f t="shared" si="89"/>
        <v>1</v>
      </c>
      <c r="Q174">
        <f>VLOOKUP(B174,'25년09월 학교가'!$A$2:$C$1818,3,0)</f>
        <v>8800</v>
      </c>
      <c r="S174" s="680" t="b">
        <f t="shared" si="80"/>
        <v>1</v>
      </c>
    </row>
    <row r="175" spans="1:19">
      <c r="A175" s="13"/>
      <c r="B175" s="132">
        <v>274956</v>
      </c>
      <c r="C175" s="29" t="s">
        <v>1185</v>
      </c>
      <c r="D175" s="13" t="s">
        <v>1186</v>
      </c>
      <c r="E175" s="12">
        <v>8</v>
      </c>
      <c r="F175" s="12" t="s">
        <v>233</v>
      </c>
      <c r="G175" s="30">
        <v>11000</v>
      </c>
      <c r="H175" s="319">
        <f t="shared" si="83"/>
        <v>7800</v>
      </c>
      <c r="I175" s="208">
        <f t="shared" si="86"/>
        <v>975</v>
      </c>
      <c r="J175" s="32" t="s">
        <v>1187</v>
      </c>
      <c r="K175" s="41" t="s">
        <v>404</v>
      </c>
      <c r="L175" s="38" t="s">
        <v>150</v>
      </c>
      <c r="M175" s="17" t="s">
        <v>498</v>
      </c>
      <c r="N175" s="159">
        <v>7800</v>
      </c>
      <c r="O175" s="680" t="b">
        <f t="shared" si="91"/>
        <v>1</v>
      </c>
      <c r="P175" s="680" t="b">
        <f t="shared" si="89"/>
        <v>1</v>
      </c>
      <c r="Q175">
        <f>VLOOKUP(B175,'25년09월 학교가'!$A$2:$C$1818,3,0)</f>
        <v>7800</v>
      </c>
      <c r="S175" s="680" t="b">
        <f t="shared" si="80"/>
        <v>1</v>
      </c>
    </row>
    <row r="176" spans="1:19">
      <c r="A176" s="13"/>
      <c r="B176" s="132">
        <v>370729</v>
      </c>
      <c r="C176" s="29" t="s">
        <v>1188</v>
      </c>
      <c r="D176" s="13" t="s">
        <v>1189</v>
      </c>
      <c r="E176" s="12">
        <v>6</v>
      </c>
      <c r="F176" s="12" t="s">
        <v>233</v>
      </c>
      <c r="G176" s="30">
        <v>11000</v>
      </c>
      <c r="H176" s="319">
        <f t="shared" si="83"/>
        <v>8500</v>
      </c>
      <c r="I176" s="208">
        <f t="shared" si="86"/>
        <v>1416.6666666666667</v>
      </c>
      <c r="J176" s="32" t="s">
        <v>1190</v>
      </c>
      <c r="K176" s="41" t="s">
        <v>330</v>
      </c>
      <c r="L176" s="38" t="s">
        <v>17</v>
      </c>
      <c r="M176" s="17" t="s">
        <v>498</v>
      </c>
      <c r="N176" s="159">
        <v>8500</v>
      </c>
      <c r="O176" s="680" t="b">
        <f t="shared" si="91"/>
        <v>1</v>
      </c>
      <c r="P176" s="680" t="b">
        <f t="shared" si="89"/>
        <v>1</v>
      </c>
      <c r="Q176">
        <f>VLOOKUP(B176,'25년09월 학교가'!$A$2:$C$1818,3,0)</f>
        <v>8500</v>
      </c>
      <c r="S176" s="680" t="b">
        <f t="shared" si="80"/>
        <v>1</v>
      </c>
    </row>
    <row r="177" spans="1:19">
      <c r="A177" s="13"/>
      <c r="B177" s="132">
        <v>290549</v>
      </c>
      <c r="C177" s="29" t="s">
        <v>1191</v>
      </c>
      <c r="D177" s="13" t="s">
        <v>1192</v>
      </c>
      <c r="E177" s="12">
        <v>10</v>
      </c>
      <c r="F177" s="12" t="s">
        <v>233</v>
      </c>
      <c r="G177" s="30">
        <v>55000</v>
      </c>
      <c r="H177" s="319">
        <f t="shared" si="83"/>
        <v>45000</v>
      </c>
      <c r="I177" s="208">
        <f t="shared" si="86"/>
        <v>4500</v>
      </c>
      <c r="J177" s="32" t="s">
        <v>1193</v>
      </c>
      <c r="K177" s="41" t="s">
        <v>401</v>
      </c>
      <c r="L177" s="38" t="s">
        <v>17</v>
      </c>
      <c r="M177" s="17" t="s">
        <v>498</v>
      </c>
      <c r="N177" s="159">
        <v>45000</v>
      </c>
      <c r="O177" s="680" t="b">
        <f t="shared" si="91"/>
        <v>1</v>
      </c>
      <c r="P177" s="680" t="b">
        <f t="shared" si="89"/>
        <v>1</v>
      </c>
      <c r="Q177">
        <f>VLOOKUP(B177,'25년09월 학교가'!$A$2:$C$1818,3,0)</f>
        <v>45000</v>
      </c>
      <c r="S177" s="680" t="b">
        <f t="shared" si="80"/>
        <v>1</v>
      </c>
    </row>
    <row r="178" spans="1:19">
      <c r="A178" s="13"/>
      <c r="B178" s="132">
        <v>274983</v>
      </c>
      <c r="C178" s="29" t="s">
        <v>1194</v>
      </c>
      <c r="D178" s="13" t="s">
        <v>1195</v>
      </c>
      <c r="E178" s="12">
        <v>5</v>
      </c>
      <c r="F178" s="12" t="s">
        <v>233</v>
      </c>
      <c r="G178" s="30">
        <v>50000</v>
      </c>
      <c r="H178" s="319">
        <f t="shared" si="83"/>
        <v>40000</v>
      </c>
      <c r="I178" s="208">
        <f t="shared" si="86"/>
        <v>8000</v>
      </c>
      <c r="J178" s="32" t="s">
        <v>1196</v>
      </c>
      <c r="K178" s="41" t="s">
        <v>404</v>
      </c>
      <c r="L178" s="38" t="s">
        <v>497</v>
      </c>
      <c r="M178" s="17" t="s">
        <v>498</v>
      </c>
      <c r="N178" s="159">
        <v>40000</v>
      </c>
      <c r="O178" s="680" t="b">
        <f t="shared" si="91"/>
        <v>1</v>
      </c>
      <c r="P178" s="680" t="b">
        <f t="shared" si="89"/>
        <v>1</v>
      </c>
      <c r="Q178">
        <f>VLOOKUP(B178,'25년09월 학교가'!$A$2:$C$1818,3,0)</f>
        <v>40000</v>
      </c>
      <c r="S178" s="680" t="b">
        <f t="shared" si="80"/>
        <v>1</v>
      </c>
    </row>
    <row r="179" spans="1:19">
      <c r="A179" s="13"/>
      <c r="B179" s="132">
        <v>274986</v>
      </c>
      <c r="C179" s="29" t="s">
        <v>1197</v>
      </c>
      <c r="D179" s="13" t="s">
        <v>1195</v>
      </c>
      <c r="E179" s="12"/>
      <c r="F179" s="12" t="s">
        <v>233</v>
      </c>
      <c r="G179" s="30">
        <v>50000</v>
      </c>
      <c r="H179" s="319">
        <f t="shared" si="83"/>
        <v>46000</v>
      </c>
      <c r="I179" s="208"/>
      <c r="J179" s="32" t="s">
        <v>1198</v>
      </c>
      <c r="K179" s="41" t="s">
        <v>404</v>
      </c>
      <c r="L179" s="38" t="s">
        <v>15</v>
      </c>
      <c r="M179" s="17" t="s">
        <v>498</v>
      </c>
      <c r="N179" s="159">
        <v>46000</v>
      </c>
      <c r="O179" s="680" t="b">
        <f t="shared" si="91"/>
        <v>1</v>
      </c>
      <c r="P179" s="680" t="b">
        <f t="shared" si="89"/>
        <v>1</v>
      </c>
      <c r="Q179">
        <f>VLOOKUP(B179,'25년09월 학교가'!$A$2:$C$1818,3,0)</f>
        <v>46000</v>
      </c>
      <c r="S179" s="680" t="b">
        <f t="shared" si="80"/>
        <v>1</v>
      </c>
    </row>
    <row r="180" spans="1:19">
      <c r="A180" s="13"/>
      <c r="B180" s="132">
        <v>383043</v>
      </c>
      <c r="C180" s="29" t="s">
        <v>1199</v>
      </c>
      <c r="D180" s="13" t="s">
        <v>1200</v>
      </c>
      <c r="E180" s="12"/>
      <c r="F180" s="12" t="s">
        <v>233</v>
      </c>
      <c r="G180" s="30">
        <v>52000</v>
      </c>
      <c r="H180" s="319">
        <f t="shared" si="83"/>
        <v>48000</v>
      </c>
      <c r="I180" s="208"/>
      <c r="J180" s="32" t="s">
        <v>1201</v>
      </c>
      <c r="K180" s="41" t="s">
        <v>401</v>
      </c>
      <c r="L180" s="38" t="s">
        <v>15</v>
      </c>
      <c r="M180" s="17" t="s">
        <v>498</v>
      </c>
      <c r="N180" s="159">
        <v>48000</v>
      </c>
      <c r="O180" s="680" t="b">
        <f t="shared" si="91"/>
        <v>1</v>
      </c>
      <c r="P180" s="680" t="b">
        <f t="shared" si="89"/>
        <v>1</v>
      </c>
      <c r="Q180">
        <f>VLOOKUP(B180,'25년09월 학교가'!$A$2:$C$1818,3,0)</f>
        <v>48000</v>
      </c>
      <c r="S180" s="680" t="b">
        <f t="shared" si="80"/>
        <v>1</v>
      </c>
    </row>
    <row r="181" spans="1:19">
      <c r="A181" s="13"/>
      <c r="B181" s="132">
        <v>383044</v>
      </c>
      <c r="C181" s="29" t="s">
        <v>1202</v>
      </c>
      <c r="D181" s="13" t="s">
        <v>89</v>
      </c>
      <c r="E181" s="12"/>
      <c r="F181" s="12" t="s">
        <v>233</v>
      </c>
      <c r="G181" s="30">
        <v>50000</v>
      </c>
      <c r="H181" s="319">
        <f t="shared" si="83"/>
        <v>48000</v>
      </c>
      <c r="I181" s="208"/>
      <c r="J181" s="32" t="s">
        <v>1203</v>
      </c>
      <c r="K181" s="41" t="s">
        <v>401</v>
      </c>
      <c r="L181" s="38" t="s">
        <v>15</v>
      </c>
      <c r="M181" s="17" t="s">
        <v>498</v>
      </c>
      <c r="N181" s="159">
        <v>48000</v>
      </c>
      <c r="O181" s="680" t="b">
        <f t="shared" si="91"/>
        <v>1</v>
      </c>
      <c r="P181" s="680" t="b">
        <f t="shared" si="89"/>
        <v>1</v>
      </c>
      <c r="Q181">
        <f>VLOOKUP(B181,'25년09월 학교가'!$A$2:$C$1818,3,0)</f>
        <v>48000</v>
      </c>
      <c r="S181" s="680" t="b">
        <f t="shared" si="80"/>
        <v>1</v>
      </c>
    </row>
    <row r="182" spans="1:19">
      <c r="A182" s="172"/>
      <c r="B182" s="132">
        <v>390374</v>
      </c>
      <c r="C182" s="29" t="s">
        <v>3702</v>
      </c>
      <c r="D182" s="13" t="s">
        <v>2358</v>
      </c>
      <c r="E182" s="12">
        <v>10</v>
      </c>
      <c r="F182" s="12" t="s">
        <v>233</v>
      </c>
      <c r="G182" s="30">
        <f>H182+5000</f>
        <v>21500</v>
      </c>
      <c r="H182" s="319">
        <f t="shared" si="83"/>
        <v>16500</v>
      </c>
      <c r="I182" s="208">
        <f>H182/E182</f>
        <v>1650</v>
      </c>
      <c r="J182" s="32" t="s">
        <v>1204</v>
      </c>
      <c r="K182" s="41" t="s">
        <v>404</v>
      </c>
      <c r="L182" s="38" t="s">
        <v>15</v>
      </c>
      <c r="M182" s="17" t="s">
        <v>498</v>
      </c>
      <c r="N182" s="159">
        <v>16500</v>
      </c>
      <c r="O182" s="680" t="b">
        <f t="shared" si="91"/>
        <v>1</v>
      </c>
      <c r="P182" s="680" t="b">
        <f t="shared" si="89"/>
        <v>1</v>
      </c>
      <c r="Q182">
        <f>VLOOKUP(B182,'25년09월 학교가'!$A$2:$C$1818,3,0)</f>
        <v>16500</v>
      </c>
      <c r="S182" s="680" t="b">
        <f t="shared" si="80"/>
        <v>1</v>
      </c>
    </row>
    <row r="183" spans="1:19">
      <c r="A183" s="13"/>
      <c r="B183" s="13">
        <v>274984</v>
      </c>
      <c r="C183" s="29" t="s">
        <v>1182</v>
      </c>
      <c r="D183" s="13" t="s">
        <v>1183</v>
      </c>
      <c r="E183" s="12"/>
      <c r="F183" s="12" t="s">
        <v>233</v>
      </c>
      <c r="G183" s="59">
        <f>H183+10000</f>
        <v>56000</v>
      </c>
      <c r="H183" s="319">
        <f t="shared" si="83"/>
        <v>46000</v>
      </c>
      <c r="I183" s="208"/>
      <c r="J183" s="32" t="s">
        <v>1184</v>
      </c>
      <c r="K183" s="41" t="s">
        <v>401</v>
      </c>
      <c r="L183" s="38" t="s">
        <v>15</v>
      </c>
      <c r="M183" s="17" t="s">
        <v>498</v>
      </c>
      <c r="N183" s="159">
        <v>46000</v>
      </c>
      <c r="O183" s="680" t="b">
        <f t="shared" si="91"/>
        <v>1</v>
      </c>
      <c r="P183" s="680" t="b">
        <f t="shared" si="89"/>
        <v>1</v>
      </c>
      <c r="Q183">
        <f>VLOOKUP(B183,'25년09월 학교가'!$A$2:$C$1818,3,0)</f>
        <v>46000</v>
      </c>
      <c r="S183" s="680" t="b">
        <f t="shared" ref="S183:S376" si="92">Q183=H183</f>
        <v>1</v>
      </c>
    </row>
    <row r="184" spans="1:19">
      <c r="A184" s="172"/>
      <c r="B184" s="132">
        <v>390373</v>
      </c>
      <c r="C184" s="29" t="s">
        <v>2357</v>
      </c>
      <c r="D184" s="13" t="s">
        <v>3704</v>
      </c>
      <c r="E184" s="12">
        <v>10</v>
      </c>
      <c r="F184" s="12" t="s">
        <v>233</v>
      </c>
      <c r="G184" s="34">
        <v>17500</v>
      </c>
      <c r="H184" s="319">
        <f t="shared" si="83"/>
        <v>14660</v>
      </c>
      <c r="I184" s="208">
        <f>H184/E184</f>
        <v>1466</v>
      </c>
      <c r="J184" s="32" t="s">
        <v>2230</v>
      </c>
      <c r="K184" s="41" t="s">
        <v>404</v>
      </c>
      <c r="L184" s="38" t="s">
        <v>17</v>
      </c>
      <c r="M184" s="17"/>
      <c r="N184" s="159">
        <v>14660</v>
      </c>
      <c r="O184" s="680" t="b">
        <f t="shared" si="91"/>
        <v>1</v>
      </c>
      <c r="P184" s="680" t="b">
        <f t="shared" si="89"/>
        <v>1</v>
      </c>
      <c r="Q184">
        <f>VLOOKUP(B184,'25년09월 학교가'!$A$2:$C$1818,3,0)</f>
        <v>14660</v>
      </c>
      <c r="S184" s="680" t="b">
        <f t="shared" si="92"/>
        <v>1</v>
      </c>
    </row>
    <row r="185" spans="1:19" ht="134.4">
      <c r="A185" s="13"/>
      <c r="B185" s="132">
        <v>383866</v>
      </c>
      <c r="C185" s="29" t="s">
        <v>619</v>
      </c>
      <c r="D185" s="13" t="s">
        <v>620</v>
      </c>
      <c r="E185" s="12">
        <v>24</v>
      </c>
      <c r="F185" s="12" t="s">
        <v>233</v>
      </c>
      <c r="G185" s="30">
        <v>4400</v>
      </c>
      <c r="H185" s="319">
        <f>N185</f>
        <v>3300</v>
      </c>
      <c r="I185" s="208">
        <f>H185/E185</f>
        <v>137.5</v>
      </c>
      <c r="J185" s="32" t="s">
        <v>621</v>
      </c>
      <c r="K185" s="41" t="s">
        <v>14</v>
      </c>
      <c r="L185" s="38" t="s">
        <v>622</v>
      </c>
      <c r="M185" s="17" t="s">
        <v>112</v>
      </c>
      <c r="N185" s="159">
        <v>3300</v>
      </c>
      <c r="O185" s="680" t="b">
        <f t="shared" si="91"/>
        <v>1</v>
      </c>
      <c r="P185" s="680" t="b">
        <f t="shared" si="89"/>
        <v>1</v>
      </c>
      <c r="Q185">
        <f>VLOOKUP(B185,'25년09월 학교가'!$A$2:$C$1818,3,0)</f>
        <v>3300</v>
      </c>
      <c r="S185" s="680" t="b">
        <f t="shared" si="92"/>
        <v>1</v>
      </c>
    </row>
    <row r="186" spans="1:19" ht="38.4">
      <c r="A186" s="132"/>
      <c r="B186" s="132">
        <v>398023</v>
      </c>
      <c r="C186" s="192" t="s">
        <v>4462</v>
      </c>
      <c r="D186" s="132" t="s">
        <v>4293</v>
      </c>
      <c r="E186" s="12">
        <v>20</v>
      </c>
      <c r="F186" s="240" t="s">
        <v>3719</v>
      </c>
      <c r="G186" s="183">
        <v>14200</v>
      </c>
      <c r="H186" s="319">
        <f t="shared" ref="H186:H188" si="93">N186</f>
        <v>12000</v>
      </c>
      <c r="I186" s="183">
        <f t="shared" ref="I186" si="94">H186/E186</f>
        <v>600</v>
      </c>
      <c r="J186" s="133" t="s">
        <v>4309</v>
      </c>
      <c r="K186" s="41" t="s">
        <v>390</v>
      </c>
      <c r="L186" s="41" t="s">
        <v>2695</v>
      </c>
      <c r="M186" s="38" t="s">
        <v>106</v>
      </c>
      <c r="N186" s="159">
        <v>12000</v>
      </c>
      <c r="O186" s="680" t="b">
        <f t="shared" si="91"/>
        <v>1</v>
      </c>
      <c r="P186" s="680" t="b">
        <f t="shared" si="89"/>
        <v>1</v>
      </c>
      <c r="Q186">
        <f>VLOOKUP(B186,'25년09월 학교가'!$A$2:$C$1818,3,0)</f>
        <v>12000</v>
      </c>
      <c r="S186" s="680" t="b">
        <f t="shared" si="92"/>
        <v>1</v>
      </c>
    </row>
    <row r="187" spans="1:19" ht="76.8">
      <c r="A187" s="161" t="s">
        <v>4102</v>
      </c>
      <c r="B187" s="132">
        <v>146370</v>
      </c>
      <c r="C187" s="29" t="s">
        <v>4109</v>
      </c>
      <c r="D187" s="13" t="s">
        <v>2272</v>
      </c>
      <c r="E187" s="12"/>
      <c r="F187" s="12" t="s">
        <v>233</v>
      </c>
      <c r="G187" s="34">
        <v>4790</v>
      </c>
      <c r="H187" s="319">
        <f t="shared" si="93"/>
        <v>3800</v>
      </c>
      <c r="I187" s="208"/>
      <c r="J187" s="32" t="s">
        <v>4108</v>
      </c>
      <c r="K187" s="41" t="s">
        <v>294</v>
      </c>
      <c r="L187" s="38" t="s">
        <v>2273</v>
      </c>
      <c r="M187" s="17" t="s">
        <v>106</v>
      </c>
      <c r="N187" s="159">
        <v>3800</v>
      </c>
      <c r="O187" s="680" t="b">
        <f t="shared" si="91"/>
        <v>1</v>
      </c>
      <c r="P187" s="680" t="b">
        <f t="shared" si="89"/>
        <v>1</v>
      </c>
      <c r="Q187">
        <f>VLOOKUP(B187,'25년09월 학교가'!$A$2:$C$1818,3,0)</f>
        <v>3800</v>
      </c>
      <c r="S187" s="680" t="b">
        <f t="shared" si="92"/>
        <v>1</v>
      </c>
    </row>
    <row r="188" spans="1:19" ht="38.4">
      <c r="A188" s="13"/>
      <c r="B188" s="132">
        <v>296125</v>
      </c>
      <c r="C188" s="29" t="s">
        <v>2354</v>
      </c>
      <c r="D188" s="13" t="s">
        <v>2355</v>
      </c>
      <c r="E188" s="14">
        <v>5</v>
      </c>
      <c r="F188" s="12" t="s">
        <v>233</v>
      </c>
      <c r="G188" s="34">
        <v>4870</v>
      </c>
      <c r="H188" s="319">
        <f t="shared" si="93"/>
        <v>3720</v>
      </c>
      <c r="I188" s="208">
        <f t="shared" ref="I188" si="95">H188/E188</f>
        <v>744</v>
      </c>
      <c r="J188" s="32" t="s">
        <v>2356</v>
      </c>
      <c r="K188" s="41" t="s">
        <v>2340</v>
      </c>
      <c r="L188" s="41" t="s">
        <v>389</v>
      </c>
      <c r="M188" s="17" t="s">
        <v>106</v>
      </c>
      <c r="N188" s="159">
        <v>3720</v>
      </c>
      <c r="O188" s="680" t="b">
        <f t="shared" si="91"/>
        <v>1</v>
      </c>
      <c r="P188" s="680" t="b">
        <f t="shared" si="89"/>
        <v>1</v>
      </c>
      <c r="Q188">
        <f>VLOOKUP(B188,'25년09월 학교가'!$A$2:$C$1818,3,0)</f>
        <v>3720</v>
      </c>
      <c r="S188" s="680" t="b">
        <f t="shared" si="92"/>
        <v>1</v>
      </c>
    </row>
    <row r="189" spans="1:19">
      <c r="A189" s="744"/>
      <c r="B189" s="145"/>
      <c r="C189" s="47"/>
      <c r="D189" s="48"/>
      <c r="E189" s="85"/>
      <c r="F189" s="85"/>
      <c r="G189" s="86"/>
      <c r="H189" s="328"/>
      <c r="I189" s="743"/>
      <c r="J189" s="88"/>
      <c r="K189" s="168"/>
      <c r="L189" s="169"/>
      <c r="M189" s="357"/>
      <c r="N189" s="159"/>
      <c r="S189" s="680"/>
    </row>
    <row r="190" spans="1:19" ht="39.6" customHeight="1">
      <c r="A190" s="252"/>
      <c r="B190" s="1058" t="s">
        <v>6404</v>
      </c>
      <c r="C190" s="1058"/>
      <c r="D190" s="1058"/>
      <c r="E190" s="1058"/>
      <c r="F190" s="1058"/>
      <c r="G190" s="1058"/>
      <c r="H190" s="1058"/>
      <c r="I190" s="1058"/>
      <c r="J190" s="1058"/>
      <c r="K190" s="1058"/>
      <c r="L190" s="1058"/>
      <c r="M190" s="1058"/>
      <c r="N190" s="343"/>
      <c r="S190" s="680"/>
    </row>
    <row r="191" spans="1:19" s="141" customFormat="1" ht="77.400000000000006" customHeight="1">
      <c r="A191" s="172" t="s">
        <v>6447</v>
      </c>
      <c r="B191" s="850">
        <v>452917</v>
      </c>
      <c r="C191" s="609" t="s">
        <v>6029</v>
      </c>
      <c r="D191" s="854" t="s">
        <v>6034</v>
      </c>
      <c r="E191" s="855">
        <v>24</v>
      </c>
      <c r="F191" s="616" t="s">
        <v>233</v>
      </c>
      <c r="G191" s="856">
        <f t="shared" ref="G191" si="96">H191+5000</f>
        <v>26840</v>
      </c>
      <c r="H191" s="857">
        <f t="shared" ref="H191" si="97">N191</f>
        <v>21840</v>
      </c>
      <c r="I191" s="858">
        <f t="shared" ref="I191" si="98">H191/E191</f>
        <v>910</v>
      </c>
      <c r="J191" s="859" t="s">
        <v>6030</v>
      </c>
      <c r="K191" s="854" t="s">
        <v>6031</v>
      </c>
      <c r="L191" s="855" t="s">
        <v>825</v>
      </c>
      <c r="M191" s="622" t="s">
        <v>11</v>
      </c>
      <c r="N191" s="331">
        <v>21840</v>
      </c>
      <c r="O191" s="115" t="b">
        <f t="shared" ref="O191" si="99">H191=N191</f>
        <v>1</v>
      </c>
      <c r="P191" s="62" t="b">
        <f t="shared" ref="P191" si="100">H191&lt;G191</f>
        <v>1</v>
      </c>
      <c r="Q191">
        <f>VLOOKUP(B191,'25년09월 학교가'!$A$2:$C$1818,3,0)</f>
        <v>21840</v>
      </c>
      <c r="S191" s="698" t="b">
        <f t="shared" ref="S191" si="101">Q191=H191</f>
        <v>1</v>
      </c>
    </row>
    <row r="192" spans="1:19" s="141" customFormat="1" ht="77.400000000000006" customHeight="1">
      <c r="A192" s="172" t="s">
        <v>6447</v>
      </c>
      <c r="B192" s="850">
        <v>452918</v>
      </c>
      <c r="C192" s="609" t="s">
        <v>6026</v>
      </c>
      <c r="D192" s="854" t="s">
        <v>6032</v>
      </c>
      <c r="E192" s="855">
        <v>24</v>
      </c>
      <c r="F192" s="616" t="s">
        <v>233</v>
      </c>
      <c r="G192" s="856">
        <f t="shared" ref="G192:G197" si="102">H192+5000</f>
        <v>26000</v>
      </c>
      <c r="H192" s="857">
        <f t="shared" ref="H192:H197" si="103">N192</f>
        <v>21000</v>
      </c>
      <c r="I192" s="858">
        <f t="shared" ref="I192:I197" si="104">H192/E192</f>
        <v>875</v>
      </c>
      <c r="J192" s="859" t="s">
        <v>6449</v>
      </c>
      <c r="K192" s="854" t="s">
        <v>6027</v>
      </c>
      <c r="L192" s="855" t="s">
        <v>825</v>
      </c>
      <c r="M192" s="622" t="s">
        <v>11</v>
      </c>
      <c r="N192" s="331">
        <v>21000</v>
      </c>
      <c r="O192" s="115" t="b">
        <f t="shared" ref="O192:O197" si="105">H192=N192</f>
        <v>1</v>
      </c>
      <c r="P192" s="62" t="b">
        <f t="shared" ref="P192:P197" si="106">H192&lt;G192</f>
        <v>1</v>
      </c>
      <c r="Q192">
        <f>VLOOKUP(B192,'25년09월 학교가'!$A$2:$C$1818,3,0)</f>
        <v>21000</v>
      </c>
      <c r="S192" s="698" t="b">
        <f t="shared" ref="S192:S197" si="107">Q192=H192</f>
        <v>1</v>
      </c>
    </row>
    <row r="193" spans="1:19" s="354" customFormat="1">
      <c r="A193" s="606" t="s">
        <v>6411</v>
      </c>
      <c r="B193" s="125">
        <v>433705</v>
      </c>
      <c r="C193" s="370" t="s">
        <v>5577</v>
      </c>
      <c r="D193" s="125" t="s">
        <v>5578</v>
      </c>
      <c r="E193" s="35">
        <v>30</v>
      </c>
      <c r="F193" s="35" t="s">
        <v>233</v>
      </c>
      <c r="G193" s="365">
        <f t="shared" si="102"/>
        <v>29000</v>
      </c>
      <c r="H193" s="534">
        <f t="shared" si="103"/>
        <v>24000</v>
      </c>
      <c r="I193" s="366">
        <f t="shared" si="104"/>
        <v>800</v>
      </c>
      <c r="J193" s="371" t="s">
        <v>5579</v>
      </c>
      <c r="K193" s="128" t="s">
        <v>665</v>
      </c>
      <c r="L193" s="128" t="s">
        <v>435</v>
      </c>
      <c r="M193" s="368" t="s">
        <v>112</v>
      </c>
      <c r="N193" s="266">
        <v>24000</v>
      </c>
      <c r="O193" s="680" t="b">
        <f t="shared" si="105"/>
        <v>1</v>
      </c>
      <c r="P193" s="680" t="b">
        <f t="shared" si="106"/>
        <v>1</v>
      </c>
      <c r="Q193">
        <f>VLOOKUP(B193,'25년09월 학교가'!$A$2:$C$1818,3,0)</f>
        <v>24000</v>
      </c>
      <c r="R193" s="355"/>
      <c r="S193" s="698" t="b">
        <f t="shared" si="107"/>
        <v>1</v>
      </c>
    </row>
    <row r="194" spans="1:19" s="175" customFormat="1" ht="38.4">
      <c r="A194" s="606" t="s">
        <v>6411</v>
      </c>
      <c r="B194" s="132">
        <v>453841</v>
      </c>
      <c r="C194" s="746" t="s">
        <v>5906</v>
      </c>
      <c r="D194" s="237" t="s">
        <v>2496</v>
      </c>
      <c r="E194" s="35">
        <v>30</v>
      </c>
      <c r="F194" s="35" t="s">
        <v>233</v>
      </c>
      <c r="G194" s="365">
        <f t="shared" si="102"/>
        <v>14510</v>
      </c>
      <c r="H194" s="534">
        <f t="shared" si="103"/>
        <v>9510</v>
      </c>
      <c r="I194" s="366">
        <f t="shared" si="104"/>
        <v>317</v>
      </c>
      <c r="J194" s="371" t="s">
        <v>5907</v>
      </c>
      <c r="K194" s="128" t="s">
        <v>5908</v>
      </c>
      <c r="L194" s="128" t="s">
        <v>5806</v>
      </c>
      <c r="M194" s="130"/>
      <c r="N194" s="266">
        <v>9510</v>
      </c>
      <c r="O194" s="680" t="b">
        <f t="shared" si="105"/>
        <v>1</v>
      </c>
      <c r="P194" s="680" t="b">
        <f t="shared" si="106"/>
        <v>1</v>
      </c>
      <c r="Q194">
        <f>VLOOKUP(B194,'25년09월 학교가'!$A$2:$C$1818,3,0)</f>
        <v>9510</v>
      </c>
      <c r="R194" s="350"/>
      <c r="S194" s="698" t="b">
        <f t="shared" si="107"/>
        <v>1</v>
      </c>
    </row>
    <row r="195" spans="1:19" s="175" customFormat="1">
      <c r="A195" s="606" t="s">
        <v>6411</v>
      </c>
      <c r="B195" s="237">
        <v>451009</v>
      </c>
      <c r="C195" s="370" t="s">
        <v>5828</v>
      </c>
      <c r="D195" s="307" t="s">
        <v>5942</v>
      </c>
      <c r="E195" s="35">
        <v>30</v>
      </c>
      <c r="F195" s="35" t="s">
        <v>233</v>
      </c>
      <c r="G195" s="365">
        <f t="shared" si="102"/>
        <v>23500</v>
      </c>
      <c r="H195" s="534">
        <f t="shared" si="103"/>
        <v>18500</v>
      </c>
      <c r="I195" s="366">
        <f t="shared" si="104"/>
        <v>616.66666666666663</v>
      </c>
      <c r="J195" s="371" t="s">
        <v>5803</v>
      </c>
      <c r="K195" s="128" t="s">
        <v>5235</v>
      </c>
      <c r="L195" s="128" t="s">
        <v>5806</v>
      </c>
      <c r="M195" s="130"/>
      <c r="N195" s="266">
        <v>18500</v>
      </c>
      <c r="O195" s="680" t="b">
        <f t="shared" si="105"/>
        <v>1</v>
      </c>
      <c r="P195" s="680" t="b">
        <f t="shared" si="106"/>
        <v>1</v>
      </c>
      <c r="Q195">
        <f>VLOOKUP(B195,'25년09월 학교가'!$A$2:$C$1818,3,0)</f>
        <v>18500</v>
      </c>
      <c r="R195" s="350"/>
      <c r="S195" s="698" t="b">
        <f t="shared" si="107"/>
        <v>1</v>
      </c>
    </row>
    <row r="196" spans="1:19" ht="42">
      <c r="A196" s="606" t="s">
        <v>6411</v>
      </c>
      <c r="B196" s="237">
        <v>451012</v>
      </c>
      <c r="C196" s="372" t="s">
        <v>5829</v>
      </c>
      <c r="D196" s="307" t="s">
        <v>5942</v>
      </c>
      <c r="E196" s="35">
        <v>30</v>
      </c>
      <c r="F196" s="35" t="s">
        <v>233</v>
      </c>
      <c r="G196" s="365">
        <f t="shared" si="102"/>
        <v>23500</v>
      </c>
      <c r="H196" s="534">
        <f t="shared" si="103"/>
        <v>18500</v>
      </c>
      <c r="I196" s="366">
        <f t="shared" si="104"/>
        <v>616.66666666666663</v>
      </c>
      <c r="J196" s="371" t="s">
        <v>5804</v>
      </c>
      <c r="K196" s="128" t="s">
        <v>5805</v>
      </c>
      <c r="L196" s="128" t="s">
        <v>666</v>
      </c>
      <c r="M196" s="130"/>
      <c r="N196" s="266">
        <v>18500</v>
      </c>
      <c r="O196" s="680" t="b">
        <f t="shared" si="105"/>
        <v>1</v>
      </c>
      <c r="P196" s="680" t="b">
        <f t="shared" si="106"/>
        <v>1</v>
      </c>
      <c r="Q196">
        <f>VLOOKUP(B196,'25년09월 학교가'!$A$2:$C$1818,3,0)</f>
        <v>18500</v>
      </c>
      <c r="R196" s="350"/>
      <c r="S196" s="698" t="b">
        <f t="shared" si="107"/>
        <v>1</v>
      </c>
    </row>
    <row r="197" spans="1:19" ht="57.6">
      <c r="A197" s="606" t="s">
        <v>6411</v>
      </c>
      <c r="B197" s="237">
        <v>451569</v>
      </c>
      <c r="C197" s="372" t="s">
        <v>5807</v>
      </c>
      <c r="D197" s="307" t="s">
        <v>5943</v>
      </c>
      <c r="E197" s="35">
        <v>32</v>
      </c>
      <c r="F197" s="35" t="s">
        <v>233</v>
      </c>
      <c r="G197" s="365">
        <f t="shared" si="102"/>
        <v>28000</v>
      </c>
      <c r="H197" s="534">
        <f t="shared" si="103"/>
        <v>23000</v>
      </c>
      <c r="I197" s="366">
        <f t="shared" si="104"/>
        <v>718.75</v>
      </c>
      <c r="J197" s="371" t="s">
        <v>5808</v>
      </c>
      <c r="K197" s="128" t="s">
        <v>5809</v>
      </c>
      <c r="L197" s="128" t="s">
        <v>666</v>
      </c>
      <c r="M197" s="130"/>
      <c r="N197" s="266">
        <v>23000</v>
      </c>
      <c r="O197" s="680" t="b">
        <f t="shared" si="105"/>
        <v>1</v>
      </c>
      <c r="P197" s="680" t="b">
        <f t="shared" si="106"/>
        <v>1</v>
      </c>
      <c r="Q197">
        <f>VLOOKUP(B197,'25년09월 학교가'!$A$2:$C$1818,3,0)</f>
        <v>23000</v>
      </c>
      <c r="R197" s="350"/>
      <c r="S197" s="698" t="b">
        <f t="shared" si="107"/>
        <v>1</v>
      </c>
    </row>
    <row r="198" spans="1:19" ht="38.4">
      <c r="A198" s="374"/>
      <c r="B198" s="132">
        <v>396830</v>
      </c>
      <c r="C198" s="55" t="s">
        <v>4338</v>
      </c>
      <c r="D198" s="132" t="s">
        <v>4411</v>
      </c>
      <c r="E198" s="12">
        <v>30</v>
      </c>
      <c r="F198" s="240" t="s">
        <v>3719</v>
      </c>
      <c r="G198" s="183">
        <v>45000</v>
      </c>
      <c r="H198" s="319">
        <f>E198*I198</f>
        <v>36000</v>
      </c>
      <c r="I198" s="183">
        <f>N198</f>
        <v>1200</v>
      </c>
      <c r="J198" s="133" t="s">
        <v>4410</v>
      </c>
      <c r="K198" s="41" t="s">
        <v>390</v>
      </c>
      <c r="L198" s="41" t="s">
        <v>4549</v>
      </c>
      <c r="M198" s="38"/>
      <c r="N198" s="324">
        <v>1200</v>
      </c>
      <c r="O198" s="680" t="b">
        <f t="shared" ref="O198" si="108">I198=N198</f>
        <v>1</v>
      </c>
      <c r="P198" s="680" t="b">
        <f t="shared" ref="P198:P238" si="109">H198&lt;G198</f>
        <v>1</v>
      </c>
      <c r="Q198">
        <f>VLOOKUP(B198,'25년09월 학교가'!$A$2:$C$1818,3,0)</f>
        <v>1200</v>
      </c>
      <c r="S198" s="680" t="b">
        <f>Q198=I198</f>
        <v>1</v>
      </c>
    </row>
    <row r="199" spans="1:19" ht="42">
      <c r="A199" s="13"/>
      <c r="B199" s="132">
        <v>382767</v>
      </c>
      <c r="C199" s="29" t="s">
        <v>1108</v>
      </c>
      <c r="D199" s="13" t="s">
        <v>1109</v>
      </c>
      <c r="E199" s="12">
        <v>120</v>
      </c>
      <c r="F199" s="12" t="s">
        <v>233</v>
      </c>
      <c r="G199" s="30">
        <v>19900</v>
      </c>
      <c r="H199" s="319">
        <f t="shared" ref="H199:H206" si="110">N199</f>
        <v>16920</v>
      </c>
      <c r="I199" s="208">
        <f t="shared" ref="I199:I205" si="111">H199/E199</f>
        <v>141</v>
      </c>
      <c r="J199" s="32" t="s">
        <v>1110</v>
      </c>
      <c r="K199" s="41" t="s">
        <v>18</v>
      </c>
      <c r="L199" s="38" t="s">
        <v>1111</v>
      </c>
      <c r="M199" s="17"/>
      <c r="N199" s="159">
        <v>16920</v>
      </c>
      <c r="O199" s="680" t="b">
        <f t="shared" ref="O199:O206" si="112">H199=N199</f>
        <v>1</v>
      </c>
      <c r="P199" s="680" t="b">
        <f t="shared" si="109"/>
        <v>1</v>
      </c>
      <c r="Q199">
        <f>VLOOKUP(B199,'25년09월 학교가'!$A$2:$C$1818,3,0)</f>
        <v>16920</v>
      </c>
      <c r="S199" s="680" t="b">
        <f t="shared" ref="S199:S206" si="113">Q199=H199</f>
        <v>1</v>
      </c>
    </row>
    <row r="200" spans="1:19" ht="134.4">
      <c r="A200" s="13"/>
      <c r="B200" s="132">
        <v>369245</v>
      </c>
      <c r="C200" s="29" t="s">
        <v>4098</v>
      </c>
      <c r="D200" s="13" t="s">
        <v>894</v>
      </c>
      <c r="E200" s="12">
        <v>100</v>
      </c>
      <c r="F200" s="12" t="s">
        <v>10</v>
      </c>
      <c r="G200" s="30">
        <v>30000</v>
      </c>
      <c r="H200" s="319">
        <f t="shared" si="110"/>
        <v>26000</v>
      </c>
      <c r="I200" s="208">
        <f t="shared" si="111"/>
        <v>260</v>
      </c>
      <c r="J200" s="32" t="s">
        <v>4097</v>
      </c>
      <c r="K200" s="41" t="s">
        <v>5066</v>
      </c>
      <c r="L200" s="38" t="s">
        <v>851</v>
      </c>
      <c r="M200" s="17" t="s">
        <v>11</v>
      </c>
      <c r="N200" s="159">
        <v>26000</v>
      </c>
      <c r="O200" s="680" t="b">
        <f t="shared" si="112"/>
        <v>1</v>
      </c>
      <c r="P200" s="680" t="b">
        <f t="shared" si="109"/>
        <v>1</v>
      </c>
      <c r="Q200">
        <f>VLOOKUP(B200,'25년09월 학교가'!$A$2:$C$1818,3,0)</f>
        <v>26000</v>
      </c>
      <c r="S200" s="680" t="b">
        <f t="shared" si="113"/>
        <v>1</v>
      </c>
    </row>
    <row r="201" spans="1:19" ht="115.2">
      <c r="A201" s="13"/>
      <c r="B201" s="132">
        <v>369246</v>
      </c>
      <c r="C201" s="29" t="s">
        <v>4099</v>
      </c>
      <c r="D201" s="13" t="s">
        <v>895</v>
      </c>
      <c r="E201" s="12">
        <v>100</v>
      </c>
      <c r="F201" s="12" t="s">
        <v>10</v>
      </c>
      <c r="G201" s="30">
        <v>30000</v>
      </c>
      <c r="H201" s="319">
        <f t="shared" si="110"/>
        <v>26000</v>
      </c>
      <c r="I201" s="208">
        <f t="shared" si="111"/>
        <v>260</v>
      </c>
      <c r="J201" s="32" t="s">
        <v>4100</v>
      </c>
      <c r="K201" s="41" t="s">
        <v>5066</v>
      </c>
      <c r="L201" s="38" t="s">
        <v>851</v>
      </c>
      <c r="M201" s="17" t="s">
        <v>11</v>
      </c>
      <c r="N201" s="159">
        <v>26000</v>
      </c>
      <c r="O201" s="680" t="b">
        <f t="shared" si="112"/>
        <v>1</v>
      </c>
      <c r="P201" s="680" t="b">
        <f t="shared" si="109"/>
        <v>1</v>
      </c>
      <c r="Q201">
        <f>VLOOKUP(B201,'25년09월 학교가'!$A$2:$C$1818,3,0)</f>
        <v>26000</v>
      </c>
      <c r="S201" s="680" t="b">
        <f t="shared" si="113"/>
        <v>1</v>
      </c>
    </row>
    <row r="202" spans="1:19" ht="40.200000000000003" customHeight="1">
      <c r="A202" s="13"/>
      <c r="B202" s="132">
        <v>254995</v>
      </c>
      <c r="C202" s="29" t="s">
        <v>2515</v>
      </c>
      <c r="D202" s="13" t="s">
        <v>2516</v>
      </c>
      <c r="E202" s="12">
        <v>30</v>
      </c>
      <c r="F202" s="12" t="s">
        <v>233</v>
      </c>
      <c r="G202" s="34">
        <v>13000</v>
      </c>
      <c r="H202" s="319">
        <v>10500</v>
      </c>
      <c r="I202" s="208">
        <v>350</v>
      </c>
      <c r="J202" s="32" t="s">
        <v>2517</v>
      </c>
      <c r="K202" s="41" t="s">
        <v>5654</v>
      </c>
      <c r="L202" s="38" t="s">
        <v>323</v>
      </c>
      <c r="M202" s="17" t="s">
        <v>11</v>
      </c>
      <c r="N202" s="159">
        <v>10500</v>
      </c>
      <c r="O202" s="680" t="b">
        <v>1</v>
      </c>
      <c r="P202" s="680" t="b">
        <v>1</v>
      </c>
      <c r="Q202">
        <f>VLOOKUP(B202,'25년09월 학교가'!$A$2:$C$1818,3,0)</f>
        <v>10500</v>
      </c>
      <c r="S202" s="680" t="b">
        <v>1</v>
      </c>
    </row>
    <row r="203" spans="1:19" ht="42">
      <c r="A203" s="13"/>
      <c r="B203" s="132">
        <v>272417</v>
      </c>
      <c r="C203" s="29" t="s">
        <v>2530</v>
      </c>
      <c r="D203" s="13" t="s">
        <v>2531</v>
      </c>
      <c r="E203" s="14">
        <v>32</v>
      </c>
      <c r="F203" s="12" t="s">
        <v>233</v>
      </c>
      <c r="G203" s="34">
        <v>8010</v>
      </c>
      <c r="H203" s="319">
        <v>6300</v>
      </c>
      <c r="I203" s="208">
        <v>196.875</v>
      </c>
      <c r="J203" s="32" t="s">
        <v>2532</v>
      </c>
      <c r="K203" s="41" t="s">
        <v>331</v>
      </c>
      <c r="L203" s="41" t="s">
        <v>386</v>
      </c>
      <c r="M203" s="17" t="s">
        <v>106</v>
      </c>
      <c r="N203" s="159">
        <v>6300</v>
      </c>
      <c r="O203" s="680" t="b">
        <v>1</v>
      </c>
      <c r="P203" s="680" t="b">
        <v>1</v>
      </c>
      <c r="Q203">
        <f>VLOOKUP(B203,'25년09월 학교가'!$A$2:$C$1818,3,0)</f>
        <v>6300</v>
      </c>
      <c r="S203" s="680" t="b">
        <v>1</v>
      </c>
    </row>
    <row r="204" spans="1:19" ht="42">
      <c r="A204" s="13"/>
      <c r="B204" s="132">
        <v>292917</v>
      </c>
      <c r="C204" s="29" t="s">
        <v>4179</v>
      </c>
      <c r="D204" s="13" t="s">
        <v>2533</v>
      </c>
      <c r="E204" s="12">
        <v>20</v>
      </c>
      <c r="F204" s="12" t="s">
        <v>233</v>
      </c>
      <c r="G204" s="34">
        <v>18050</v>
      </c>
      <c r="H204" s="319">
        <v>12690</v>
      </c>
      <c r="I204" s="208">
        <v>634.5</v>
      </c>
      <c r="J204" s="32" t="s">
        <v>2534</v>
      </c>
      <c r="K204" s="316" t="s">
        <v>5655</v>
      </c>
      <c r="L204" s="38" t="s">
        <v>386</v>
      </c>
      <c r="M204" s="17" t="s">
        <v>112</v>
      </c>
      <c r="N204" s="159">
        <v>12690</v>
      </c>
      <c r="O204" s="680" t="b">
        <v>1</v>
      </c>
      <c r="P204" s="680" t="b">
        <v>1</v>
      </c>
      <c r="Q204">
        <f>VLOOKUP(B204,'25년09월 학교가'!$A$2:$C$1818,3,0)</f>
        <v>12690</v>
      </c>
      <c r="S204" s="680" t="b">
        <v>1</v>
      </c>
    </row>
    <row r="205" spans="1:19" ht="42">
      <c r="A205" s="172" t="s">
        <v>6447</v>
      </c>
      <c r="B205" s="850">
        <v>176598</v>
      </c>
      <c r="C205" s="609" t="s">
        <v>2288</v>
      </c>
      <c r="D205" s="615" t="s">
        <v>2289</v>
      </c>
      <c r="E205" s="616">
        <v>20</v>
      </c>
      <c r="F205" s="616" t="s">
        <v>233</v>
      </c>
      <c r="G205" s="617">
        <v>21660</v>
      </c>
      <c r="H205" s="618">
        <f t="shared" si="110"/>
        <v>18000</v>
      </c>
      <c r="I205" s="848">
        <f t="shared" si="111"/>
        <v>900</v>
      </c>
      <c r="J205" s="620" t="s">
        <v>2290</v>
      </c>
      <c r="K205" s="621" t="s">
        <v>5073</v>
      </c>
      <c r="L205" s="849" t="s">
        <v>389</v>
      </c>
      <c r="M205" s="735" t="s">
        <v>11</v>
      </c>
      <c r="N205" s="159">
        <v>18000</v>
      </c>
      <c r="O205" s="680" t="b">
        <f t="shared" si="112"/>
        <v>1</v>
      </c>
      <c r="P205" s="680" t="b">
        <f t="shared" si="109"/>
        <v>1</v>
      </c>
      <c r="Q205">
        <f>VLOOKUP(B205,'25년09월 학교가'!$A$2:$C$1818,3,0)</f>
        <v>18000</v>
      </c>
      <c r="S205" s="680" t="b">
        <f t="shared" si="113"/>
        <v>1</v>
      </c>
    </row>
    <row r="206" spans="1:19" s="175" customFormat="1" ht="91.2" customHeight="1">
      <c r="A206" s="172" t="s">
        <v>8450</v>
      </c>
      <c r="B206" s="1064">
        <v>433930</v>
      </c>
      <c r="C206" s="1065" t="s">
        <v>5464</v>
      </c>
      <c r="D206" s="608" t="s">
        <v>4957</v>
      </c>
      <c r="E206" s="616">
        <v>20</v>
      </c>
      <c r="F206" s="616" t="s">
        <v>233</v>
      </c>
      <c r="G206" s="1066">
        <f>H206+5000</f>
        <v>16200</v>
      </c>
      <c r="H206" s="1067">
        <f t="shared" si="110"/>
        <v>11200</v>
      </c>
      <c r="I206" s="1068">
        <f>H206/E206</f>
        <v>560</v>
      </c>
      <c r="J206" s="620" t="s">
        <v>4951</v>
      </c>
      <c r="K206" s="621" t="s">
        <v>8451</v>
      </c>
      <c r="L206" s="621"/>
      <c r="M206" s="849" t="s">
        <v>112</v>
      </c>
      <c r="N206" s="85">
        <v>11200</v>
      </c>
      <c r="O206" s="680" t="b">
        <f t="shared" si="112"/>
        <v>1</v>
      </c>
      <c r="P206" s="680" t="b">
        <f t="shared" si="109"/>
        <v>1</v>
      </c>
      <c r="Q206">
        <f>VLOOKUP(B206,'25년09월 학교가'!$A$2:$C$1818,3,0)</f>
        <v>11200</v>
      </c>
      <c r="R206" s="350"/>
      <c r="S206" s="680" t="b">
        <f t="shared" si="113"/>
        <v>1</v>
      </c>
    </row>
    <row r="207" spans="1:19" s="175" customFormat="1" ht="38.4">
      <c r="A207" s="125"/>
      <c r="B207" s="132">
        <v>435227</v>
      </c>
      <c r="C207" s="195" t="s">
        <v>5349</v>
      </c>
      <c r="D207" s="196" t="s">
        <v>5355</v>
      </c>
      <c r="E207" s="12">
        <v>20</v>
      </c>
      <c r="F207" s="35" t="s">
        <v>233</v>
      </c>
      <c r="G207" s="213">
        <f>H207+5000</f>
        <v>34000</v>
      </c>
      <c r="H207" s="320">
        <f t="shared" ref="H207:H209" si="114">E207*I207</f>
        <v>29000</v>
      </c>
      <c r="I207" s="183">
        <f t="shared" ref="I207:I209" si="115">N207</f>
        <v>1450</v>
      </c>
      <c r="J207" s="200" t="s">
        <v>5360</v>
      </c>
      <c r="K207" s="201" t="s">
        <v>5352</v>
      </c>
      <c r="L207" s="198" t="s">
        <v>12</v>
      </c>
      <c r="M207" s="198"/>
      <c r="N207" s="325">
        <v>1450</v>
      </c>
      <c r="O207" s="680" t="b">
        <f t="shared" ref="O207:O209" si="116">I207=N207</f>
        <v>1</v>
      </c>
      <c r="P207" s="680" t="b">
        <f t="shared" si="109"/>
        <v>1</v>
      </c>
      <c r="Q207">
        <f>VLOOKUP(B207,'25년09월 학교가'!$A$2:$C$1818,3,0)</f>
        <v>1450</v>
      </c>
      <c r="R207" s="350"/>
      <c r="S207" s="680" t="b">
        <f t="shared" ref="S207:S209" si="117">Q207=I207</f>
        <v>1</v>
      </c>
    </row>
    <row r="208" spans="1:19" s="175" customFormat="1" ht="57.6">
      <c r="A208" s="172"/>
      <c r="B208" s="132">
        <v>435228</v>
      </c>
      <c r="C208" s="195" t="s">
        <v>5350</v>
      </c>
      <c r="D208" s="196" t="s">
        <v>5355</v>
      </c>
      <c r="E208" s="12">
        <v>20</v>
      </c>
      <c r="F208" s="35" t="s">
        <v>233</v>
      </c>
      <c r="G208" s="213">
        <f t="shared" ref="G208:G209" si="118">H208+5000</f>
        <v>34000</v>
      </c>
      <c r="H208" s="320">
        <f t="shared" si="114"/>
        <v>29000</v>
      </c>
      <c r="I208" s="183">
        <f t="shared" si="115"/>
        <v>1450</v>
      </c>
      <c r="J208" s="133" t="s">
        <v>5361</v>
      </c>
      <c r="K208" s="14" t="s">
        <v>5353</v>
      </c>
      <c r="L208" s="12" t="s">
        <v>12</v>
      </c>
      <c r="M208" s="12"/>
      <c r="N208" s="325">
        <v>1450</v>
      </c>
      <c r="O208" s="680" t="b">
        <f t="shared" si="116"/>
        <v>1</v>
      </c>
      <c r="P208" s="680" t="b">
        <f t="shared" si="109"/>
        <v>1</v>
      </c>
      <c r="Q208">
        <f>VLOOKUP(B208,'25년09월 학교가'!$A$2:$C$1818,3,0)</f>
        <v>1450</v>
      </c>
      <c r="R208" s="350"/>
      <c r="S208" s="680" t="b">
        <f t="shared" si="117"/>
        <v>1</v>
      </c>
    </row>
    <row r="209" spans="1:19" s="175" customFormat="1" ht="38.4">
      <c r="A209" s="172"/>
      <c r="B209" s="132">
        <v>435229</v>
      </c>
      <c r="C209" s="195" t="s">
        <v>5351</v>
      </c>
      <c r="D209" s="196" t="s">
        <v>5355</v>
      </c>
      <c r="E209" s="12">
        <v>20</v>
      </c>
      <c r="F209" s="35" t="s">
        <v>233</v>
      </c>
      <c r="G209" s="213">
        <f t="shared" si="118"/>
        <v>34000</v>
      </c>
      <c r="H209" s="320">
        <f t="shared" si="114"/>
        <v>29000</v>
      </c>
      <c r="I209" s="183">
        <f t="shared" si="115"/>
        <v>1450</v>
      </c>
      <c r="J209" s="133" t="s">
        <v>5362</v>
      </c>
      <c r="K209" s="14" t="s">
        <v>5354</v>
      </c>
      <c r="L209" s="14" t="s">
        <v>12</v>
      </c>
      <c r="M209" s="12"/>
      <c r="N209" s="325">
        <v>1450</v>
      </c>
      <c r="O209" s="680" t="b">
        <f t="shared" si="116"/>
        <v>1</v>
      </c>
      <c r="P209" s="680" t="b">
        <f t="shared" si="109"/>
        <v>1</v>
      </c>
      <c r="Q209">
        <f>VLOOKUP(B209,'25년09월 학교가'!$A$2:$C$1818,3,0)</f>
        <v>1450</v>
      </c>
      <c r="R209" s="350"/>
      <c r="S209" s="680" t="b">
        <f t="shared" si="117"/>
        <v>1</v>
      </c>
    </row>
    <row r="210" spans="1:19" ht="76.8">
      <c r="A210" s="13"/>
      <c r="B210" s="132">
        <v>388025</v>
      </c>
      <c r="C210" s="29" t="s">
        <v>634</v>
      </c>
      <c r="D210" s="13" t="s">
        <v>635</v>
      </c>
      <c r="E210" s="12"/>
      <c r="F210" s="12" t="s">
        <v>233</v>
      </c>
      <c r="G210" s="30">
        <v>1800</v>
      </c>
      <c r="H210" s="319">
        <f>N210</f>
        <v>1650</v>
      </c>
      <c r="I210" s="208"/>
      <c r="J210" s="32" t="s">
        <v>636</v>
      </c>
      <c r="K210" s="41" t="s">
        <v>637</v>
      </c>
      <c r="L210" s="38" t="s">
        <v>42</v>
      </c>
      <c r="M210" s="17" t="s">
        <v>112</v>
      </c>
      <c r="N210" s="159">
        <v>1650</v>
      </c>
      <c r="O210" s="680" t="b">
        <f t="shared" ref="O210:O217" si="119">H210=N210</f>
        <v>1</v>
      </c>
      <c r="P210" s="680" t="b">
        <f t="shared" si="109"/>
        <v>1</v>
      </c>
      <c r="Q210">
        <f>VLOOKUP(B210,'25년09월 학교가'!$A$2:$C$1818,3,0)</f>
        <v>1650</v>
      </c>
      <c r="S210" s="680" t="b">
        <f t="shared" ref="S210:S217" si="120">Q210=H210</f>
        <v>1</v>
      </c>
    </row>
    <row r="211" spans="1:19" ht="38.4">
      <c r="A211" s="13"/>
      <c r="B211" s="132">
        <v>388026</v>
      </c>
      <c r="C211" s="29" t="s">
        <v>638</v>
      </c>
      <c r="D211" s="13" t="s">
        <v>635</v>
      </c>
      <c r="E211" s="12"/>
      <c r="F211" s="12" t="s">
        <v>233</v>
      </c>
      <c r="G211" s="30">
        <v>1800</v>
      </c>
      <c r="H211" s="319">
        <f>N211</f>
        <v>1650</v>
      </c>
      <c r="I211" s="208"/>
      <c r="J211" s="32" t="s">
        <v>639</v>
      </c>
      <c r="K211" s="41" t="s">
        <v>637</v>
      </c>
      <c r="L211" s="38" t="s">
        <v>42</v>
      </c>
      <c r="M211" s="17" t="s">
        <v>112</v>
      </c>
      <c r="N211" s="159">
        <v>1650</v>
      </c>
      <c r="O211" s="680" t="b">
        <f t="shared" si="119"/>
        <v>1</v>
      </c>
      <c r="P211" s="680" t="b">
        <f t="shared" si="109"/>
        <v>1</v>
      </c>
      <c r="Q211">
        <f>VLOOKUP(B211,'25년09월 학교가'!$A$2:$C$1818,3,0)</f>
        <v>1650</v>
      </c>
      <c r="S211" s="680" t="b">
        <f t="shared" si="120"/>
        <v>1</v>
      </c>
    </row>
    <row r="212" spans="1:19">
      <c r="A212" s="13"/>
      <c r="B212" s="132">
        <v>288371</v>
      </c>
      <c r="C212" s="29" t="s">
        <v>2495</v>
      </c>
      <c r="D212" s="13" t="s">
        <v>2496</v>
      </c>
      <c r="E212" s="12">
        <v>30</v>
      </c>
      <c r="F212" s="12" t="s">
        <v>233</v>
      </c>
      <c r="G212" s="34">
        <v>13880</v>
      </c>
      <c r="H212" s="319">
        <f>N212</f>
        <v>9600</v>
      </c>
      <c r="I212" s="208">
        <f>H212/E212</f>
        <v>320</v>
      </c>
      <c r="J212" s="32" t="s">
        <v>2497</v>
      </c>
      <c r="K212" s="41" t="s">
        <v>111</v>
      </c>
      <c r="L212" s="38" t="s">
        <v>272</v>
      </c>
      <c r="M212" s="17" t="s">
        <v>106</v>
      </c>
      <c r="N212" s="159">
        <v>9600</v>
      </c>
      <c r="O212" s="680" t="b">
        <f t="shared" si="119"/>
        <v>1</v>
      </c>
      <c r="P212" s="680" t="b">
        <f t="shared" si="109"/>
        <v>1</v>
      </c>
      <c r="Q212">
        <f>VLOOKUP(B212,'25년09월 학교가'!$A$2:$C$1818,3,0)</f>
        <v>9600</v>
      </c>
      <c r="S212" s="680" t="b">
        <f t="shared" si="120"/>
        <v>1</v>
      </c>
    </row>
    <row r="213" spans="1:19" ht="38.4">
      <c r="A213" s="13"/>
      <c r="B213" s="132">
        <v>289410</v>
      </c>
      <c r="C213" s="29" t="s">
        <v>2498</v>
      </c>
      <c r="D213" s="13" t="s">
        <v>2499</v>
      </c>
      <c r="E213" s="12">
        <v>12</v>
      </c>
      <c r="F213" s="12" t="s">
        <v>233</v>
      </c>
      <c r="G213" s="34">
        <v>7220</v>
      </c>
      <c r="H213" s="319">
        <f t="shared" ref="H213:H217" si="121">N213</f>
        <v>5200</v>
      </c>
      <c r="I213" s="208">
        <f t="shared" ref="I213:I217" si="122">H213/E213</f>
        <v>433.33333333333331</v>
      </c>
      <c r="J213" s="32" t="s">
        <v>2500</v>
      </c>
      <c r="K213" s="41" t="s">
        <v>2501</v>
      </c>
      <c r="L213" s="38" t="s">
        <v>386</v>
      </c>
      <c r="M213" s="17" t="s">
        <v>11</v>
      </c>
      <c r="N213" s="159">
        <v>5200</v>
      </c>
      <c r="O213" s="680" t="b">
        <f t="shared" si="119"/>
        <v>1</v>
      </c>
      <c r="P213" s="680" t="b">
        <f t="shared" si="109"/>
        <v>1</v>
      </c>
      <c r="Q213">
        <f>VLOOKUP(B213,'25년09월 학교가'!$A$2:$C$1818,3,0)</f>
        <v>5200</v>
      </c>
      <c r="S213" s="680" t="b">
        <f t="shared" si="120"/>
        <v>1</v>
      </c>
    </row>
    <row r="214" spans="1:19">
      <c r="A214" s="13"/>
      <c r="B214" s="132">
        <v>330151</v>
      </c>
      <c r="C214" s="29" t="s">
        <v>2502</v>
      </c>
      <c r="D214" s="13" t="s">
        <v>2503</v>
      </c>
      <c r="E214" s="12">
        <v>12</v>
      </c>
      <c r="F214" s="12" t="s">
        <v>233</v>
      </c>
      <c r="G214" s="34">
        <v>7220</v>
      </c>
      <c r="H214" s="319">
        <f t="shared" si="121"/>
        <v>5200</v>
      </c>
      <c r="I214" s="208">
        <f t="shared" si="122"/>
        <v>433.33333333333331</v>
      </c>
      <c r="J214" s="32" t="s">
        <v>2504</v>
      </c>
      <c r="K214" s="41" t="s">
        <v>2505</v>
      </c>
      <c r="L214" s="38" t="s">
        <v>2145</v>
      </c>
      <c r="M214" s="17" t="s">
        <v>11</v>
      </c>
      <c r="N214" s="159">
        <v>5200</v>
      </c>
      <c r="O214" s="680" t="b">
        <f t="shared" si="119"/>
        <v>1</v>
      </c>
      <c r="P214" s="680" t="b">
        <f t="shared" si="109"/>
        <v>1</v>
      </c>
      <c r="Q214">
        <f>VLOOKUP(B214,'25년09월 학교가'!$A$2:$C$1818,3,0)</f>
        <v>5200</v>
      </c>
      <c r="S214" s="680" t="b">
        <f t="shared" si="120"/>
        <v>1</v>
      </c>
    </row>
    <row r="215" spans="1:19" ht="38.4">
      <c r="A215" s="13"/>
      <c r="B215" s="132">
        <v>289404</v>
      </c>
      <c r="C215" s="29" t="s">
        <v>2506</v>
      </c>
      <c r="D215" s="13" t="s">
        <v>1894</v>
      </c>
      <c r="E215" s="12">
        <v>10</v>
      </c>
      <c r="F215" s="12" t="s">
        <v>233</v>
      </c>
      <c r="G215" s="34">
        <v>19740</v>
      </c>
      <c r="H215" s="319">
        <f t="shared" si="121"/>
        <v>14000</v>
      </c>
      <c r="I215" s="208">
        <f t="shared" si="122"/>
        <v>1400</v>
      </c>
      <c r="J215" s="32" t="s">
        <v>2507</v>
      </c>
      <c r="K215" s="41" t="s">
        <v>390</v>
      </c>
      <c r="L215" s="38" t="s">
        <v>2508</v>
      </c>
      <c r="M215" s="17" t="s">
        <v>11</v>
      </c>
      <c r="N215" s="159">
        <v>14000</v>
      </c>
      <c r="O215" s="680" t="b">
        <f t="shared" si="119"/>
        <v>1</v>
      </c>
      <c r="P215" s="680" t="b">
        <f t="shared" si="109"/>
        <v>1</v>
      </c>
      <c r="Q215">
        <f>VLOOKUP(B215,'25년09월 학교가'!$A$2:$C$1818,3,0)</f>
        <v>14000</v>
      </c>
      <c r="S215" s="680" t="b">
        <f t="shared" si="120"/>
        <v>1</v>
      </c>
    </row>
    <row r="216" spans="1:19">
      <c r="A216" s="13"/>
      <c r="B216" s="132">
        <v>283872</v>
      </c>
      <c r="C216" s="29" t="s">
        <v>2509</v>
      </c>
      <c r="D216" s="13" t="s">
        <v>2510</v>
      </c>
      <c r="E216" s="12">
        <v>36</v>
      </c>
      <c r="F216" s="12" t="s">
        <v>233</v>
      </c>
      <c r="G216" s="34">
        <v>35540</v>
      </c>
      <c r="H216" s="319">
        <f t="shared" si="121"/>
        <v>28000</v>
      </c>
      <c r="I216" s="208">
        <f t="shared" si="122"/>
        <v>777.77777777777783</v>
      </c>
      <c r="J216" s="32" t="s">
        <v>2511</v>
      </c>
      <c r="K216" s="41" t="s">
        <v>2428</v>
      </c>
      <c r="L216" s="38" t="s">
        <v>386</v>
      </c>
      <c r="M216" s="17" t="s">
        <v>2184</v>
      </c>
      <c r="N216" s="159">
        <v>28000</v>
      </c>
      <c r="O216" s="680" t="b">
        <f t="shared" si="119"/>
        <v>1</v>
      </c>
      <c r="P216" s="680" t="b">
        <f t="shared" si="109"/>
        <v>1</v>
      </c>
      <c r="Q216">
        <f>VLOOKUP(B216,'25년09월 학교가'!$A$2:$C$1818,3,0)</f>
        <v>28000</v>
      </c>
      <c r="S216" s="680" t="b">
        <f t="shared" si="120"/>
        <v>1</v>
      </c>
    </row>
    <row r="217" spans="1:19" ht="42">
      <c r="A217" s="13"/>
      <c r="B217" s="132">
        <v>304968</v>
      </c>
      <c r="C217" s="29" t="s">
        <v>2512</v>
      </c>
      <c r="D217" s="13" t="s">
        <v>2513</v>
      </c>
      <c r="E217" s="12">
        <v>36</v>
      </c>
      <c r="F217" s="12" t="s">
        <v>233</v>
      </c>
      <c r="G217" s="34">
        <v>35540</v>
      </c>
      <c r="H217" s="319">
        <f t="shared" si="121"/>
        <v>28000</v>
      </c>
      <c r="I217" s="208">
        <f t="shared" si="122"/>
        <v>777.77777777777783</v>
      </c>
      <c r="J217" s="32" t="s">
        <v>2514</v>
      </c>
      <c r="K217" s="41" t="s">
        <v>14</v>
      </c>
      <c r="L217" s="38"/>
      <c r="M217" s="17"/>
      <c r="N217" s="159">
        <v>28000</v>
      </c>
      <c r="O217" s="680" t="b">
        <f t="shared" si="119"/>
        <v>1</v>
      </c>
      <c r="P217" s="680" t="b">
        <f t="shared" si="109"/>
        <v>1</v>
      </c>
      <c r="Q217">
        <f>VLOOKUP(B217,'25년09월 학교가'!$A$2:$C$1818,3,0)</f>
        <v>28000</v>
      </c>
      <c r="S217" s="680" t="b">
        <f t="shared" si="120"/>
        <v>1</v>
      </c>
    </row>
    <row r="218" spans="1:19">
      <c r="A218" s="125"/>
      <c r="B218" s="132">
        <v>397451</v>
      </c>
      <c r="C218" s="195" t="s">
        <v>6407</v>
      </c>
      <c r="D218" s="196" t="s">
        <v>4284</v>
      </c>
      <c r="E218" s="198">
        <v>10</v>
      </c>
      <c r="F218" s="35" t="s">
        <v>3719</v>
      </c>
      <c r="G218" s="213">
        <v>16400</v>
      </c>
      <c r="H218" s="320">
        <v>11000</v>
      </c>
      <c r="I218" s="183">
        <v>1100</v>
      </c>
      <c r="J218" s="200" t="s">
        <v>4227</v>
      </c>
      <c r="K218" s="201"/>
      <c r="L218" s="198" t="s">
        <v>4228</v>
      </c>
      <c r="M218" s="198" t="s">
        <v>11</v>
      </c>
      <c r="N218" s="159">
        <v>11000</v>
      </c>
      <c r="O218" s="680" t="b">
        <v>1</v>
      </c>
      <c r="P218" s="680" t="b">
        <v>1</v>
      </c>
      <c r="Q218">
        <f>VLOOKUP(B218,'25년09월 학교가'!$A$2:$C$1818,3,0)</f>
        <v>11000</v>
      </c>
      <c r="S218" s="680" t="b">
        <v>1</v>
      </c>
    </row>
    <row r="219" spans="1:19" s="354" customFormat="1" ht="83.4" customHeight="1">
      <c r="A219" s="193" t="s">
        <v>6411</v>
      </c>
      <c r="B219" s="125">
        <v>434980</v>
      </c>
      <c r="C219" s="58" t="s">
        <v>5574</v>
      </c>
      <c r="D219" s="37" t="s">
        <v>5575</v>
      </c>
      <c r="E219" s="35">
        <v>10</v>
      </c>
      <c r="F219" s="35" t="s">
        <v>233</v>
      </c>
      <c r="G219" s="365">
        <f t="shared" ref="G219" si="123">H219+5000</f>
        <v>18000</v>
      </c>
      <c r="H219" s="534">
        <f t="shared" ref="H219" si="124">N219</f>
        <v>13000</v>
      </c>
      <c r="I219" s="366">
        <f t="shared" ref="I219" si="125">H219/E219</f>
        <v>1300</v>
      </c>
      <c r="J219" s="127" t="s">
        <v>5643</v>
      </c>
      <c r="K219" s="36" t="s">
        <v>788</v>
      </c>
      <c r="L219" s="35" t="s">
        <v>5576</v>
      </c>
      <c r="M219" s="368" t="s">
        <v>112</v>
      </c>
      <c r="N219" s="266">
        <v>13000</v>
      </c>
      <c r="O219" s="680" t="b">
        <f t="shared" ref="O219" si="126">H219=N219</f>
        <v>1</v>
      </c>
      <c r="P219" s="680" t="b">
        <f t="shared" ref="P219" si="127">H219&lt;G219</f>
        <v>1</v>
      </c>
      <c r="Q219">
        <f>VLOOKUP(B219,'25년09월 학교가'!$A$2:$C$1818,3,0)</f>
        <v>13000</v>
      </c>
      <c r="R219" s="355"/>
      <c r="S219" s="698" t="b">
        <f t="shared" ref="S219" si="128">Q219=H219</f>
        <v>1</v>
      </c>
    </row>
    <row r="220" spans="1:19">
      <c r="A220" s="172"/>
      <c r="B220" s="132">
        <v>426240</v>
      </c>
      <c r="C220" s="29" t="s">
        <v>4683</v>
      </c>
      <c r="D220" s="13" t="s">
        <v>4684</v>
      </c>
      <c r="E220" s="12">
        <v>54</v>
      </c>
      <c r="F220" s="12" t="s">
        <v>10</v>
      </c>
      <c r="G220" s="34">
        <v>253000</v>
      </c>
      <c r="H220" s="322">
        <v>140400</v>
      </c>
      <c r="I220" s="208">
        <v>2600</v>
      </c>
      <c r="J220" s="32" t="s">
        <v>4681</v>
      </c>
      <c r="K220" s="41"/>
      <c r="L220" s="38" t="s">
        <v>4682</v>
      </c>
      <c r="M220" s="17" t="s">
        <v>4352</v>
      </c>
      <c r="N220" s="324">
        <v>2600</v>
      </c>
      <c r="O220" s="680" t="b">
        <v>1</v>
      </c>
      <c r="P220" s="680" t="b">
        <v>1</v>
      </c>
      <c r="Q220">
        <f>VLOOKUP(B220,'25년09월 학교가'!$A$2:$C$1818,3,0)</f>
        <v>2600</v>
      </c>
      <c r="S220" s="680" t="b">
        <v>0</v>
      </c>
    </row>
    <row r="221" spans="1:19" ht="57.6">
      <c r="A221" s="13"/>
      <c r="B221" s="13">
        <v>393361</v>
      </c>
      <c r="C221" s="29" t="s">
        <v>4177</v>
      </c>
      <c r="D221" s="13" t="s">
        <v>787</v>
      </c>
      <c r="E221" s="12">
        <v>40</v>
      </c>
      <c r="F221" s="12" t="s">
        <v>233</v>
      </c>
      <c r="G221" s="59">
        <v>22000</v>
      </c>
      <c r="H221" s="320">
        <v>19500</v>
      </c>
      <c r="I221" s="208">
        <v>487.5</v>
      </c>
      <c r="J221" s="32" t="s">
        <v>4178</v>
      </c>
      <c r="K221" s="41" t="s">
        <v>789</v>
      </c>
      <c r="L221" s="38"/>
      <c r="M221" s="17" t="s">
        <v>112</v>
      </c>
      <c r="N221" s="159">
        <v>19500</v>
      </c>
      <c r="O221" s="680" t="b">
        <v>1</v>
      </c>
      <c r="P221" s="680" t="b">
        <v>1</v>
      </c>
      <c r="Q221">
        <f>VLOOKUP(B221,'25년09월 학교가'!$A$2:$C$1818,3,0)</f>
        <v>19500</v>
      </c>
      <c r="S221" s="680" t="b">
        <v>1</v>
      </c>
    </row>
    <row r="222" spans="1:19" ht="42">
      <c r="A222" s="13"/>
      <c r="B222" s="132">
        <v>286266</v>
      </c>
      <c r="C222" s="29" t="s">
        <v>2521</v>
      </c>
      <c r="D222" s="13" t="s">
        <v>2522</v>
      </c>
      <c r="E222" s="12">
        <v>40</v>
      </c>
      <c r="F222" s="12" t="s">
        <v>233</v>
      </c>
      <c r="G222" s="34">
        <v>22510</v>
      </c>
      <c r="H222" s="319">
        <v>16800</v>
      </c>
      <c r="I222" s="208">
        <v>420</v>
      </c>
      <c r="J222" s="32" t="s">
        <v>2523</v>
      </c>
      <c r="K222" s="41" t="s">
        <v>2489</v>
      </c>
      <c r="L222" s="38" t="s">
        <v>2115</v>
      </c>
      <c r="M222" s="17" t="s">
        <v>106</v>
      </c>
      <c r="N222" s="159">
        <v>16800</v>
      </c>
      <c r="O222" s="680" t="b">
        <v>1</v>
      </c>
      <c r="P222" s="680" t="b">
        <v>1</v>
      </c>
      <c r="Q222">
        <f>VLOOKUP(B222,'25년09월 학교가'!$A$2:$C$1818,3,0)</f>
        <v>16800</v>
      </c>
      <c r="S222" s="680" t="b">
        <v>1</v>
      </c>
    </row>
    <row r="223" spans="1:19" ht="57.6">
      <c r="A223" s="13"/>
      <c r="B223" s="132">
        <v>353164</v>
      </c>
      <c r="C223" s="29" t="s">
        <v>2524</v>
      </c>
      <c r="D223" s="13" t="s">
        <v>2525</v>
      </c>
      <c r="E223" s="12">
        <v>40</v>
      </c>
      <c r="F223" s="12" t="s">
        <v>233</v>
      </c>
      <c r="G223" s="34">
        <v>24820</v>
      </c>
      <c r="H223" s="320">
        <v>20800</v>
      </c>
      <c r="I223" s="208">
        <v>520</v>
      </c>
      <c r="J223" s="32" t="s">
        <v>2526</v>
      </c>
      <c r="K223" s="41" t="s">
        <v>5058</v>
      </c>
      <c r="L223" s="38" t="s">
        <v>98</v>
      </c>
      <c r="M223" s="17" t="s">
        <v>112</v>
      </c>
      <c r="N223" s="159">
        <v>20800</v>
      </c>
      <c r="O223" s="680" t="b">
        <v>1</v>
      </c>
      <c r="P223" s="680" t="b">
        <v>1</v>
      </c>
      <c r="Q223">
        <f>VLOOKUP(B223,'25년09월 학교가'!$A$2:$C$1818,3,0)</f>
        <v>20800</v>
      </c>
      <c r="S223" s="680" t="b">
        <v>1</v>
      </c>
    </row>
    <row r="224" spans="1:19" ht="76.8">
      <c r="A224" s="13"/>
      <c r="B224" s="132">
        <v>353163</v>
      </c>
      <c r="C224" s="29" t="s">
        <v>2527</v>
      </c>
      <c r="D224" s="13" t="s">
        <v>2525</v>
      </c>
      <c r="E224" s="12">
        <v>40</v>
      </c>
      <c r="F224" s="12" t="s">
        <v>233</v>
      </c>
      <c r="G224" s="98">
        <v>23690</v>
      </c>
      <c r="H224" s="320">
        <v>18800</v>
      </c>
      <c r="I224" s="208">
        <v>470</v>
      </c>
      <c r="J224" s="32" t="s">
        <v>2528</v>
      </c>
      <c r="K224" s="41" t="s">
        <v>14</v>
      </c>
      <c r="L224" s="38" t="s">
        <v>2529</v>
      </c>
      <c r="M224" s="17" t="s">
        <v>106</v>
      </c>
      <c r="N224" s="159">
        <v>18800</v>
      </c>
      <c r="O224" s="680" t="b">
        <v>1</v>
      </c>
      <c r="P224" s="680" t="b">
        <v>1</v>
      </c>
      <c r="Q224">
        <f>VLOOKUP(B224,'25년09월 학교가'!$A$2:$C$1818,3,0)</f>
        <v>18800</v>
      </c>
      <c r="S224" s="680" t="b">
        <v>1</v>
      </c>
    </row>
    <row r="225" spans="1:19" ht="42">
      <c r="A225" s="13"/>
      <c r="B225" s="132">
        <v>390366</v>
      </c>
      <c r="C225" s="29" t="s">
        <v>957</v>
      </c>
      <c r="D225" s="13" t="s">
        <v>958</v>
      </c>
      <c r="E225" s="12">
        <v>100</v>
      </c>
      <c r="F225" s="12" t="s">
        <v>233</v>
      </c>
      <c r="G225" s="30">
        <v>65000</v>
      </c>
      <c r="H225" s="319">
        <f>N225</f>
        <v>60000</v>
      </c>
      <c r="I225" s="208">
        <f>H225/E225</f>
        <v>600</v>
      </c>
      <c r="J225" s="32" t="s">
        <v>959</v>
      </c>
      <c r="K225" s="41" t="s">
        <v>18</v>
      </c>
      <c r="L225" s="38" t="s">
        <v>960</v>
      </c>
      <c r="M225" s="17" t="s">
        <v>447</v>
      </c>
      <c r="N225" s="159">
        <v>60000</v>
      </c>
      <c r="O225" s="680" t="b">
        <f t="shared" ref="O225:O227" si="129">H225=N225</f>
        <v>1</v>
      </c>
      <c r="P225" s="680" t="b">
        <f t="shared" ref="P225:P227" si="130">H225&lt;G225</f>
        <v>1</v>
      </c>
      <c r="Q225">
        <f>VLOOKUP(B225,'25년09월 학교가'!$A$2:$C$1818,3,0)</f>
        <v>60000</v>
      </c>
      <c r="S225" s="680" t="b">
        <f t="shared" ref="S225:S227" si="131">Q225=H225</f>
        <v>1</v>
      </c>
    </row>
    <row r="226" spans="1:19">
      <c r="A226" s="125"/>
      <c r="B226" s="132">
        <v>430164</v>
      </c>
      <c r="C226" s="195" t="s">
        <v>4851</v>
      </c>
      <c r="D226" s="196" t="s">
        <v>4226</v>
      </c>
      <c r="E226" s="198">
        <v>30</v>
      </c>
      <c r="F226" s="35" t="s">
        <v>3719</v>
      </c>
      <c r="G226" s="213">
        <v>28300</v>
      </c>
      <c r="H226" s="319">
        <f>N226</f>
        <v>21000</v>
      </c>
      <c r="I226" s="183">
        <f>H226/E226</f>
        <v>700</v>
      </c>
      <c r="J226" s="200" t="s">
        <v>4232</v>
      </c>
      <c r="K226" s="201" t="s">
        <v>5057</v>
      </c>
      <c r="L226" s="198" t="s">
        <v>3549</v>
      </c>
      <c r="M226" s="198" t="s">
        <v>11</v>
      </c>
      <c r="N226" s="159">
        <v>21000</v>
      </c>
      <c r="O226" s="680" t="b">
        <f t="shared" si="129"/>
        <v>1</v>
      </c>
      <c r="P226" s="680" t="b">
        <f t="shared" si="130"/>
        <v>1</v>
      </c>
      <c r="Q226">
        <f>VLOOKUP(B226,'25년09월 학교가'!$A$2:$C$1818,3,0)</f>
        <v>21000</v>
      </c>
      <c r="S226" s="680" t="b">
        <f t="shared" si="131"/>
        <v>1</v>
      </c>
    </row>
    <row r="227" spans="1:19" s="175" customFormat="1" ht="83.4" customHeight="1">
      <c r="A227" s="193"/>
      <c r="B227" s="237">
        <v>452048</v>
      </c>
      <c r="C227" s="372" t="s">
        <v>5810</v>
      </c>
      <c r="D227" s="307" t="s">
        <v>5944</v>
      </c>
      <c r="E227" s="35">
        <v>30</v>
      </c>
      <c r="F227" s="35" t="s">
        <v>233</v>
      </c>
      <c r="G227" s="365">
        <f t="shared" ref="G227" si="132">H227+5000</f>
        <v>25500</v>
      </c>
      <c r="H227" s="534">
        <f t="shared" ref="H227" si="133">N227</f>
        <v>20500</v>
      </c>
      <c r="I227" s="366">
        <f t="shared" ref="I227" si="134">H227/E227</f>
        <v>683.33333333333337</v>
      </c>
      <c r="J227" s="371" t="s">
        <v>5914</v>
      </c>
      <c r="K227" s="128" t="s">
        <v>5915</v>
      </c>
      <c r="L227" s="128" t="s">
        <v>666</v>
      </c>
      <c r="M227" s="130"/>
      <c r="N227" s="266">
        <v>20500</v>
      </c>
      <c r="O227" s="680" t="b">
        <f t="shared" si="129"/>
        <v>1</v>
      </c>
      <c r="P227" s="680" t="b">
        <f t="shared" si="130"/>
        <v>1</v>
      </c>
      <c r="Q227">
        <f>VLOOKUP(B227,'25년09월 학교가'!$A$2:$C$1818,3,0)</f>
        <v>20500</v>
      </c>
      <c r="R227" s="350"/>
      <c r="S227" s="698" t="b">
        <f t="shared" si="131"/>
        <v>1</v>
      </c>
    </row>
    <row r="228" spans="1:19" ht="42">
      <c r="A228" s="172" t="s">
        <v>4790</v>
      </c>
      <c r="B228" s="132">
        <v>402596</v>
      </c>
      <c r="C228" s="225" t="s">
        <v>4791</v>
      </c>
      <c r="D228" s="132" t="s">
        <v>4358</v>
      </c>
      <c r="E228" s="12">
        <v>30</v>
      </c>
      <c r="F228" s="240" t="s">
        <v>3719</v>
      </c>
      <c r="G228" s="183">
        <v>33000</v>
      </c>
      <c r="H228" s="322">
        <f t="shared" ref="H228:H234" si="135">E228*I228</f>
        <v>19500</v>
      </c>
      <c r="I228" s="183">
        <f t="shared" ref="I228:I234" si="136">N228</f>
        <v>650</v>
      </c>
      <c r="J228" s="133" t="s">
        <v>4792</v>
      </c>
      <c r="K228" s="41" t="s">
        <v>4359</v>
      </c>
      <c r="L228" s="38"/>
      <c r="M228" s="38"/>
      <c r="N228" s="324">
        <v>650</v>
      </c>
      <c r="O228" s="680" t="b">
        <f t="shared" ref="O228:O235" si="137">I228=N228</f>
        <v>1</v>
      </c>
      <c r="P228" s="680" t="b">
        <f t="shared" si="109"/>
        <v>1</v>
      </c>
      <c r="Q228">
        <f>VLOOKUP(B228,'25년09월 학교가'!$A$2:$C$1818,3,0)</f>
        <v>650</v>
      </c>
      <c r="S228" s="680" t="b">
        <f t="shared" ref="S228:S235" si="138">Q228=I228</f>
        <v>1</v>
      </c>
    </row>
    <row r="229" spans="1:19" s="175" customFormat="1" ht="57.6">
      <c r="A229" s="172" t="s">
        <v>4790</v>
      </c>
      <c r="B229" s="132">
        <v>433703</v>
      </c>
      <c r="C229" s="55" t="s">
        <v>5404</v>
      </c>
      <c r="D229" s="13" t="s">
        <v>5433</v>
      </c>
      <c r="E229" s="12">
        <v>40</v>
      </c>
      <c r="F229" s="240" t="s">
        <v>233</v>
      </c>
      <c r="G229" s="183">
        <f>H229+5000</f>
        <v>31000</v>
      </c>
      <c r="H229" s="320">
        <f t="shared" si="135"/>
        <v>26000</v>
      </c>
      <c r="I229" s="183">
        <f t="shared" si="136"/>
        <v>650</v>
      </c>
      <c r="J229" s="133" t="s">
        <v>5434</v>
      </c>
      <c r="K229" s="14" t="s">
        <v>5435</v>
      </c>
      <c r="L229" s="14" t="s">
        <v>3850</v>
      </c>
      <c r="M229" s="12" t="s">
        <v>112</v>
      </c>
      <c r="N229" s="325">
        <v>650</v>
      </c>
      <c r="O229" s="680" t="b">
        <f t="shared" si="137"/>
        <v>1</v>
      </c>
      <c r="P229" s="680" t="b">
        <f t="shared" si="109"/>
        <v>1</v>
      </c>
      <c r="Q229">
        <f>VLOOKUP(B229,'25년09월 학교가'!$A$2:$C$1818,3,0)</f>
        <v>650</v>
      </c>
      <c r="R229" s="350"/>
      <c r="S229" s="680" t="b">
        <f t="shared" si="138"/>
        <v>1</v>
      </c>
    </row>
    <row r="230" spans="1:19" s="175" customFormat="1" ht="42">
      <c r="A230" s="172" t="s">
        <v>4790</v>
      </c>
      <c r="B230" s="224">
        <v>433704</v>
      </c>
      <c r="C230" s="223" t="s">
        <v>5405</v>
      </c>
      <c r="D230" s="13" t="s">
        <v>5433</v>
      </c>
      <c r="E230" s="12">
        <v>40</v>
      </c>
      <c r="F230" s="240" t="s">
        <v>233</v>
      </c>
      <c r="G230" s="183">
        <f t="shared" ref="G230" si="139">H230+5000</f>
        <v>31000</v>
      </c>
      <c r="H230" s="320">
        <f t="shared" si="135"/>
        <v>26000</v>
      </c>
      <c r="I230" s="183">
        <f t="shared" si="136"/>
        <v>650</v>
      </c>
      <c r="J230" s="133" t="s">
        <v>5436</v>
      </c>
      <c r="K230" s="226" t="s">
        <v>5291</v>
      </c>
      <c r="L230" s="14" t="s">
        <v>851</v>
      </c>
      <c r="M230" s="12" t="s">
        <v>112</v>
      </c>
      <c r="N230" s="325">
        <v>650</v>
      </c>
      <c r="O230" s="680" t="b">
        <f t="shared" si="137"/>
        <v>1</v>
      </c>
      <c r="P230" s="680" t="b">
        <f t="shared" si="109"/>
        <v>1</v>
      </c>
      <c r="Q230">
        <f>VLOOKUP(B230,'25년09월 학교가'!$A$2:$C$1818,3,0)</f>
        <v>650</v>
      </c>
      <c r="R230" s="350"/>
      <c r="S230" s="680" t="b">
        <f t="shared" si="138"/>
        <v>1</v>
      </c>
    </row>
    <row r="231" spans="1:19">
      <c r="A231" s="125"/>
      <c r="B231" s="132">
        <v>398527</v>
      </c>
      <c r="C231" s="195" t="s">
        <v>4515</v>
      </c>
      <c r="D231" s="196" t="s">
        <v>4225</v>
      </c>
      <c r="E231" s="198">
        <v>30</v>
      </c>
      <c r="F231" s="35" t="s">
        <v>3719</v>
      </c>
      <c r="G231" s="213">
        <v>19520</v>
      </c>
      <c r="H231" s="322">
        <f t="shared" si="135"/>
        <v>16500</v>
      </c>
      <c r="I231" s="183">
        <f t="shared" si="136"/>
        <v>550</v>
      </c>
      <c r="J231" s="200" t="s">
        <v>4229</v>
      </c>
      <c r="K231" s="201" t="s">
        <v>4230</v>
      </c>
      <c r="L231" s="198" t="s">
        <v>4231</v>
      </c>
      <c r="M231" s="198" t="s">
        <v>11</v>
      </c>
      <c r="N231" s="324">
        <v>550</v>
      </c>
      <c r="O231" s="680" t="b">
        <f t="shared" si="137"/>
        <v>1</v>
      </c>
      <c r="P231" s="680" t="b">
        <f t="shared" si="109"/>
        <v>1</v>
      </c>
      <c r="Q231">
        <f>VLOOKUP(B231,'25년09월 학교가'!$A$2:$C$1818,3,0)</f>
        <v>550</v>
      </c>
      <c r="S231" s="680" t="b">
        <f t="shared" si="138"/>
        <v>1</v>
      </c>
    </row>
    <row r="232" spans="1:19" ht="42">
      <c r="A232" s="13"/>
      <c r="B232" s="132">
        <v>253315</v>
      </c>
      <c r="C232" s="29" t="s">
        <v>2486</v>
      </c>
      <c r="D232" s="13" t="s">
        <v>2487</v>
      </c>
      <c r="E232" s="12">
        <v>30</v>
      </c>
      <c r="F232" s="12" t="s">
        <v>233</v>
      </c>
      <c r="G232" s="34">
        <v>22340</v>
      </c>
      <c r="H232" s="322">
        <f t="shared" si="135"/>
        <v>16500</v>
      </c>
      <c r="I232" s="183">
        <f t="shared" si="136"/>
        <v>550</v>
      </c>
      <c r="J232" s="32" t="s">
        <v>2488</v>
      </c>
      <c r="K232" s="41" t="s">
        <v>111</v>
      </c>
      <c r="L232" s="38" t="s">
        <v>2490</v>
      </c>
      <c r="M232" s="17" t="s">
        <v>11</v>
      </c>
      <c r="N232" s="324">
        <v>550</v>
      </c>
      <c r="O232" s="680" t="b">
        <f t="shared" si="137"/>
        <v>1</v>
      </c>
      <c r="P232" s="680" t="b">
        <f t="shared" si="109"/>
        <v>1</v>
      </c>
      <c r="Q232">
        <f>VLOOKUP(B232,'25년09월 학교가'!$A$2:$C$1818,3,0)</f>
        <v>550</v>
      </c>
      <c r="S232" s="680" t="b">
        <f t="shared" si="138"/>
        <v>1</v>
      </c>
    </row>
    <row r="233" spans="1:19" ht="42">
      <c r="A233" s="13"/>
      <c r="B233" s="132">
        <v>230132</v>
      </c>
      <c r="C233" s="29" t="s">
        <v>2491</v>
      </c>
      <c r="D233" s="13" t="s">
        <v>2487</v>
      </c>
      <c r="E233" s="12">
        <v>30</v>
      </c>
      <c r="F233" s="12" t="s">
        <v>233</v>
      </c>
      <c r="G233" s="34">
        <v>22340</v>
      </c>
      <c r="H233" s="322">
        <f t="shared" si="135"/>
        <v>16500</v>
      </c>
      <c r="I233" s="183">
        <f t="shared" si="136"/>
        <v>550</v>
      </c>
      <c r="J233" s="32" t="s">
        <v>2492</v>
      </c>
      <c r="K233" s="41" t="s">
        <v>2489</v>
      </c>
      <c r="L233" s="38" t="s">
        <v>2490</v>
      </c>
      <c r="M233" s="17" t="s">
        <v>11</v>
      </c>
      <c r="N233" s="324">
        <v>550</v>
      </c>
      <c r="O233" s="680" t="b">
        <f t="shared" si="137"/>
        <v>1</v>
      </c>
      <c r="P233" s="680" t="b">
        <f t="shared" si="109"/>
        <v>1</v>
      </c>
      <c r="Q233">
        <f>VLOOKUP(B233,'25년09월 학교가'!$A$2:$C$1818,3,0)</f>
        <v>550</v>
      </c>
      <c r="S233" s="680" t="b">
        <f t="shared" si="138"/>
        <v>1</v>
      </c>
    </row>
    <row r="234" spans="1:19" ht="42">
      <c r="A234" s="13"/>
      <c r="B234" s="132">
        <v>242829</v>
      </c>
      <c r="C234" s="29" t="s">
        <v>2493</v>
      </c>
      <c r="D234" s="13" t="s">
        <v>2487</v>
      </c>
      <c r="E234" s="12">
        <v>30</v>
      </c>
      <c r="F234" s="12" t="s">
        <v>233</v>
      </c>
      <c r="G234" s="34">
        <v>22340</v>
      </c>
      <c r="H234" s="322">
        <f t="shared" si="135"/>
        <v>16500</v>
      </c>
      <c r="I234" s="183">
        <f t="shared" si="136"/>
        <v>550</v>
      </c>
      <c r="J234" s="32" t="s">
        <v>2494</v>
      </c>
      <c r="K234" s="41" t="s">
        <v>382</v>
      </c>
      <c r="L234" s="38" t="s">
        <v>2490</v>
      </c>
      <c r="M234" s="17" t="s">
        <v>11</v>
      </c>
      <c r="N234" s="324">
        <v>550</v>
      </c>
      <c r="O234" s="680" t="b">
        <f t="shared" si="137"/>
        <v>1</v>
      </c>
      <c r="P234" s="680" t="b">
        <f t="shared" si="109"/>
        <v>1</v>
      </c>
      <c r="Q234">
        <f>VLOOKUP(B234,'25년09월 학교가'!$A$2:$C$1818,3,0)</f>
        <v>550</v>
      </c>
      <c r="S234" s="680" t="b">
        <f t="shared" si="138"/>
        <v>1</v>
      </c>
    </row>
    <row r="235" spans="1:19" ht="42">
      <c r="A235" s="13"/>
      <c r="B235" s="132">
        <v>384364</v>
      </c>
      <c r="C235" s="29" t="s">
        <v>937</v>
      </c>
      <c r="D235" s="13" t="s">
        <v>938</v>
      </c>
      <c r="E235" s="12">
        <v>30</v>
      </c>
      <c r="F235" s="12" t="s">
        <v>233</v>
      </c>
      <c r="G235" s="34">
        <v>25000</v>
      </c>
      <c r="H235" s="322">
        <f>E235*I235</f>
        <v>18000</v>
      </c>
      <c r="I235" s="183">
        <f>N235</f>
        <v>600</v>
      </c>
      <c r="J235" s="32" t="s">
        <v>939</v>
      </c>
      <c r="K235" s="41" t="s">
        <v>940</v>
      </c>
      <c r="L235" s="38" t="s">
        <v>941</v>
      </c>
      <c r="M235" s="17" t="s">
        <v>447</v>
      </c>
      <c r="N235" s="324">
        <v>600</v>
      </c>
      <c r="O235" s="680" t="b">
        <f t="shared" si="137"/>
        <v>1</v>
      </c>
      <c r="P235" s="680" t="b">
        <f t="shared" si="109"/>
        <v>1</v>
      </c>
      <c r="Q235">
        <f>VLOOKUP(B235,'25년09월 학교가'!$A$2:$C$1818,3,0)</f>
        <v>600</v>
      </c>
      <c r="S235" s="680" t="b">
        <f t="shared" si="138"/>
        <v>1</v>
      </c>
    </row>
    <row r="236" spans="1:19" s="141" customFormat="1" ht="77.400000000000006" customHeight="1">
      <c r="A236" s="606" t="s">
        <v>6411</v>
      </c>
      <c r="B236" s="132">
        <v>453334</v>
      </c>
      <c r="C236" s="29" t="s">
        <v>6028</v>
      </c>
      <c r="D236" s="72" t="s">
        <v>6033</v>
      </c>
      <c r="E236" s="74">
        <v>12</v>
      </c>
      <c r="F236" s="12" t="s">
        <v>233</v>
      </c>
      <c r="G236" s="75">
        <f t="shared" ref="G236:G238" si="140">H236+5000</f>
        <v>17960</v>
      </c>
      <c r="H236" s="591">
        <f t="shared" ref="H236:H238" si="141">N236</f>
        <v>12960</v>
      </c>
      <c r="I236" s="592">
        <f t="shared" ref="I236:I238" si="142">H236/E236</f>
        <v>1080</v>
      </c>
      <c r="J236" s="77" t="s">
        <v>6055</v>
      </c>
      <c r="K236" s="72" t="s">
        <v>3779</v>
      </c>
      <c r="L236" s="74" t="s">
        <v>773</v>
      </c>
      <c r="M236" s="160" t="s">
        <v>11</v>
      </c>
      <c r="N236" s="331">
        <v>12960</v>
      </c>
      <c r="O236" s="115" t="b">
        <f t="shared" ref="O236:O238" si="143">H236=N236</f>
        <v>1</v>
      </c>
      <c r="P236" s="62" t="b">
        <f t="shared" si="109"/>
        <v>1</v>
      </c>
      <c r="Q236">
        <f>VLOOKUP(B236,'25년09월 학교가'!$A$2:$C$1818,3,0)</f>
        <v>12960</v>
      </c>
      <c r="S236" s="698" t="b">
        <f t="shared" ref="S236:S238" si="144">Q236=H236</f>
        <v>1</v>
      </c>
    </row>
    <row r="237" spans="1:19" s="141" customFormat="1" ht="77.400000000000006" customHeight="1">
      <c r="A237" s="606" t="s">
        <v>6411</v>
      </c>
      <c r="B237" s="132">
        <v>450506</v>
      </c>
      <c r="C237" s="29" t="s">
        <v>6056</v>
      </c>
      <c r="D237" s="72" t="s">
        <v>6016</v>
      </c>
      <c r="E237" s="74">
        <v>12</v>
      </c>
      <c r="F237" s="12" t="s">
        <v>233</v>
      </c>
      <c r="G237" s="75">
        <f t="shared" si="140"/>
        <v>23000</v>
      </c>
      <c r="H237" s="591">
        <f t="shared" si="141"/>
        <v>18000</v>
      </c>
      <c r="I237" s="592">
        <f t="shared" si="142"/>
        <v>1500</v>
      </c>
      <c r="J237" s="77" t="s">
        <v>6060</v>
      </c>
      <c r="K237" s="72" t="s">
        <v>6058</v>
      </c>
      <c r="L237" s="74" t="s">
        <v>1061</v>
      </c>
      <c r="M237" s="160"/>
      <c r="N237" s="331">
        <v>18000</v>
      </c>
      <c r="O237" s="115" t="b">
        <f t="shared" si="143"/>
        <v>1</v>
      </c>
      <c r="P237" s="62" t="b">
        <f t="shared" si="109"/>
        <v>1</v>
      </c>
      <c r="Q237">
        <f>VLOOKUP(B237,'25년09월 학교가'!$A$2:$C$1818,3,0)</f>
        <v>18000</v>
      </c>
      <c r="S237" s="698" t="b">
        <f t="shared" si="144"/>
        <v>1</v>
      </c>
    </row>
    <row r="238" spans="1:19" s="141" customFormat="1" ht="77.400000000000006" customHeight="1">
      <c r="A238" s="606" t="s">
        <v>6411</v>
      </c>
      <c r="B238" s="132">
        <v>450510</v>
      </c>
      <c r="C238" s="29" t="s">
        <v>6057</v>
      </c>
      <c r="D238" s="72" t="s">
        <v>6016</v>
      </c>
      <c r="E238" s="74">
        <v>12</v>
      </c>
      <c r="F238" s="12" t="s">
        <v>233</v>
      </c>
      <c r="G238" s="75">
        <f t="shared" si="140"/>
        <v>23000</v>
      </c>
      <c r="H238" s="591">
        <f t="shared" si="141"/>
        <v>18000</v>
      </c>
      <c r="I238" s="592">
        <f t="shared" si="142"/>
        <v>1500</v>
      </c>
      <c r="J238" s="77" t="s">
        <v>6059</v>
      </c>
      <c r="K238" s="72" t="s">
        <v>6061</v>
      </c>
      <c r="L238" s="74" t="s">
        <v>1061</v>
      </c>
      <c r="M238" s="160"/>
      <c r="N238" s="331">
        <v>18000</v>
      </c>
      <c r="O238" s="115" t="b">
        <f t="shared" si="143"/>
        <v>1</v>
      </c>
      <c r="P238" s="62" t="b">
        <f t="shared" si="109"/>
        <v>1</v>
      </c>
      <c r="Q238">
        <f>VLOOKUP(B238,'25년09월 학교가'!$A$2:$C$1818,3,0)</f>
        <v>18000</v>
      </c>
      <c r="S238" s="698" t="b">
        <f t="shared" si="144"/>
        <v>1</v>
      </c>
    </row>
    <row r="239" spans="1:19">
      <c r="A239" s="13"/>
      <c r="B239" s="132">
        <v>358143</v>
      </c>
      <c r="C239" s="29" t="s">
        <v>2480</v>
      </c>
      <c r="D239" s="13" t="s">
        <v>2481</v>
      </c>
      <c r="E239" s="12">
        <v>12</v>
      </c>
      <c r="F239" s="12" t="s">
        <v>233</v>
      </c>
      <c r="G239" s="34">
        <v>11960</v>
      </c>
      <c r="H239" s="319">
        <f>N239</f>
        <v>9200</v>
      </c>
      <c r="I239" s="208">
        <f>H239/E239</f>
        <v>766.66666666666663</v>
      </c>
      <c r="J239" s="32" t="s">
        <v>2482</v>
      </c>
      <c r="K239" s="41" t="s">
        <v>4975</v>
      </c>
      <c r="L239" s="38" t="s">
        <v>98</v>
      </c>
      <c r="M239" s="17" t="s">
        <v>106</v>
      </c>
      <c r="N239" s="159">
        <v>9200</v>
      </c>
      <c r="O239" s="680" t="b">
        <f t="shared" ref="O239:O242" si="145">H239=N239</f>
        <v>1</v>
      </c>
      <c r="P239" s="680" t="b">
        <f t="shared" ref="P239:P254" si="146">H239&lt;G239</f>
        <v>1</v>
      </c>
      <c r="Q239">
        <f>VLOOKUP(B239,'25년09월 학교가'!$A$2:$C$1818,3,0)</f>
        <v>9200</v>
      </c>
      <c r="S239" s="680" t="b">
        <f t="shared" ref="S239:S242" si="147">Q239=H239</f>
        <v>1</v>
      </c>
    </row>
    <row r="240" spans="1:19" ht="57.6">
      <c r="A240" s="13"/>
      <c r="B240" s="132">
        <v>351241</v>
      </c>
      <c r="C240" s="29" t="s">
        <v>2518</v>
      </c>
      <c r="D240" s="13" t="s">
        <v>2519</v>
      </c>
      <c r="E240" s="12">
        <v>12</v>
      </c>
      <c r="F240" s="12" t="s">
        <v>233</v>
      </c>
      <c r="G240" s="34">
        <v>11060</v>
      </c>
      <c r="H240" s="320">
        <f>N240</f>
        <v>8760</v>
      </c>
      <c r="I240" s="208">
        <f>H240/E240</f>
        <v>730</v>
      </c>
      <c r="J240" s="32" t="s">
        <v>2520</v>
      </c>
      <c r="K240" s="41" t="s">
        <v>2489</v>
      </c>
      <c r="L240" s="38" t="s">
        <v>323</v>
      </c>
      <c r="M240" s="17" t="s">
        <v>11</v>
      </c>
      <c r="N240" s="159">
        <v>8760</v>
      </c>
      <c r="O240" s="680" t="b">
        <f t="shared" si="145"/>
        <v>1</v>
      </c>
      <c r="P240" s="680" t="b">
        <f t="shared" si="146"/>
        <v>1</v>
      </c>
      <c r="Q240">
        <f>VLOOKUP(B240,'25년09월 학교가'!$A$2:$C$1818,3,0)</f>
        <v>8760</v>
      </c>
      <c r="S240" s="680" t="b">
        <f t="shared" si="147"/>
        <v>1</v>
      </c>
    </row>
    <row r="241" spans="1:19">
      <c r="A241" s="13"/>
      <c r="B241" s="132">
        <v>270843</v>
      </c>
      <c r="C241" s="29" t="s">
        <v>2544</v>
      </c>
      <c r="D241" s="13" t="s">
        <v>2545</v>
      </c>
      <c r="E241" s="12">
        <v>12</v>
      </c>
      <c r="F241" s="12" t="s">
        <v>233</v>
      </c>
      <c r="G241" s="34">
        <v>17220</v>
      </c>
      <c r="H241" s="319">
        <f t="shared" ref="H241:H242" si="148">N241</f>
        <v>16000</v>
      </c>
      <c r="I241" s="208">
        <f t="shared" ref="I241:I242" si="149">H241/E241</f>
        <v>1333.3333333333333</v>
      </c>
      <c r="J241" s="32" t="s">
        <v>2546</v>
      </c>
      <c r="K241" s="41" t="s">
        <v>2547</v>
      </c>
      <c r="L241" s="38" t="s">
        <v>2548</v>
      </c>
      <c r="M241" s="17" t="s">
        <v>2549</v>
      </c>
      <c r="N241" s="159">
        <v>16000</v>
      </c>
      <c r="O241" s="680" t="b">
        <f t="shared" si="145"/>
        <v>1</v>
      </c>
      <c r="P241" s="680" t="b">
        <f t="shared" si="146"/>
        <v>1</v>
      </c>
      <c r="Q241">
        <f>VLOOKUP(B241,'25년09월 학교가'!$A$2:$C$1818,3,0)</f>
        <v>16000</v>
      </c>
      <c r="S241" s="680" t="b">
        <f t="shared" si="147"/>
        <v>1</v>
      </c>
    </row>
    <row r="242" spans="1:19">
      <c r="A242" s="13"/>
      <c r="B242" s="132">
        <v>270845</v>
      </c>
      <c r="C242" s="29" t="s">
        <v>2550</v>
      </c>
      <c r="D242" s="13" t="s">
        <v>2499</v>
      </c>
      <c r="E242" s="12">
        <v>12</v>
      </c>
      <c r="F242" s="12" t="s">
        <v>233</v>
      </c>
      <c r="G242" s="34">
        <v>17220</v>
      </c>
      <c r="H242" s="319">
        <f t="shared" si="148"/>
        <v>16000</v>
      </c>
      <c r="I242" s="208">
        <f t="shared" si="149"/>
        <v>1333.3333333333333</v>
      </c>
      <c r="J242" s="32" t="s">
        <v>2551</v>
      </c>
      <c r="K242" s="41" t="s">
        <v>2501</v>
      </c>
      <c r="L242" s="38" t="s">
        <v>2548</v>
      </c>
      <c r="M242" s="17" t="s">
        <v>2189</v>
      </c>
      <c r="N242" s="159">
        <v>16000</v>
      </c>
      <c r="O242" s="680" t="b">
        <f t="shared" si="145"/>
        <v>1</v>
      </c>
      <c r="P242" s="680" t="b">
        <f t="shared" si="146"/>
        <v>1</v>
      </c>
      <c r="Q242">
        <f>VLOOKUP(B242,'25년09월 학교가'!$A$2:$C$1818,3,0)</f>
        <v>16000</v>
      </c>
      <c r="S242" s="680" t="b">
        <f t="shared" si="147"/>
        <v>1</v>
      </c>
    </row>
    <row r="243" spans="1:19">
      <c r="A243" s="13"/>
      <c r="B243" s="132">
        <v>243208</v>
      </c>
      <c r="C243" s="29" t="s">
        <v>2541</v>
      </c>
      <c r="D243" s="13" t="s">
        <v>2542</v>
      </c>
      <c r="E243" s="12">
        <v>50</v>
      </c>
      <c r="F243" s="12" t="s">
        <v>233</v>
      </c>
      <c r="G243" s="34">
        <v>35900</v>
      </c>
      <c r="H243" s="322">
        <f t="shared" ref="H243:H247" si="150">E243*I243</f>
        <v>30500</v>
      </c>
      <c r="I243" s="208">
        <f t="shared" ref="I243:I247" si="151">N243</f>
        <v>610</v>
      </c>
      <c r="J243" s="32" t="s">
        <v>2543</v>
      </c>
      <c r="K243" s="41" t="s">
        <v>107</v>
      </c>
      <c r="L243" s="38" t="s">
        <v>386</v>
      </c>
      <c r="M243" s="17" t="s">
        <v>106</v>
      </c>
      <c r="N243" s="324">
        <v>610</v>
      </c>
      <c r="O243" s="680" t="b">
        <f t="shared" ref="O243:O247" si="152">I243=N243</f>
        <v>1</v>
      </c>
      <c r="P243" s="680" t="b">
        <f t="shared" si="146"/>
        <v>1</v>
      </c>
      <c r="Q243">
        <f>VLOOKUP(B243,'25년09월 학교가'!$A$2:$C$1818,3,0)</f>
        <v>610</v>
      </c>
      <c r="S243" s="680" t="b">
        <f>Q243=I243</f>
        <v>1</v>
      </c>
    </row>
    <row r="244" spans="1:19">
      <c r="A244" s="172"/>
      <c r="B244" s="132">
        <v>429982</v>
      </c>
      <c r="C244" s="29" t="s">
        <v>4875</v>
      </c>
      <c r="D244" s="13" t="s">
        <v>4871</v>
      </c>
      <c r="E244" s="12">
        <v>12</v>
      </c>
      <c r="F244" s="12" t="s">
        <v>233</v>
      </c>
      <c r="G244" s="34">
        <v>24910</v>
      </c>
      <c r="H244" s="322">
        <f t="shared" si="150"/>
        <v>19800</v>
      </c>
      <c r="I244" s="208">
        <f t="shared" si="151"/>
        <v>1650</v>
      </c>
      <c r="J244" s="32" t="s">
        <v>4872</v>
      </c>
      <c r="K244" s="41" t="s">
        <v>75</v>
      </c>
      <c r="L244" s="38" t="s">
        <v>386</v>
      </c>
      <c r="M244" s="17" t="s">
        <v>2552</v>
      </c>
      <c r="N244" s="324">
        <v>1650</v>
      </c>
      <c r="O244" s="680" t="b">
        <f t="shared" si="152"/>
        <v>1</v>
      </c>
      <c r="P244" s="680" t="b">
        <f t="shared" si="146"/>
        <v>1</v>
      </c>
      <c r="Q244">
        <f>VLOOKUP(B244,'25년09월 학교가'!$A$2:$C$1818,3,0)</f>
        <v>1650</v>
      </c>
      <c r="S244" s="680" t="b">
        <f t="shared" ref="S244:S247" si="153">Q244=I244</f>
        <v>1</v>
      </c>
    </row>
    <row r="245" spans="1:19" ht="38.4">
      <c r="A245" s="172"/>
      <c r="B245" s="132">
        <v>429984</v>
      </c>
      <c r="C245" s="29" t="s">
        <v>4868</v>
      </c>
      <c r="D245" s="13" t="s">
        <v>4871</v>
      </c>
      <c r="E245" s="12">
        <v>12</v>
      </c>
      <c r="F245" s="12" t="s">
        <v>233</v>
      </c>
      <c r="G245" s="34">
        <v>24910</v>
      </c>
      <c r="H245" s="322">
        <f t="shared" si="150"/>
        <v>19800</v>
      </c>
      <c r="I245" s="208">
        <f t="shared" si="151"/>
        <v>1650</v>
      </c>
      <c r="J245" s="32" t="s">
        <v>4874</v>
      </c>
      <c r="K245" s="41" t="s">
        <v>2554</v>
      </c>
      <c r="L245" s="38" t="s">
        <v>386</v>
      </c>
      <c r="M245" s="17"/>
      <c r="N245" s="324">
        <v>1650</v>
      </c>
      <c r="O245" s="680" t="b">
        <f t="shared" si="152"/>
        <v>1</v>
      </c>
      <c r="P245" s="680" t="b">
        <f t="shared" si="146"/>
        <v>1</v>
      </c>
      <c r="Q245">
        <f>VLOOKUP(B245,'25년09월 학교가'!$A$2:$C$1818,3,0)</f>
        <v>1650</v>
      </c>
      <c r="S245" s="680" t="b">
        <f t="shared" si="153"/>
        <v>1</v>
      </c>
    </row>
    <row r="246" spans="1:19">
      <c r="A246" s="172"/>
      <c r="B246" s="132">
        <v>429985</v>
      </c>
      <c r="C246" s="29" t="s">
        <v>4869</v>
      </c>
      <c r="D246" s="13" t="s">
        <v>4871</v>
      </c>
      <c r="E246" s="12">
        <v>12</v>
      </c>
      <c r="F246" s="12" t="s">
        <v>233</v>
      </c>
      <c r="G246" s="34">
        <v>24910</v>
      </c>
      <c r="H246" s="322">
        <f t="shared" si="150"/>
        <v>19800</v>
      </c>
      <c r="I246" s="208">
        <f t="shared" si="151"/>
        <v>1650</v>
      </c>
      <c r="J246" s="32" t="s">
        <v>2553</v>
      </c>
      <c r="K246" s="41" t="s">
        <v>2555</v>
      </c>
      <c r="L246" s="38" t="s">
        <v>323</v>
      </c>
      <c r="M246" s="17"/>
      <c r="N246" s="324">
        <v>1650</v>
      </c>
      <c r="O246" s="680" t="b">
        <f t="shared" si="152"/>
        <v>1</v>
      </c>
      <c r="P246" s="680" t="b">
        <f t="shared" si="146"/>
        <v>1</v>
      </c>
      <c r="Q246">
        <f>VLOOKUP(B246,'25년09월 학교가'!$A$2:$C$1818,3,0)</f>
        <v>1650</v>
      </c>
      <c r="S246" s="680" t="b">
        <f t="shared" si="153"/>
        <v>1</v>
      </c>
    </row>
    <row r="247" spans="1:19">
      <c r="A247" s="172"/>
      <c r="B247" s="132">
        <v>429986</v>
      </c>
      <c r="C247" s="29" t="s">
        <v>4870</v>
      </c>
      <c r="D247" s="13" t="s">
        <v>4871</v>
      </c>
      <c r="E247" s="12">
        <v>12</v>
      </c>
      <c r="F247" s="12" t="s">
        <v>233</v>
      </c>
      <c r="G247" s="34">
        <v>24910</v>
      </c>
      <c r="H247" s="322">
        <f t="shared" si="150"/>
        <v>19800</v>
      </c>
      <c r="I247" s="208">
        <f t="shared" si="151"/>
        <v>1650</v>
      </c>
      <c r="J247" s="32" t="s">
        <v>4873</v>
      </c>
      <c r="K247" s="41" t="s">
        <v>75</v>
      </c>
      <c r="L247" s="38" t="s">
        <v>323</v>
      </c>
      <c r="M247" s="17"/>
      <c r="N247" s="324">
        <v>1650</v>
      </c>
      <c r="O247" s="680" t="b">
        <f t="shared" si="152"/>
        <v>1</v>
      </c>
      <c r="P247" s="680" t="b">
        <f t="shared" si="146"/>
        <v>1</v>
      </c>
      <c r="Q247">
        <f>VLOOKUP(B247,'25년09월 학교가'!$A$2:$C$1818,3,0)</f>
        <v>1650</v>
      </c>
      <c r="S247" s="680" t="b">
        <f t="shared" si="153"/>
        <v>1</v>
      </c>
    </row>
    <row r="248" spans="1:19">
      <c r="A248" s="13"/>
      <c r="B248" s="132">
        <v>323677</v>
      </c>
      <c r="C248" s="29" t="s">
        <v>2556</v>
      </c>
      <c r="D248" s="13" t="s">
        <v>772</v>
      </c>
      <c r="E248" s="12"/>
      <c r="F248" s="12" t="s">
        <v>233</v>
      </c>
      <c r="G248" s="34">
        <v>23173</v>
      </c>
      <c r="H248" s="319">
        <f t="shared" ref="H248:H254" si="154">N248</f>
        <v>16000</v>
      </c>
      <c r="I248" s="208"/>
      <c r="J248" s="32" t="s">
        <v>2557</v>
      </c>
      <c r="K248" s="41" t="s">
        <v>38</v>
      </c>
      <c r="L248" s="38" t="s">
        <v>323</v>
      </c>
      <c r="M248" s="17" t="s">
        <v>11</v>
      </c>
      <c r="N248" s="159">
        <v>16000</v>
      </c>
      <c r="O248" s="680" t="b">
        <f t="shared" ref="O248:O254" si="155">H248=N248</f>
        <v>1</v>
      </c>
      <c r="P248" s="680" t="b">
        <f t="shared" si="146"/>
        <v>1</v>
      </c>
      <c r="Q248">
        <f>VLOOKUP(B248,'25년09월 학교가'!$A$2:$C$1818,3,0)</f>
        <v>16000</v>
      </c>
      <c r="S248" s="680" t="b">
        <f t="shared" ref="S248:S254" si="156">Q248=H248</f>
        <v>1</v>
      </c>
    </row>
    <row r="249" spans="1:19">
      <c r="A249" s="13"/>
      <c r="B249" s="132">
        <v>323678</v>
      </c>
      <c r="C249" s="29" t="s">
        <v>2558</v>
      </c>
      <c r="D249" s="13" t="s">
        <v>2559</v>
      </c>
      <c r="E249" s="12"/>
      <c r="F249" s="12" t="s">
        <v>233</v>
      </c>
      <c r="G249" s="34">
        <v>24595</v>
      </c>
      <c r="H249" s="319">
        <f t="shared" si="154"/>
        <v>18000</v>
      </c>
      <c r="I249" s="208"/>
      <c r="J249" s="32" t="s">
        <v>2560</v>
      </c>
      <c r="K249" s="41" t="s">
        <v>75</v>
      </c>
      <c r="L249" s="38" t="s">
        <v>2188</v>
      </c>
      <c r="M249" s="17" t="s">
        <v>106</v>
      </c>
      <c r="N249" s="159">
        <v>18000</v>
      </c>
      <c r="O249" s="680" t="b">
        <f t="shared" si="155"/>
        <v>1</v>
      </c>
      <c r="P249" s="680" t="b">
        <f t="shared" si="146"/>
        <v>1</v>
      </c>
      <c r="Q249">
        <f>VLOOKUP(B249,'25년09월 학교가'!$A$2:$C$1818,3,0)</f>
        <v>18000</v>
      </c>
      <c r="S249" s="680" t="b">
        <f t="shared" si="156"/>
        <v>1</v>
      </c>
    </row>
    <row r="250" spans="1:19">
      <c r="A250" s="13"/>
      <c r="B250" s="132">
        <v>323682</v>
      </c>
      <c r="C250" s="29" t="s">
        <v>2561</v>
      </c>
      <c r="D250" s="13" t="s">
        <v>772</v>
      </c>
      <c r="E250" s="12"/>
      <c r="F250" s="12" t="s">
        <v>233</v>
      </c>
      <c r="G250" s="34">
        <v>25903</v>
      </c>
      <c r="H250" s="319">
        <f t="shared" si="154"/>
        <v>20000</v>
      </c>
      <c r="I250" s="208"/>
      <c r="J250" s="32" t="s">
        <v>2562</v>
      </c>
      <c r="K250" s="41" t="s">
        <v>75</v>
      </c>
      <c r="L250" s="38" t="s">
        <v>386</v>
      </c>
      <c r="M250" s="17" t="s">
        <v>11</v>
      </c>
      <c r="N250" s="159">
        <v>20000</v>
      </c>
      <c r="O250" s="680" t="b">
        <f t="shared" si="155"/>
        <v>1</v>
      </c>
      <c r="P250" s="680" t="b">
        <f t="shared" si="146"/>
        <v>1</v>
      </c>
      <c r="Q250">
        <f>VLOOKUP(B250,'25년09월 학교가'!$A$2:$C$1818,3,0)</f>
        <v>20000</v>
      </c>
      <c r="S250" s="680" t="b">
        <f t="shared" si="156"/>
        <v>1</v>
      </c>
    </row>
    <row r="251" spans="1:19">
      <c r="A251" s="13"/>
      <c r="B251" s="132">
        <v>323679</v>
      </c>
      <c r="C251" s="29" t="s">
        <v>2563</v>
      </c>
      <c r="D251" s="13" t="s">
        <v>772</v>
      </c>
      <c r="E251" s="12"/>
      <c r="F251" s="12" t="s">
        <v>233</v>
      </c>
      <c r="G251" s="34">
        <v>18620</v>
      </c>
      <c r="H251" s="319">
        <f t="shared" si="154"/>
        <v>16000</v>
      </c>
      <c r="I251" s="208"/>
      <c r="J251" s="32" t="s">
        <v>2560</v>
      </c>
      <c r="K251" s="41" t="s">
        <v>408</v>
      </c>
      <c r="L251" s="38" t="s">
        <v>386</v>
      </c>
      <c r="M251" s="17" t="s">
        <v>11</v>
      </c>
      <c r="N251" s="159">
        <v>16000</v>
      </c>
      <c r="O251" s="680" t="b">
        <f t="shared" si="155"/>
        <v>1</v>
      </c>
      <c r="P251" s="680" t="b">
        <f t="shared" si="146"/>
        <v>1</v>
      </c>
      <c r="Q251">
        <f>VLOOKUP(B251,'25년09월 학교가'!$A$2:$C$1818,3,0)</f>
        <v>16000</v>
      </c>
      <c r="S251" s="680" t="b">
        <f t="shared" si="156"/>
        <v>1</v>
      </c>
    </row>
    <row r="252" spans="1:19">
      <c r="A252" s="13"/>
      <c r="B252" s="132">
        <v>328698</v>
      </c>
      <c r="C252" s="29" t="s">
        <v>2564</v>
      </c>
      <c r="D252" s="13" t="s">
        <v>772</v>
      </c>
      <c r="E252" s="12"/>
      <c r="F252" s="12" t="s">
        <v>233</v>
      </c>
      <c r="G252" s="34">
        <v>23450</v>
      </c>
      <c r="H252" s="319">
        <f t="shared" si="154"/>
        <v>20000</v>
      </c>
      <c r="I252" s="208"/>
      <c r="J252" s="32" t="s">
        <v>2565</v>
      </c>
      <c r="K252" s="41" t="s">
        <v>38</v>
      </c>
      <c r="L252" s="38" t="s">
        <v>386</v>
      </c>
      <c r="M252" s="17" t="s">
        <v>11</v>
      </c>
      <c r="N252" s="159">
        <v>20000</v>
      </c>
      <c r="O252" s="680" t="b">
        <f t="shared" si="155"/>
        <v>1</v>
      </c>
      <c r="P252" s="680" t="b">
        <f t="shared" si="146"/>
        <v>1</v>
      </c>
      <c r="Q252">
        <f>VLOOKUP(B252,'25년09월 학교가'!$A$2:$C$1818,3,0)</f>
        <v>20000</v>
      </c>
      <c r="S252" s="680" t="b">
        <f t="shared" si="156"/>
        <v>1</v>
      </c>
    </row>
    <row r="253" spans="1:19">
      <c r="A253" s="13"/>
      <c r="B253" s="132">
        <v>128811</v>
      </c>
      <c r="C253" s="29" t="s">
        <v>2566</v>
      </c>
      <c r="D253" s="13" t="s">
        <v>2567</v>
      </c>
      <c r="E253" s="12"/>
      <c r="F253" s="12" t="s">
        <v>233</v>
      </c>
      <c r="G253" s="34">
        <v>21520</v>
      </c>
      <c r="H253" s="319">
        <f t="shared" si="154"/>
        <v>12500</v>
      </c>
      <c r="I253" s="208"/>
      <c r="J253" s="32" t="s">
        <v>2565</v>
      </c>
      <c r="K253" s="41" t="s">
        <v>38</v>
      </c>
      <c r="L253" s="38" t="s">
        <v>386</v>
      </c>
      <c r="M253" s="17" t="s">
        <v>11</v>
      </c>
      <c r="N253" s="159">
        <v>12500</v>
      </c>
      <c r="O253" s="680" t="b">
        <f t="shared" si="155"/>
        <v>1</v>
      </c>
      <c r="P253" s="680" t="b">
        <f t="shared" si="146"/>
        <v>1</v>
      </c>
      <c r="Q253">
        <f>VLOOKUP(B253,'25년09월 학교가'!$A$2:$C$1818,3,0)</f>
        <v>12500</v>
      </c>
      <c r="S253" s="680" t="b">
        <f t="shared" si="156"/>
        <v>1</v>
      </c>
    </row>
    <row r="254" spans="1:19" ht="38.4">
      <c r="A254" s="13"/>
      <c r="B254" s="132">
        <v>120769</v>
      </c>
      <c r="C254" s="29" t="s">
        <v>2568</v>
      </c>
      <c r="D254" s="13" t="s">
        <v>772</v>
      </c>
      <c r="E254" s="12"/>
      <c r="F254" s="12" t="s">
        <v>233</v>
      </c>
      <c r="G254" s="34">
        <v>26480</v>
      </c>
      <c r="H254" s="319">
        <f t="shared" si="154"/>
        <v>20270</v>
      </c>
      <c r="I254" s="208"/>
      <c r="J254" s="32" t="s">
        <v>2569</v>
      </c>
      <c r="K254" s="41" t="s">
        <v>38</v>
      </c>
      <c r="L254" s="38" t="s">
        <v>386</v>
      </c>
      <c r="M254" s="17" t="s">
        <v>11</v>
      </c>
      <c r="N254" s="159">
        <v>20270</v>
      </c>
      <c r="O254" s="680" t="b">
        <f t="shared" si="155"/>
        <v>1</v>
      </c>
      <c r="P254" s="680" t="b">
        <f t="shared" si="146"/>
        <v>1</v>
      </c>
      <c r="Q254">
        <f>VLOOKUP(B254,'25년09월 학교가'!$A$2:$C$1818,3,0)</f>
        <v>20270</v>
      </c>
      <c r="S254" s="680" t="b">
        <f t="shared" si="156"/>
        <v>1</v>
      </c>
    </row>
    <row r="255" spans="1:19">
      <c r="A255" s="744"/>
      <c r="B255" s="145"/>
      <c r="C255" s="47"/>
      <c r="D255" s="48"/>
      <c r="E255" s="85"/>
      <c r="F255" s="85"/>
      <c r="G255" s="86"/>
      <c r="H255" s="328"/>
      <c r="I255" s="743"/>
      <c r="J255" s="88"/>
      <c r="K255" s="168"/>
      <c r="L255" s="169"/>
      <c r="M255" s="357"/>
      <c r="N255" s="159"/>
      <c r="S255" s="680"/>
    </row>
    <row r="256" spans="1:19">
      <c r="A256" s="744"/>
      <c r="B256" s="145"/>
      <c r="C256" s="47"/>
      <c r="D256" s="48"/>
      <c r="E256" s="85"/>
      <c r="F256" s="85"/>
      <c r="G256" s="86"/>
      <c r="H256" s="328"/>
      <c r="I256" s="743"/>
      <c r="J256" s="88"/>
      <c r="K256" s="168"/>
      <c r="L256" s="169"/>
      <c r="M256" s="357"/>
      <c r="N256" s="159"/>
      <c r="S256" s="680"/>
    </row>
    <row r="257" spans="1:19">
      <c r="A257" s="744"/>
      <c r="B257" s="145"/>
      <c r="C257" s="47"/>
      <c r="D257" s="48"/>
      <c r="E257" s="85"/>
      <c r="F257" s="85"/>
      <c r="G257" s="86"/>
      <c r="H257" s="328"/>
      <c r="I257" s="743"/>
      <c r="J257" s="88"/>
      <c r="K257" s="168"/>
      <c r="L257" s="169"/>
      <c r="M257" s="357"/>
      <c r="N257" s="159"/>
      <c r="S257" s="680"/>
    </row>
    <row r="258" spans="1:19" ht="39.6" customHeight="1">
      <c r="A258" s="252"/>
      <c r="B258" s="1058" t="s">
        <v>6405</v>
      </c>
      <c r="C258" s="1058"/>
      <c r="D258" s="1058"/>
      <c r="E258" s="1058"/>
      <c r="F258" s="1058"/>
      <c r="G258" s="1058"/>
      <c r="H258" s="1058"/>
      <c r="I258" s="1058"/>
      <c r="J258" s="1058"/>
      <c r="K258" s="1058"/>
      <c r="L258" s="1058"/>
      <c r="M258" s="1058"/>
      <c r="N258" s="343"/>
      <c r="S258" s="680"/>
    </row>
    <row r="259" spans="1:19" s="175" customFormat="1" ht="230.4">
      <c r="A259" s="193" t="s">
        <v>6411</v>
      </c>
      <c r="B259" s="125">
        <v>455874</v>
      </c>
      <c r="C259" s="372" t="s">
        <v>5590</v>
      </c>
      <c r="D259" s="37" t="s">
        <v>5583</v>
      </c>
      <c r="E259" s="35">
        <v>25</v>
      </c>
      <c r="F259" s="35" t="s">
        <v>233</v>
      </c>
      <c r="G259" s="365">
        <f t="shared" ref="G259" si="157">H259+5000</f>
        <v>29000</v>
      </c>
      <c r="H259" s="534">
        <f t="shared" ref="H259" si="158">N259</f>
        <v>24000</v>
      </c>
      <c r="I259" s="366">
        <f t="shared" ref="I259" si="159">H259/E259</f>
        <v>960</v>
      </c>
      <c r="J259" s="371" t="s">
        <v>5788</v>
      </c>
      <c r="K259" s="128" t="s">
        <v>5581</v>
      </c>
      <c r="L259" s="128" t="s">
        <v>615</v>
      </c>
      <c r="M259" s="368" t="s">
        <v>112</v>
      </c>
      <c r="N259" s="266">
        <v>24000</v>
      </c>
      <c r="O259" s="680" t="b">
        <f t="shared" ref="O259" si="160">H259=N259</f>
        <v>1</v>
      </c>
      <c r="P259" s="680" t="b">
        <f t="shared" ref="P259" si="161">H259&lt;G259</f>
        <v>1</v>
      </c>
      <c r="Q259">
        <f>VLOOKUP(B259,'25년09월 학교가'!$A$2:$C$1818,3,0)</f>
        <v>24000</v>
      </c>
      <c r="R259" s="350"/>
      <c r="S259" s="698" t="b">
        <f t="shared" ref="S259" si="162">Q259=H259</f>
        <v>1</v>
      </c>
    </row>
    <row r="260" spans="1:19" s="141" customFormat="1" ht="106.8" customHeight="1">
      <c r="A260" s="193" t="s">
        <v>6411</v>
      </c>
      <c r="B260" s="132">
        <v>454294</v>
      </c>
      <c r="C260" s="29" t="s">
        <v>6390</v>
      </c>
      <c r="D260" s="72" t="s">
        <v>799</v>
      </c>
      <c r="E260" s="74">
        <v>25</v>
      </c>
      <c r="F260" s="12" t="s">
        <v>233</v>
      </c>
      <c r="G260" s="75">
        <f t="shared" ref="G260:G261" si="163">H260+5000</f>
        <v>23500</v>
      </c>
      <c r="H260" s="591">
        <f t="shared" ref="H260:H261" si="164">N260</f>
        <v>18500</v>
      </c>
      <c r="I260" s="592">
        <f t="shared" ref="I260:I261" si="165">H260/E260</f>
        <v>740</v>
      </c>
      <c r="J260" s="77" t="s">
        <v>6025</v>
      </c>
      <c r="K260" s="72" t="s">
        <v>6024</v>
      </c>
      <c r="L260" s="74" t="s">
        <v>164</v>
      </c>
      <c r="M260" s="160" t="s">
        <v>11</v>
      </c>
      <c r="N260" s="331">
        <v>18500</v>
      </c>
      <c r="O260" s="115" t="b">
        <f t="shared" ref="O260:O261" si="166">H260=N260</f>
        <v>1</v>
      </c>
      <c r="P260" s="62" t="b">
        <f t="shared" ref="P260:P261" si="167">H260&lt;G260</f>
        <v>1</v>
      </c>
      <c r="Q260">
        <f>VLOOKUP(B260,'25년09월 학교가'!$A$2:$C$1818,3,0)</f>
        <v>18500</v>
      </c>
      <c r="S260" s="698" t="b">
        <f t="shared" ref="S260:S261" si="168">Q260=H260</f>
        <v>1</v>
      </c>
    </row>
    <row r="261" spans="1:19" s="354" customFormat="1" ht="76.8">
      <c r="A261" s="193" t="s">
        <v>6411</v>
      </c>
      <c r="B261" s="125">
        <v>439711</v>
      </c>
      <c r="C261" s="370" t="s">
        <v>5598</v>
      </c>
      <c r="D261" s="125" t="s">
        <v>5599</v>
      </c>
      <c r="E261" s="35">
        <v>50</v>
      </c>
      <c r="F261" s="35" t="s">
        <v>233</v>
      </c>
      <c r="G261" s="365">
        <f t="shared" si="163"/>
        <v>41000</v>
      </c>
      <c r="H261" s="534">
        <f t="shared" si="164"/>
        <v>36000</v>
      </c>
      <c r="I261" s="366">
        <f t="shared" si="165"/>
        <v>720</v>
      </c>
      <c r="J261" s="371" t="s">
        <v>5644</v>
      </c>
      <c r="K261" s="128" t="s">
        <v>614</v>
      </c>
      <c r="L261" s="128" t="s">
        <v>615</v>
      </c>
      <c r="M261" s="368" t="s">
        <v>112</v>
      </c>
      <c r="N261" s="266">
        <v>36000</v>
      </c>
      <c r="O261" s="680" t="b">
        <f t="shared" si="166"/>
        <v>1</v>
      </c>
      <c r="P261" s="680" t="b">
        <f t="shared" si="167"/>
        <v>1</v>
      </c>
      <c r="Q261">
        <f>VLOOKUP(B261,'25년09월 학교가'!$A$2:$C$1818,3,0)</f>
        <v>36000</v>
      </c>
      <c r="R261" s="355"/>
      <c r="S261" s="698" t="b">
        <f t="shared" si="168"/>
        <v>1</v>
      </c>
    </row>
    <row r="262" spans="1:19" s="120" customFormat="1" ht="38.4">
      <c r="A262" s="13"/>
      <c r="B262" s="376">
        <v>382323</v>
      </c>
      <c r="C262" s="29" t="s">
        <v>3863</v>
      </c>
      <c r="D262" s="13" t="s">
        <v>845</v>
      </c>
      <c r="E262" s="12">
        <v>36</v>
      </c>
      <c r="F262" s="12" t="s">
        <v>233</v>
      </c>
      <c r="G262" s="59">
        <v>32000</v>
      </c>
      <c r="H262" s="320">
        <f t="shared" ref="H262:H294" si="169">N262</f>
        <v>24120</v>
      </c>
      <c r="I262" s="208">
        <f t="shared" ref="I262:I270" si="170">H262/E262</f>
        <v>670</v>
      </c>
      <c r="J262" s="32" t="s">
        <v>3862</v>
      </c>
      <c r="K262" s="41"/>
      <c r="L262" s="38" t="s">
        <v>569</v>
      </c>
      <c r="M262" s="17"/>
      <c r="N262" s="159">
        <v>24120</v>
      </c>
      <c r="O262" s="680" t="b">
        <f t="shared" ref="O262:O294" si="171">H262=N262</f>
        <v>1</v>
      </c>
      <c r="P262" s="680" t="b">
        <f t="shared" ref="P262:P294" si="172">H262&lt;G262</f>
        <v>1</v>
      </c>
      <c r="Q262">
        <f>VLOOKUP(B262,'25년09월 학교가'!$A$2:$C$1818,3,0)</f>
        <v>24120</v>
      </c>
      <c r="S262" s="700" t="b">
        <f t="shared" ref="S262:S294" si="173">Q262=H262</f>
        <v>1</v>
      </c>
    </row>
    <row r="263" spans="1:19" ht="76.8">
      <c r="A263" s="13"/>
      <c r="B263" s="132">
        <v>296131</v>
      </c>
      <c r="C263" s="29" t="s">
        <v>891</v>
      </c>
      <c r="D263" s="13" t="s">
        <v>892</v>
      </c>
      <c r="E263" s="12">
        <v>24</v>
      </c>
      <c r="F263" s="12" t="s">
        <v>10</v>
      </c>
      <c r="G263" s="30">
        <v>25000</v>
      </c>
      <c r="H263" s="319">
        <f t="shared" si="169"/>
        <v>18500</v>
      </c>
      <c r="I263" s="208">
        <f t="shared" si="170"/>
        <v>770.83333333333337</v>
      </c>
      <c r="J263" s="32" t="s">
        <v>2421</v>
      </c>
      <c r="K263" s="41" t="s">
        <v>330</v>
      </c>
      <c r="L263" s="38" t="s">
        <v>893</v>
      </c>
      <c r="M263" s="17" t="s">
        <v>11</v>
      </c>
      <c r="N263" s="159">
        <v>18500</v>
      </c>
      <c r="O263" s="680" t="b">
        <f t="shared" si="171"/>
        <v>1</v>
      </c>
      <c r="P263" s="680" t="b">
        <f t="shared" si="172"/>
        <v>1</v>
      </c>
      <c r="Q263">
        <f>VLOOKUP(B263,'25년09월 학교가'!$A$2:$C$1818,3,0)</f>
        <v>18500</v>
      </c>
      <c r="S263" s="680" t="b">
        <f t="shared" si="173"/>
        <v>1</v>
      </c>
    </row>
    <row r="264" spans="1:19" ht="38.4">
      <c r="A264" s="13"/>
      <c r="B264" s="132">
        <v>156300</v>
      </c>
      <c r="C264" s="29" t="s">
        <v>2422</v>
      </c>
      <c r="D264" s="13" t="s">
        <v>2423</v>
      </c>
      <c r="E264" s="12">
        <v>50</v>
      </c>
      <c r="F264" s="12" t="s">
        <v>233</v>
      </c>
      <c r="G264" s="34">
        <f>H264+7000</f>
        <v>38000</v>
      </c>
      <c r="H264" s="319">
        <f t="shared" si="169"/>
        <v>31000</v>
      </c>
      <c r="I264" s="208">
        <f t="shared" si="170"/>
        <v>620</v>
      </c>
      <c r="J264" s="32" t="s">
        <v>2424</v>
      </c>
      <c r="K264" s="41" t="s">
        <v>5053</v>
      </c>
      <c r="L264" s="38" t="s">
        <v>77</v>
      </c>
      <c r="M264" s="17" t="s">
        <v>112</v>
      </c>
      <c r="N264" s="159">
        <v>31000</v>
      </c>
      <c r="O264" s="680" t="b">
        <f t="shared" si="171"/>
        <v>1</v>
      </c>
      <c r="P264" s="680" t="b">
        <f t="shared" si="172"/>
        <v>1</v>
      </c>
      <c r="Q264">
        <f>VLOOKUP(B264,'25년09월 학교가'!$A$2:$C$1818,3,0)</f>
        <v>31000</v>
      </c>
      <c r="S264" s="680" t="b">
        <f t="shared" si="173"/>
        <v>1</v>
      </c>
    </row>
    <row r="265" spans="1:19" ht="38.4">
      <c r="A265" s="13"/>
      <c r="B265" s="132">
        <v>338947</v>
      </c>
      <c r="C265" s="29" t="s">
        <v>2425</v>
      </c>
      <c r="D265" s="13" t="s">
        <v>2426</v>
      </c>
      <c r="E265" s="14">
        <v>30</v>
      </c>
      <c r="F265" s="12" t="s">
        <v>233</v>
      </c>
      <c r="G265" s="34">
        <v>26810</v>
      </c>
      <c r="H265" s="319">
        <f t="shared" si="169"/>
        <v>21000</v>
      </c>
      <c r="I265" s="208">
        <f t="shared" si="170"/>
        <v>700</v>
      </c>
      <c r="J265" s="32" t="s">
        <v>2427</v>
      </c>
      <c r="K265" s="41" t="s">
        <v>331</v>
      </c>
      <c r="L265" s="41" t="s">
        <v>55</v>
      </c>
      <c r="M265" s="17" t="s">
        <v>106</v>
      </c>
      <c r="N265" s="159">
        <v>21000</v>
      </c>
      <c r="O265" s="680" t="b">
        <f t="shared" si="171"/>
        <v>1</v>
      </c>
      <c r="P265" s="680" t="b">
        <f t="shared" si="172"/>
        <v>1</v>
      </c>
      <c r="Q265">
        <f>VLOOKUP(B265,'25년09월 학교가'!$A$2:$C$1818,3,0)</f>
        <v>21000</v>
      </c>
      <c r="S265" s="680" t="b">
        <f t="shared" si="173"/>
        <v>1</v>
      </c>
    </row>
    <row r="266" spans="1:19" ht="38.4">
      <c r="A266" s="13"/>
      <c r="B266" s="132">
        <v>296132</v>
      </c>
      <c r="C266" s="29" t="s">
        <v>5472</v>
      </c>
      <c r="D266" s="13" t="s">
        <v>2429</v>
      </c>
      <c r="E266" s="12">
        <v>24</v>
      </c>
      <c r="F266" s="12" t="s">
        <v>233</v>
      </c>
      <c r="G266" s="34">
        <v>27940</v>
      </c>
      <c r="H266" s="319">
        <f t="shared" si="169"/>
        <v>21340</v>
      </c>
      <c r="I266" s="208">
        <f t="shared" si="170"/>
        <v>889.16666666666663</v>
      </c>
      <c r="J266" s="32" t="s">
        <v>5471</v>
      </c>
      <c r="K266" s="41" t="s">
        <v>2430</v>
      </c>
      <c r="L266" s="38" t="s">
        <v>389</v>
      </c>
      <c r="M266" s="17" t="s">
        <v>112</v>
      </c>
      <c r="N266" s="159">
        <v>21340</v>
      </c>
      <c r="O266" s="680" t="b">
        <f t="shared" si="171"/>
        <v>1</v>
      </c>
      <c r="P266" s="680" t="b">
        <f t="shared" si="172"/>
        <v>1</v>
      </c>
      <c r="Q266">
        <f>VLOOKUP(B266,'25년09월 학교가'!$A$2:$C$1818,3,0)</f>
        <v>21340</v>
      </c>
      <c r="S266" s="680" t="b">
        <f t="shared" si="173"/>
        <v>1</v>
      </c>
    </row>
    <row r="267" spans="1:19" ht="42">
      <c r="A267" s="13"/>
      <c r="B267" s="132">
        <v>124519</v>
      </c>
      <c r="C267" s="29" t="s">
        <v>2431</v>
      </c>
      <c r="D267" s="13" t="s">
        <v>2432</v>
      </c>
      <c r="E267" s="12">
        <v>30</v>
      </c>
      <c r="F267" s="12" t="s">
        <v>233</v>
      </c>
      <c r="G267" s="34">
        <v>17060</v>
      </c>
      <c r="H267" s="319">
        <f t="shared" si="169"/>
        <v>13030</v>
      </c>
      <c r="I267" s="208">
        <f t="shared" si="170"/>
        <v>434.33333333333331</v>
      </c>
      <c r="J267" s="32" t="s">
        <v>2433</v>
      </c>
      <c r="K267" s="41" t="s">
        <v>2434</v>
      </c>
      <c r="L267" s="38" t="s">
        <v>389</v>
      </c>
      <c r="M267" s="17" t="s">
        <v>11</v>
      </c>
      <c r="N267" s="159">
        <v>13030</v>
      </c>
      <c r="O267" s="680" t="b">
        <f t="shared" si="171"/>
        <v>1</v>
      </c>
      <c r="P267" s="680" t="b">
        <f t="shared" si="172"/>
        <v>1</v>
      </c>
      <c r="Q267">
        <f>VLOOKUP(B267,'25년09월 학교가'!$A$2:$C$1818,3,0)</f>
        <v>13030</v>
      </c>
      <c r="S267" s="680" t="b">
        <f t="shared" si="173"/>
        <v>1</v>
      </c>
    </row>
    <row r="268" spans="1:19" ht="42">
      <c r="A268" s="13"/>
      <c r="B268" s="132">
        <v>142585</v>
      </c>
      <c r="C268" s="29" t="s">
        <v>5475</v>
      </c>
      <c r="D268" s="13" t="s">
        <v>2435</v>
      </c>
      <c r="E268" s="12">
        <v>30</v>
      </c>
      <c r="F268" s="12" t="s">
        <v>233</v>
      </c>
      <c r="G268" s="34">
        <v>22530</v>
      </c>
      <c r="H268" s="319">
        <f t="shared" si="169"/>
        <v>17200</v>
      </c>
      <c r="I268" s="208">
        <f t="shared" si="170"/>
        <v>573.33333333333337</v>
      </c>
      <c r="J268" s="32" t="s">
        <v>2436</v>
      </c>
      <c r="K268" s="41" t="s">
        <v>284</v>
      </c>
      <c r="L268" s="38" t="s">
        <v>389</v>
      </c>
      <c r="M268" s="17" t="s">
        <v>11</v>
      </c>
      <c r="N268" s="159">
        <v>17200</v>
      </c>
      <c r="O268" s="680" t="b">
        <f t="shared" si="171"/>
        <v>1</v>
      </c>
      <c r="P268" s="680" t="b">
        <f t="shared" si="172"/>
        <v>1</v>
      </c>
      <c r="Q268">
        <f>VLOOKUP(B268,'25년09월 학교가'!$A$2:$C$1818,3,0)</f>
        <v>17200</v>
      </c>
      <c r="S268" s="680" t="b">
        <f t="shared" si="173"/>
        <v>1</v>
      </c>
    </row>
    <row r="269" spans="1:19" ht="57.6">
      <c r="A269" s="13"/>
      <c r="B269" s="132">
        <v>142587</v>
      </c>
      <c r="C269" s="29" t="s">
        <v>2438</v>
      </c>
      <c r="D269" s="13" t="s">
        <v>2439</v>
      </c>
      <c r="E269" s="12">
        <v>20</v>
      </c>
      <c r="F269" s="12" t="s">
        <v>233</v>
      </c>
      <c r="G269" s="34">
        <v>13000</v>
      </c>
      <c r="H269" s="319">
        <f t="shared" si="169"/>
        <v>9500</v>
      </c>
      <c r="I269" s="208">
        <f t="shared" si="170"/>
        <v>475</v>
      </c>
      <c r="J269" s="32" t="s">
        <v>2440</v>
      </c>
      <c r="K269" s="41" t="s">
        <v>5054</v>
      </c>
      <c r="L269" s="38" t="s">
        <v>389</v>
      </c>
      <c r="M269" s="17" t="s">
        <v>11</v>
      </c>
      <c r="N269" s="159">
        <v>9500</v>
      </c>
      <c r="O269" s="680" t="b">
        <f t="shared" si="171"/>
        <v>1</v>
      </c>
      <c r="P269" s="680" t="b">
        <f t="shared" si="172"/>
        <v>1</v>
      </c>
      <c r="Q269">
        <f>VLOOKUP(B269,'25년09월 학교가'!$A$2:$C$1818,3,0)</f>
        <v>9500</v>
      </c>
      <c r="S269" s="680" t="b">
        <f t="shared" si="173"/>
        <v>1</v>
      </c>
    </row>
    <row r="270" spans="1:19" ht="42">
      <c r="A270" s="13"/>
      <c r="B270" s="132">
        <v>229869</v>
      </c>
      <c r="C270" s="29" t="s">
        <v>2441</v>
      </c>
      <c r="D270" s="13" t="s">
        <v>2442</v>
      </c>
      <c r="E270" s="12">
        <v>30</v>
      </c>
      <c r="F270" s="12" t="s">
        <v>233</v>
      </c>
      <c r="G270" s="34">
        <v>23830</v>
      </c>
      <c r="H270" s="319">
        <f t="shared" si="169"/>
        <v>19480</v>
      </c>
      <c r="I270" s="208">
        <f t="shared" si="170"/>
        <v>649.33333333333337</v>
      </c>
      <c r="J270" s="32" t="s">
        <v>2443</v>
      </c>
      <c r="K270" s="41" t="s">
        <v>2665</v>
      </c>
      <c r="L270" s="38" t="s">
        <v>55</v>
      </c>
      <c r="M270" s="17" t="s">
        <v>112</v>
      </c>
      <c r="N270" s="159">
        <v>19480</v>
      </c>
      <c r="O270" s="680" t="b">
        <f t="shared" si="171"/>
        <v>1</v>
      </c>
      <c r="P270" s="680" t="b">
        <f t="shared" si="172"/>
        <v>1</v>
      </c>
      <c r="Q270">
        <f>VLOOKUP(B270,'25년09월 학교가'!$A$2:$C$1818,3,0)</f>
        <v>19480</v>
      </c>
      <c r="S270" s="680" t="b">
        <f t="shared" si="173"/>
        <v>1</v>
      </c>
    </row>
    <row r="271" spans="1:19" ht="76.8">
      <c r="A271" s="125"/>
      <c r="B271" s="125">
        <v>394100</v>
      </c>
      <c r="C271" s="124" t="s">
        <v>4643</v>
      </c>
      <c r="D271" s="125" t="s">
        <v>59</v>
      </c>
      <c r="E271" s="35"/>
      <c r="F271" s="35" t="s">
        <v>233</v>
      </c>
      <c r="G271" s="213">
        <v>11780</v>
      </c>
      <c r="H271" s="320">
        <f t="shared" si="169"/>
        <v>6200</v>
      </c>
      <c r="I271" s="183"/>
      <c r="J271" s="127" t="s">
        <v>4644</v>
      </c>
      <c r="K271" s="128" t="s">
        <v>4645</v>
      </c>
      <c r="L271" s="128" t="s">
        <v>4646</v>
      </c>
      <c r="M271" s="130"/>
      <c r="N271" s="159">
        <v>6200</v>
      </c>
      <c r="O271" s="680" t="b">
        <f t="shared" si="171"/>
        <v>1</v>
      </c>
      <c r="P271" s="680" t="b">
        <f t="shared" si="172"/>
        <v>1</v>
      </c>
      <c r="Q271">
        <f>VLOOKUP(B271,'25년09월 학교가'!$A$2:$C$1818,3,0)</f>
        <v>6200</v>
      </c>
      <c r="S271" s="680" t="b">
        <f t="shared" si="173"/>
        <v>1</v>
      </c>
    </row>
    <row r="272" spans="1:19" s="120" customFormat="1" ht="57.6">
      <c r="A272" s="161" t="s">
        <v>4642</v>
      </c>
      <c r="B272" s="22">
        <v>336411</v>
      </c>
      <c r="C272" s="56" t="s">
        <v>864</v>
      </c>
      <c r="D272" s="13" t="s">
        <v>865</v>
      </c>
      <c r="E272" s="12">
        <v>30</v>
      </c>
      <c r="F272" s="12" t="s">
        <v>233</v>
      </c>
      <c r="G272" s="59">
        <v>22000</v>
      </c>
      <c r="H272" s="319">
        <f t="shared" si="169"/>
        <v>18000</v>
      </c>
      <c r="I272" s="208">
        <f t="shared" ref="I272:I294" si="174">H272/E272</f>
        <v>600</v>
      </c>
      <c r="J272" s="32" t="s">
        <v>866</v>
      </c>
      <c r="K272" s="41" t="s">
        <v>3838</v>
      </c>
      <c r="L272" s="38" t="s">
        <v>569</v>
      </c>
      <c r="M272" s="17" t="s">
        <v>11</v>
      </c>
      <c r="N272" s="159">
        <v>18000</v>
      </c>
      <c r="O272" s="680" t="b">
        <f t="shared" si="171"/>
        <v>1</v>
      </c>
      <c r="P272" s="680" t="b">
        <f t="shared" si="172"/>
        <v>1</v>
      </c>
      <c r="Q272">
        <f>VLOOKUP(B272,'25년09월 학교가'!$A$2:$C$1818,3,0)</f>
        <v>18000</v>
      </c>
      <c r="S272" s="700" t="b">
        <f t="shared" si="173"/>
        <v>1</v>
      </c>
    </row>
    <row r="273" spans="1:19" ht="42">
      <c r="A273" s="13"/>
      <c r="B273" s="132">
        <v>387012</v>
      </c>
      <c r="C273" s="29" t="s">
        <v>3887</v>
      </c>
      <c r="D273" s="13" t="s">
        <v>2444</v>
      </c>
      <c r="E273" s="12">
        <v>50</v>
      </c>
      <c r="F273" s="12" t="s">
        <v>233</v>
      </c>
      <c r="G273" s="34">
        <v>31520</v>
      </c>
      <c r="H273" s="319">
        <f t="shared" si="169"/>
        <v>27000</v>
      </c>
      <c r="I273" s="208">
        <f t="shared" si="174"/>
        <v>540</v>
      </c>
      <c r="J273" s="32" t="s">
        <v>3886</v>
      </c>
      <c r="K273" s="41" t="s">
        <v>14</v>
      </c>
      <c r="L273" s="38" t="s">
        <v>55</v>
      </c>
      <c r="M273" s="17" t="s">
        <v>11</v>
      </c>
      <c r="N273" s="159">
        <v>27000</v>
      </c>
      <c r="O273" s="680" t="b">
        <f t="shared" si="171"/>
        <v>1</v>
      </c>
      <c r="P273" s="680" t="b">
        <f t="shared" si="172"/>
        <v>1</v>
      </c>
      <c r="Q273">
        <f>VLOOKUP(B273,'25년09월 학교가'!$A$2:$C$1818,3,0)</f>
        <v>27000</v>
      </c>
      <c r="S273" s="680" t="b">
        <f t="shared" si="173"/>
        <v>1</v>
      </c>
    </row>
    <row r="274" spans="1:19" ht="57.6">
      <c r="A274" s="13"/>
      <c r="B274" s="132">
        <v>164809</v>
      </c>
      <c r="C274" s="29" t="s">
        <v>2445</v>
      </c>
      <c r="D274" s="13" t="s">
        <v>2446</v>
      </c>
      <c r="E274" s="12">
        <v>50</v>
      </c>
      <c r="F274" s="12" t="s">
        <v>233</v>
      </c>
      <c r="G274" s="34">
        <v>49820</v>
      </c>
      <c r="H274" s="319">
        <f t="shared" si="169"/>
        <v>40700</v>
      </c>
      <c r="I274" s="208">
        <f t="shared" si="174"/>
        <v>814</v>
      </c>
      <c r="J274" s="32" t="s">
        <v>2447</v>
      </c>
      <c r="K274" s="41" t="s">
        <v>14</v>
      </c>
      <c r="L274" s="38" t="s">
        <v>55</v>
      </c>
      <c r="M274" s="17" t="s">
        <v>11</v>
      </c>
      <c r="N274" s="159">
        <v>40700</v>
      </c>
      <c r="O274" s="680" t="b">
        <f t="shared" si="171"/>
        <v>1</v>
      </c>
      <c r="P274" s="680" t="b">
        <f t="shared" si="172"/>
        <v>1</v>
      </c>
      <c r="Q274">
        <f>VLOOKUP(B274,'25년09월 학교가'!$A$2:$C$1818,3,0)</f>
        <v>40700</v>
      </c>
      <c r="S274" s="680" t="b">
        <f t="shared" si="173"/>
        <v>1</v>
      </c>
    </row>
    <row r="275" spans="1:19" ht="42">
      <c r="A275" s="13"/>
      <c r="B275" s="132">
        <v>398113</v>
      </c>
      <c r="C275" s="29" t="s">
        <v>4294</v>
      </c>
      <c r="D275" s="13" t="s">
        <v>4295</v>
      </c>
      <c r="E275" s="12">
        <v>80</v>
      </c>
      <c r="F275" s="12" t="s">
        <v>233</v>
      </c>
      <c r="G275" s="34">
        <v>43340</v>
      </c>
      <c r="H275" s="319">
        <f t="shared" si="169"/>
        <v>32830</v>
      </c>
      <c r="I275" s="208">
        <f t="shared" si="174"/>
        <v>410.375</v>
      </c>
      <c r="J275" s="32" t="s">
        <v>4297</v>
      </c>
      <c r="K275" s="41" t="s">
        <v>1012</v>
      </c>
      <c r="L275" s="38" t="s">
        <v>55</v>
      </c>
      <c r="M275" s="17" t="s">
        <v>11</v>
      </c>
      <c r="N275" s="159">
        <v>32830</v>
      </c>
      <c r="O275" s="680" t="b">
        <f t="shared" si="171"/>
        <v>1</v>
      </c>
      <c r="P275" s="680" t="b">
        <f t="shared" si="172"/>
        <v>1</v>
      </c>
      <c r="Q275">
        <f>VLOOKUP(B275,'25년09월 학교가'!$A$2:$C$1818,3,0)</f>
        <v>32830</v>
      </c>
      <c r="S275" s="680" t="b">
        <f t="shared" si="173"/>
        <v>1</v>
      </c>
    </row>
    <row r="276" spans="1:19" ht="42">
      <c r="A276" s="13"/>
      <c r="B276" s="132">
        <v>398112</v>
      </c>
      <c r="C276" s="29" t="s">
        <v>4296</v>
      </c>
      <c r="D276" s="13" t="s">
        <v>4295</v>
      </c>
      <c r="E276" s="12">
        <v>80</v>
      </c>
      <c r="F276" s="12" t="s">
        <v>233</v>
      </c>
      <c r="G276" s="34">
        <v>44680</v>
      </c>
      <c r="H276" s="319">
        <f t="shared" si="169"/>
        <v>33840</v>
      </c>
      <c r="I276" s="208">
        <f t="shared" si="174"/>
        <v>423</v>
      </c>
      <c r="J276" s="32" t="s">
        <v>4298</v>
      </c>
      <c r="K276" s="41" t="s">
        <v>47</v>
      </c>
      <c r="L276" s="38" t="s">
        <v>113</v>
      </c>
      <c r="M276" s="17" t="s">
        <v>11</v>
      </c>
      <c r="N276" s="159">
        <v>33840</v>
      </c>
      <c r="O276" s="680" t="b">
        <f t="shared" si="171"/>
        <v>1</v>
      </c>
      <c r="P276" s="680" t="b">
        <f t="shared" si="172"/>
        <v>1</v>
      </c>
      <c r="Q276">
        <f>VLOOKUP(B276,'25년09월 학교가'!$A$2:$C$1818,3,0)</f>
        <v>33840</v>
      </c>
      <c r="S276" s="680" t="b">
        <f t="shared" si="173"/>
        <v>1</v>
      </c>
    </row>
    <row r="277" spans="1:19" ht="42">
      <c r="A277" s="13"/>
      <c r="B277" s="132">
        <v>125269</v>
      </c>
      <c r="C277" s="29" t="s">
        <v>2451</v>
      </c>
      <c r="D277" s="13" t="s">
        <v>2452</v>
      </c>
      <c r="E277" s="12">
        <v>50</v>
      </c>
      <c r="F277" s="12" t="s">
        <v>233</v>
      </c>
      <c r="G277" s="34">
        <v>23700</v>
      </c>
      <c r="H277" s="319">
        <f t="shared" si="169"/>
        <v>22000</v>
      </c>
      <c r="I277" s="208">
        <f t="shared" si="174"/>
        <v>440</v>
      </c>
      <c r="J277" s="32" t="s">
        <v>2453</v>
      </c>
      <c r="K277" s="41" t="s">
        <v>47</v>
      </c>
      <c r="L277" s="38" t="s">
        <v>113</v>
      </c>
      <c r="M277" s="17" t="s">
        <v>11</v>
      </c>
      <c r="N277" s="159">
        <v>22000</v>
      </c>
      <c r="O277" s="680" t="b">
        <f t="shared" si="171"/>
        <v>1</v>
      </c>
      <c r="P277" s="680" t="b">
        <f t="shared" si="172"/>
        <v>1</v>
      </c>
      <c r="Q277">
        <f>VLOOKUP(B277,'25년09월 학교가'!$A$2:$C$1818,3,0)</f>
        <v>22000</v>
      </c>
      <c r="S277" s="680" t="b">
        <f t="shared" si="173"/>
        <v>1</v>
      </c>
    </row>
    <row r="278" spans="1:19" ht="42">
      <c r="A278" s="13"/>
      <c r="B278" s="132">
        <v>131154</v>
      </c>
      <c r="C278" s="29" t="s">
        <v>2454</v>
      </c>
      <c r="D278" s="13" t="s">
        <v>2452</v>
      </c>
      <c r="E278" s="12">
        <v>50</v>
      </c>
      <c r="F278" s="12" t="s">
        <v>233</v>
      </c>
      <c r="G278" s="34">
        <f>H278+7000</f>
        <v>29000</v>
      </c>
      <c r="H278" s="319">
        <f t="shared" si="169"/>
        <v>22000</v>
      </c>
      <c r="I278" s="208">
        <f t="shared" si="174"/>
        <v>440</v>
      </c>
      <c r="J278" s="32" t="s">
        <v>2455</v>
      </c>
      <c r="K278" s="41" t="s">
        <v>390</v>
      </c>
      <c r="L278" s="38" t="s">
        <v>2396</v>
      </c>
      <c r="M278" s="17" t="s">
        <v>106</v>
      </c>
      <c r="N278" s="159">
        <v>22000</v>
      </c>
      <c r="O278" s="680" t="b">
        <f t="shared" si="171"/>
        <v>1</v>
      </c>
      <c r="P278" s="680" t="b">
        <f t="shared" si="172"/>
        <v>1</v>
      </c>
      <c r="Q278">
        <f>VLOOKUP(B278,'25년09월 학교가'!$A$2:$C$1818,3,0)</f>
        <v>22000</v>
      </c>
      <c r="S278" s="680" t="b">
        <f t="shared" si="173"/>
        <v>1</v>
      </c>
    </row>
    <row r="279" spans="1:19" ht="42">
      <c r="A279" s="13"/>
      <c r="B279" s="132">
        <v>336412</v>
      </c>
      <c r="C279" s="29" t="s">
        <v>2456</v>
      </c>
      <c r="D279" s="13" t="s">
        <v>2457</v>
      </c>
      <c r="E279" s="12">
        <v>20</v>
      </c>
      <c r="F279" s="12" t="s">
        <v>233</v>
      </c>
      <c r="G279" s="34">
        <v>21980</v>
      </c>
      <c r="H279" s="319">
        <f t="shared" si="169"/>
        <v>18000</v>
      </c>
      <c r="I279" s="208">
        <f t="shared" si="174"/>
        <v>900</v>
      </c>
      <c r="J279" s="32" t="s">
        <v>2458</v>
      </c>
      <c r="K279" s="41" t="s">
        <v>5055</v>
      </c>
      <c r="L279" s="38" t="s">
        <v>17</v>
      </c>
      <c r="M279" s="17"/>
      <c r="N279" s="159">
        <v>18000</v>
      </c>
      <c r="O279" s="680" t="b">
        <f t="shared" si="171"/>
        <v>1</v>
      </c>
      <c r="P279" s="680" t="b">
        <f t="shared" si="172"/>
        <v>1</v>
      </c>
      <c r="Q279">
        <f>VLOOKUP(B279,'25년09월 학교가'!$A$2:$C$1818,3,0)</f>
        <v>18000</v>
      </c>
      <c r="S279" s="680" t="b">
        <f t="shared" si="173"/>
        <v>1</v>
      </c>
    </row>
    <row r="280" spans="1:19" ht="42">
      <c r="A280" s="13"/>
      <c r="B280" s="132">
        <v>356081</v>
      </c>
      <c r="C280" s="29" t="s">
        <v>2459</v>
      </c>
      <c r="D280" s="13" t="s">
        <v>2460</v>
      </c>
      <c r="E280" s="12">
        <v>24</v>
      </c>
      <c r="F280" s="12" t="s">
        <v>233</v>
      </c>
      <c r="G280" s="34">
        <v>24500</v>
      </c>
      <c r="H280" s="320">
        <f t="shared" si="169"/>
        <v>17500</v>
      </c>
      <c r="I280" s="208">
        <f t="shared" si="174"/>
        <v>729.16666666666663</v>
      </c>
      <c r="J280" s="32" t="s">
        <v>2461</v>
      </c>
      <c r="K280" s="41" t="s">
        <v>5056</v>
      </c>
      <c r="L280" s="38" t="s">
        <v>17</v>
      </c>
      <c r="M280" s="17"/>
      <c r="N280" s="159">
        <v>17500</v>
      </c>
      <c r="O280" s="680" t="b">
        <f t="shared" si="171"/>
        <v>1</v>
      </c>
      <c r="P280" s="680" t="b">
        <f t="shared" si="172"/>
        <v>1</v>
      </c>
      <c r="Q280">
        <f>VLOOKUP(B280,'25년09월 학교가'!$A$2:$C$1818,3,0)</f>
        <v>17500</v>
      </c>
      <c r="S280" s="680" t="b">
        <f t="shared" si="173"/>
        <v>1</v>
      </c>
    </row>
    <row r="281" spans="1:19" ht="42">
      <c r="A281" s="13"/>
      <c r="B281" s="132">
        <v>161287</v>
      </c>
      <c r="C281" s="29" t="s">
        <v>2462</v>
      </c>
      <c r="D281" s="13" t="s">
        <v>2463</v>
      </c>
      <c r="E281" s="12">
        <v>24</v>
      </c>
      <c r="F281" s="12" t="s">
        <v>233</v>
      </c>
      <c r="G281" s="34">
        <v>18230</v>
      </c>
      <c r="H281" s="319">
        <f t="shared" si="169"/>
        <v>15000</v>
      </c>
      <c r="I281" s="208">
        <f t="shared" si="174"/>
        <v>625</v>
      </c>
      <c r="J281" s="32" t="s">
        <v>2464</v>
      </c>
      <c r="K281" s="41" t="s">
        <v>2340</v>
      </c>
      <c r="L281" s="38" t="s">
        <v>17</v>
      </c>
      <c r="M281" s="17"/>
      <c r="N281" s="159">
        <v>15000</v>
      </c>
      <c r="O281" s="680" t="b">
        <f t="shared" si="171"/>
        <v>1</v>
      </c>
      <c r="P281" s="680" t="b">
        <f t="shared" si="172"/>
        <v>1</v>
      </c>
      <c r="Q281">
        <f>VLOOKUP(B281,'25년09월 학교가'!$A$2:$C$1818,3,0)</f>
        <v>15000</v>
      </c>
      <c r="S281" s="680" t="b">
        <f t="shared" si="173"/>
        <v>1</v>
      </c>
    </row>
    <row r="282" spans="1:19" ht="42">
      <c r="A282" s="13"/>
      <c r="B282" s="132">
        <v>142605</v>
      </c>
      <c r="C282" s="29" t="s">
        <v>2465</v>
      </c>
      <c r="D282" s="13" t="s">
        <v>2463</v>
      </c>
      <c r="E282" s="12">
        <v>24</v>
      </c>
      <c r="F282" s="12" t="s">
        <v>233</v>
      </c>
      <c r="G282" s="34">
        <v>17400</v>
      </c>
      <c r="H282" s="319">
        <f t="shared" si="169"/>
        <v>15500</v>
      </c>
      <c r="I282" s="208">
        <f t="shared" si="174"/>
        <v>645.83333333333337</v>
      </c>
      <c r="J282" s="32" t="s">
        <v>2466</v>
      </c>
      <c r="K282" s="41" t="s">
        <v>2340</v>
      </c>
      <c r="L282" s="38" t="s">
        <v>17</v>
      </c>
      <c r="M282" s="17"/>
      <c r="N282" s="159">
        <v>15500</v>
      </c>
      <c r="O282" s="680" t="b">
        <f t="shared" si="171"/>
        <v>1</v>
      </c>
      <c r="P282" s="680" t="b">
        <f t="shared" si="172"/>
        <v>1</v>
      </c>
      <c r="Q282">
        <f>VLOOKUP(B282,'25년09월 학교가'!$A$2:$C$1818,3,0)</f>
        <v>15500</v>
      </c>
      <c r="S282" s="680" t="b">
        <f t="shared" si="173"/>
        <v>1</v>
      </c>
    </row>
    <row r="283" spans="1:19" ht="42">
      <c r="A283" s="13"/>
      <c r="B283" s="132">
        <v>255734</v>
      </c>
      <c r="C283" s="29" t="s">
        <v>2467</v>
      </c>
      <c r="D283" s="13" t="s">
        <v>2468</v>
      </c>
      <c r="E283" s="12">
        <v>24</v>
      </c>
      <c r="F283" s="12" t="s">
        <v>233</v>
      </c>
      <c r="G283" s="34">
        <v>24550</v>
      </c>
      <c r="H283" s="320">
        <f t="shared" si="169"/>
        <v>19500</v>
      </c>
      <c r="I283" s="208">
        <f t="shared" si="174"/>
        <v>812.5</v>
      </c>
      <c r="J283" s="32" t="s">
        <v>2469</v>
      </c>
      <c r="K283" s="41" t="s">
        <v>553</v>
      </c>
      <c r="L283" s="38" t="s">
        <v>17</v>
      </c>
      <c r="M283" s="17"/>
      <c r="N283" s="159">
        <v>19500</v>
      </c>
      <c r="O283" s="680" t="b">
        <f t="shared" si="171"/>
        <v>1</v>
      </c>
      <c r="P283" s="680" t="b">
        <f t="shared" si="172"/>
        <v>1</v>
      </c>
      <c r="Q283">
        <f>VLOOKUP(B283,'25년09월 학교가'!$A$2:$C$1818,3,0)</f>
        <v>19500</v>
      </c>
      <c r="S283" s="680" t="b">
        <f t="shared" si="173"/>
        <v>1</v>
      </c>
    </row>
    <row r="284" spans="1:19" ht="52.2" customHeight="1">
      <c r="A284" s="13"/>
      <c r="B284" s="132">
        <v>167160</v>
      </c>
      <c r="C284" s="29" t="s">
        <v>2470</v>
      </c>
      <c r="D284" s="13" t="s">
        <v>2471</v>
      </c>
      <c r="E284" s="12">
        <v>12</v>
      </c>
      <c r="F284" s="12" t="s">
        <v>233</v>
      </c>
      <c r="G284" s="34">
        <v>24580</v>
      </c>
      <c r="H284" s="319">
        <f t="shared" si="169"/>
        <v>20000</v>
      </c>
      <c r="I284" s="208">
        <f t="shared" si="174"/>
        <v>1666.6666666666667</v>
      </c>
      <c r="J284" s="32" t="s">
        <v>2472</v>
      </c>
      <c r="K284" s="41" t="s">
        <v>2340</v>
      </c>
      <c r="L284" s="38" t="s">
        <v>2473</v>
      </c>
      <c r="M284" s="17"/>
      <c r="N284" s="159">
        <v>20000</v>
      </c>
      <c r="O284" s="680" t="b">
        <f t="shared" si="171"/>
        <v>1</v>
      </c>
      <c r="P284" s="680" t="b">
        <f t="shared" si="172"/>
        <v>1</v>
      </c>
      <c r="Q284">
        <f>VLOOKUP(B284,'25년09월 학교가'!$A$2:$C$1818,3,0)</f>
        <v>20000</v>
      </c>
      <c r="S284" s="680" t="b">
        <f t="shared" si="173"/>
        <v>1</v>
      </c>
    </row>
    <row r="285" spans="1:19" ht="57.6">
      <c r="A285" s="13"/>
      <c r="B285" s="132">
        <v>350549</v>
      </c>
      <c r="C285" s="29" t="s">
        <v>4175</v>
      </c>
      <c r="D285" s="13" t="s">
        <v>2474</v>
      </c>
      <c r="E285" s="12">
        <v>20</v>
      </c>
      <c r="F285" s="12" t="s">
        <v>233</v>
      </c>
      <c r="G285" s="34">
        <v>16570</v>
      </c>
      <c r="H285" s="319">
        <f t="shared" si="169"/>
        <v>10710</v>
      </c>
      <c r="I285" s="208">
        <f t="shared" si="174"/>
        <v>535.5</v>
      </c>
      <c r="J285" s="32" t="s">
        <v>2475</v>
      </c>
      <c r="K285" s="41" t="s">
        <v>265</v>
      </c>
      <c r="L285" s="38" t="s">
        <v>21</v>
      </c>
      <c r="M285" s="17" t="s">
        <v>106</v>
      </c>
      <c r="N285" s="159">
        <v>10710</v>
      </c>
      <c r="O285" s="680" t="b">
        <f t="shared" si="171"/>
        <v>1</v>
      </c>
      <c r="P285" s="680" t="b">
        <f t="shared" si="172"/>
        <v>1</v>
      </c>
      <c r="Q285">
        <f>VLOOKUP(B285,'25년09월 학교가'!$A$2:$C$1818,3,0)</f>
        <v>10710</v>
      </c>
      <c r="S285" s="680" t="b">
        <f t="shared" si="173"/>
        <v>1</v>
      </c>
    </row>
    <row r="286" spans="1:19" ht="134.4">
      <c r="A286" s="13"/>
      <c r="B286" s="132">
        <v>389797</v>
      </c>
      <c r="C286" s="29" t="s">
        <v>602</v>
      </c>
      <c r="D286" s="13" t="s">
        <v>603</v>
      </c>
      <c r="E286" s="12">
        <v>30</v>
      </c>
      <c r="F286" s="12" t="s">
        <v>233</v>
      </c>
      <c r="G286" s="30">
        <v>48000</v>
      </c>
      <c r="H286" s="319">
        <f t="shared" si="169"/>
        <v>37230</v>
      </c>
      <c r="I286" s="208">
        <f t="shared" si="174"/>
        <v>1241</v>
      </c>
      <c r="J286" s="32" t="s">
        <v>604</v>
      </c>
      <c r="K286" s="41" t="s">
        <v>390</v>
      </c>
      <c r="L286" s="38" t="s">
        <v>605</v>
      </c>
      <c r="M286" s="17"/>
      <c r="N286" s="159">
        <v>37230</v>
      </c>
      <c r="O286" s="680" t="b">
        <f t="shared" si="171"/>
        <v>1</v>
      </c>
      <c r="P286" s="680" t="b">
        <f t="shared" si="172"/>
        <v>1</v>
      </c>
      <c r="Q286">
        <f>VLOOKUP(B286,'25년09월 학교가'!$A$2:$C$1818,3,0)</f>
        <v>37230</v>
      </c>
      <c r="S286" s="680" t="b">
        <f t="shared" si="173"/>
        <v>1</v>
      </c>
    </row>
    <row r="287" spans="1:19" ht="96">
      <c r="A287" s="132"/>
      <c r="B287" s="132">
        <v>422035</v>
      </c>
      <c r="C287" s="191" t="s">
        <v>4399</v>
      </c>
      <c r="D287" s="132" t="s">
        <v>4402</v>
      </c>
      <c r="E287" s="12">
        <v>30</v>
      </c>
      <c r="F287" s="240" t="s">
        <v>3719</v>
      </c>
      <c r="G287" s="183">
        <f t="shared" ref="G287" si="175">H287+5000</f>
        <v>38000</v>
      </c>
      <c r="H287" s="319">
        <f t="shared" si="169"/>
        <v>33000</v>
      </c>
      <c r="I287" s="183">
        <f t="shared" si="174"/>
        <v>1100</v>
      </c>
      <c r="J287" s="133" t="s">
        <v>4403</v>
      </c>
      <c r="K287" s="41" t="s">
        <v>390</v>
      </c>
      <c r="L287" s="41" t="s">
        <v>4400</v>
      </c>
      <c r="M287" s="38"/>
      <c r="N287" s="159">
        <v>33000</v>
      </c>
      <c r="O287" s="680" t="b">
        <f t="shared" si="171"/>
        <v>1</v>
      </c>
      <c r="P287" s="680" t="b">
        <f t="shared" si="172"/>
        <v>1</v>
      </c>
      <c r="Q287">
        <f>VLOOKUP(B287,'25년09월 학교가'!$A$2:$C$1818,3,0)</f>
        <v>33000</v>
      </c>
      <c r="S287" s="680" t="b">
        <f t="shared" si="173"/>
        <v>1</v>
      </c>
    </row>
    <row r="288" spans="1:19" ht="42">
      <c r="A288" s="172" t="s">
        <v>6613</v>
      </c>
      <c r="B288" s="132">
        <v>391090</v>
      </c>
      <c r="C288" s="29" t="s">
        <v>3810</v>
      </c>
      <c r="D288" s="13" t="s">
        <v>591</v>
      </c>
      <c r="E288" s="12">
        <v>46</v>
      </c>
      <c r="F288" s="12" t="s">
        <v>233</v>
      </c>
      <c r="G288" s="30">
        <v>18000</v>
      </c>
      <c r="H288" s="319">
        <f t="shared" si="169"/>
        <v>15800</v>
      </c>
      <c r="I288" s="208">
        <f t="shared" si="174"/>
        <v>343.47826086956519</v>
      </c>
      <c r="J288" s="32" t="s">
        <v>592</v>
      </c>
      <c r="K288" s="41" t="s">
        <v>5064</v>
      </c>
      <c r="L288" s="38" t="s">
        <v>583</v>
      </c>
      <c r="M288" s="17" t="s">
        <v>112</v>
      </c>
      <c r="N288" s="159">
        <v>15800</v>
      </c>
      <c r="O288" s="680" t="b">
        <f t="shared" si="171"/>
        <v>1</v>
      </c>
      <c r="P288" s="680" t="b">
        <f t="shared" si="172"/>
        <v>1</v>
      </c>
      <c r="Q288">
        <f>VLOOKUP(B288,'25년09월 학교가'!$A$2:$C$1818,3,0)</f>
        <v>15800</v>
      </c>
      <c r="S288" s="680" t="b">
        <f t="shared" si="173"/>
        <v>1</v>
      </c>
    </row>
    <row r="289" spans="1:19" ht="42">
      <c r="A289" s="172" t="s">
        <v>6613</v>
      </c>
      <c r="B289" s="132">
        <v>389923</v>
      </c>
      <c r="C289" s="29" t="s">
        <v>3811</v>
      </c>
      <c r="D289" s="13" t="s">
        <v>593</v>
      </c>
      <c r="E289" s="12">
        <v>65</v>
      </c>
      <c r="F289" s="12" t="s">
        <v>233</v>
      </c>
      <c r="G289" s="30">
        <v>16000</v>
      </c>
      <c r="H289" s="319">
        <f t="shared" si="169"/>
        <v>13500</v>
      </c>
      <c r="I289" s="208">
        <f t="shared" si="174"/>
        <v>207.69230769230768</v>
      </c>
      <c r="J289" s="32" t="s">
        <v>592</v>
      </c>
      <c r="K289" s="41" t="s">
        <v>5064</v>
      </c>
      <c r="L289" s="38" t="s">
        <v>583</v>
      </c>
      <c r="M289" s="17" t="s">
        <v>112</v>
      </c>
      <c r="N289" s="159">
        <v>13500</v>
      </c>
      <c r="O289" s="680" t="b">
        <f t="shared" si="171"/>
        <v>1</v>
      </c>
      <c r="P289" s="680" t="b">
        <f t="shared" si="172"/>
        <v>1</v>
      </c>
      <c r="Q289">
        <f>VLOOKUP(B289,'25년09월 학교가'!$A$2:$C$1818,3,0)</f>
        <v>13500</v>
      </c>
      <c r="S289" s="680" t="b">
        <f t="shared" si="173"/>
        <v>1</v>
      </c>
    </row>
    <row r="290" spans="1:19" ht="96">
      <c r="A290" s="172" t="s">
        <v>4911</v>
      </c>
      <c r="B290" s="132">
        <v>422034</v>
      </c>
      <c r="C290" s="191" t="s">
        <v>4406</v>
      </c>
      <c r="D290" s="132" t="s">
        <v>4409</v>
      </c>
      <c r="E290" s="12">
        <v>30</v>
      </c>
      <c r="F290" s="240" t="s">
        <v>3719</v>
      </c>
      <c r="G290" s="183">
        <f t="shared" ref="G290" si="176">H290+5000</f>
        <v>26000</v>
      </c>
      <c r="H290" s="319">
        <f t="shared" si="169"/>
        <v>21000</v>
      </c>
      <c r="I290" s="183">
        <f t="shared" si="174"/>
        <v>700</v>
      </c>
      <c r="J290" s="133" t="s">
        <v>4408</v>
      </c>
      <c r="K290" s="41" t="s">
        <v>390</v>
      </c>
      <c r="L290" s="41" t="s">
        <v>4407</v>
      </c>
      <c r="M290" s="38"/>
      <c r="N290" s="159">
        <v>21000</v>
      </c>
      <c r="O290" s="680" t="b">
        <f t="shared" si="171"/>
        <v>1</v>
      </c>
      <c r="P290" s="680" t="b">
        <f t="shared" si="172"/>
        <v>1</v>
      </c>
      <c r="Q290">
        <f>VLOOKUP(B290,'25년09월 학교가'!$A$2:$C$1818,3,0)</f>
        <v>21000</v>
      </c>
      <c r="S290" s="680" t="b">
        <f t="shared" si="173"/>
        <v>1</v>
      </c>
    </row>
    <row r="291" spans="1:19" ht="57.6">
      <c r="A291" s="13" t="s">
        <v>4960</v>
      </c>
      <c r="B291" s="132">
        <v>379099</v>
      </c>
      <c r="C291" s="29" t="s">
        <v>4089</v>
      </c>
      <c r="D291" s="13" t="s">
        <v>3708</v>
      </c>
      <c r="E291" s="12">
        <v>40</v>
      </c>
      <c r="F291" s="12" t="s">
        <v>233</v>
      </c>
      <c r="G291" s="30">
        <v>32000</v>
      </c>
      <c r="H291" s="319">
        <f t="shared" si="169"/>
        <v>24000</v>
      </c>
      <c r="I291" s="208">
        <f t="shared" si="174"/>
        <v>600</v>
      </c>
      <c r="J291" s="32" t="s">
        <v>4090</v>
      </c>
      <c r="K291" s="41" t="s">
        <v>18</v>
      </c>
      <c r="L291" s="38" t="s">
        <v>164</v>
      </c>
      <c r="M291" s="17" t="s">
        <v>112</v>
      </c>
      <c r="N291" s="159">
        <v>24000</v>
      </c>
      <c r="O291" s="680" t="b">
        <f t="shared" si="171"/>
        <v>1</v>
      </c>
      <c r="P291" s="680" t="b">
        <f t="shared" si="172"/>
        <v>1</v>
      </c>
      <c r="Q291">
        <f>VLOOKUP(B291,'25년09월 학교가'!$A$2:$C$1818,3,0)</f>
        <v>24000</v>
      </c>
      <c r="S291" s="680" t="b">
        <f t="shared" si="173"/>
        <v>1</v>
      </c>
    </row>
    <row r="292" spans="1:19" ht="42">
      <c r="A292" s="13"/>
      <c r="B292" s="132">
        <v>116518</v>
      </c>
      <c r="C292" s="29" t="s">
        <v>2341</v>
      </c>
      <c r="D292" s="13" t="s">
        <v>2342</v>
      </c>
      <c r="E292" s="12">
        <v>10</v>
      </c>
      <c r="F292" s="12" t="s">
        <v>233</v>
      </c>
      <c r="G292" s="34">
        <v>18950</v>
      </c>
      <c r="H292" s="319">
        <f t="shared" si="169"/>
        <v>15200</v>
      </c>
      <c r="I292" s="208">
        <f t="shared" si="174"/>
        <v>1520</v>
      </c>
      <c r="J292" s="32" t="s">
        <v>2343</v>
      </c>
      <c r="K292" s="41" t="s">
        <v>5068</v>
      </c>
      <c r="L292" s="38" t="s">
        <v>17</v>
      </c>
      <c r="M292" s="17" t="s">
        <v>106</v>
      </c>
      <c r="N292" s="159">
        <v>15200</v>
      </c>
      <c r="O292" s="680" t="b">
        <f t="shared" si="171"/>
        <v>1</v>
      </c>
      <c r="P292" s="680" t="b">
        <f t="shared" si="172"/>
        <v>1</v>
      </c>
      <c r="Q292">
        <f>VLOOKUP(B292,'25년09월 학교가'!$A$2:$C$1818,3,0)</f>
        <v>15200</v>
      </c>
      <c r="S292" s="680" t="b">
        <f t="shared" si="173"/>
        <v>1</v>
      </c>
    </row>
    <row r="293" spans="1:19" ht="38.4">
      <c r="A293" s="13"/>
      <c r="B293" s="132">
        <v>256855</v>
      </c>
      <c r="C293" s="29" t="s">
        <v>2344</v>
      </c>
      <c r="D293" s="13" t="s">
        <v>2345</v>
      </c>
      <c r="E293" s="12">
        <v>10</v>
      </c>
      <c r="F293" s="12" t="s">
        <v>233</v>
      </c>
      <c r="G293" s="34">
        <v>19200</v>
      </c>
      <c r="H293" s="319">
        <f t="shared" si="169"/>
        <v>17000</v>
      </c>
      <c r="I293" s="208">
        <f t="shared" si="174"/>
        <v>1700</v>
      </c>
      <c r="J293" s="32" t="s">
        <v>2346</v>
      </c>
      <c r="K293" s="41" t="s">
        <v>390</v>
      </c>
      <c r="L293" s="38" t="s">
        <v>17</v>
      </c>
      <c r="M293" s="17"/>
      <c r="N293" s="159">
        <v>17000</v>
      </c>
      <c r="O293" s="680" t="b">
        <f t="shared" si="171"/>
        <v>1</v>
      </c>
      <c r="P293" s="680" t="b">
        <f t="shared" si="172"/>
        <v>1</v>
      </c>
      <c r="Q293">
        <f>VLOOKUP(B293,'25년09월 학교가'!$A$2:$C$1818,3,0)</f>
        <v>17000</v>
      </c>
      <c r="S293" s="680" t="b">
        <f t="shared" si="173"/>
        <v>1</v>
      </c>
    </row>
    <row r="294" spans="1:19" ht="57.6">
      <c r="A294" s="13"/>
      <c r="B294" s="132">
        <v>116519</v>
      </c>
      <c r="C294" s="29" t="s">
        <v>2347</v>
      </c>
      <c r="D294" s="13" t="s">
        <v>2348</v>
      </c>
      <c r="E294" s="12">
        <v>8</v>
      </c>
      <c r="F294" s="12" t="s">
        <v>233</v>
      </c>
      <c r="G294" s="98">
        <v>16800</v>
      </c>
      <c r="H294" s="319">
        <f t="shared" si="169"/>
        <v>15000</v>
      </c>
      <c r="I294" s="208">
        <f t="shared" si="174"/>
        <v>1875</v>
      </c>
      <c r="J294" s="32" t="s">
        <v>2349</v>
      </c>
      <c r="K294" s="41" t="s">
        <v>14</v>
      </c>
      <c r="L294" s="38" t="s">
        <v>68</v>
      </c>
      <c r="M294" s="17" t="s">
        <v>106</v>
      </c>
      <c r="N294" s="159">
        <v>15000</v>
      </c>
      <c r="O294" s="680" t="b">
        <f t="shared" si="171"/>
        <v>1</v>
      </c>
      <c r="P294" s="680" t="b">
        <f t="shared" si="172"/>
        <v>1</v>
      </c>
      <c r="Q294">
        <f>VLOOKUP(B294,'25년09월 학교가'!$A$2:$C$1818,3,0)</f>
        <v>15000</v>
      </c>
      <c r="S294" s="680" t="b">
        <f t="shared" si="173"/>
        <v>1</v>
      </c>
    </row>
    <row r="295" spans="1:19" ht="38.4">
      <c r="A295" s="13"/>
      <c r="B295" s="132">
        <v>381641</v>
      </c>
      <c r="C295" s="29" t="s">
        <v>1016</v>
      </c>
      <c r="D295" s="13" t="s">
        <v>1017</v>
      </c>
      <c r="E295" s="12">
        <v>8</v>
      </c>
      <c r="F295" s="12" t="s">
        <v>233</v>
      </c>
      <c r="G295" s="30">
        <v>16890</v>
      </c>
      <c r="H295" s="319">
        <f t="shared" ref="H295" si="177">N295</f>
        <v>13840</v>
      </c>
      <c r="I295" s="208">
        <f t="shared" ref="I295" si="178">H295/E295</f>
        <v>1730</v>
      </c>
      <c r="J295" s="32" t="s">
        <v>1018</v>
      </c>
      <c r="K295" s="41" t="s">
        <v>5070</v>
      </c>
      <c r="L295" s="38" t="s">
        <v>55</v>
      </c>
      <c r="M295" s="17" t="s">
        <v>112</v>
      </c>
      <c r="N295" s="159">
        <v>13840</v>
      </c>
      <c r="O295" s="680" t="b">
        <f t="shared" ref="O295" si="179">H295=N295</f>
        <v>1</v>
      </c>
      <c r="P295" s="680" t="b">
        <f t="shared" ref="P295" si="180">H295&lt;G295</f>
        <v>1</v>
      </c>
      <c r="Q295">
        <f>VLOOKUP(B295,'25년09월 학교가'!$A$2:$C$1818,3,0)</f>
        <v>13840</v>
      </c>
      <c r="S295" s="680" t="b">
        <f t="shared" ref="S295" si="181">Q295=H295</f>
        <v>1</v>
      </c>
    </row>
    <row r="296" spans="1:19">
      <c r="A296" s="744"/>
      <c r="B296" s="145"/>
      <c r="C296" s="47"/>
      <c r="D296" s="48"/>
      <c r="E296" s="85"/>
      <c r="F296" s="85"/>
      <c r="G296" s="86"/>
      <c r="H296" s="328"/>
      <c r="I296" s="743"/>
      <c r="J296" s="88"/>
      <c r="K296" s="168"/>
      <c r="L296" s="169"/>
      <c r="M296" s="357"/>
      <c r="N296" s="159"/>
      <c r="S296" s="680"/>
    </row>
    <row r="297" spans="1:19">
      <c r="A297" s="46"/>
      <c r="B297" s="62"/>
      <c r="C297" s="47"/>
      <c r="D297" s="46"/>
      <c r="E297" s="85"/>
      <c r="F297" s="85"/>
      <c r="G297" s="86"/>
      <c r="H297" s="86"/>
      <c r="I297" s="210"/>
      <c r="J297" s="88"/>
      <c r="K297" s="46"/>
      <c r="L297" s="85"/>
      <c r="M297" s="159"/>
      <c r="N297" s="159"/>
      <c r="S297" s="680"/>
    </row>
    <row r="298" spans="1:19" ht="39.6" customHeight="1">
      <c r="A298" s="252"/>
      <c r="B298" s="1058" t="s">
        <v>6401</v>
      </c>
      <c r="C298" s="1058"/>
      <c r="D298" s="1058"/>
      <c r="E298" s="1058"/>
      <c r="F298" s="1058"/>
      <c r="G298" s="1058"/>
      <c r="H298" s="1058"/>
      <c r="I298" s="1058"/>
      <c r="J298" s="1058"/>
      <c r="K298" s="1058"/>
      <c r="L298" s="1058"/>
      <c r="M298" s="1058"/>
      <c r="N298" s="343"/>
      <c r="S298" s="680"/>
    </row>
    <row r="299" spans="1:19" s="175" customFormat="1" ht="57.6">
      <c r="A299" s="389" t="s">
        <v>6411</v>
      </c>
      <c r="B299" s="132">
        <v>456966</v>
      </c>
      <c r="C299" s="191" t="s">
        <v>6066</v>
      </c>
      <c r="D299" s="132" t="s">
        <v>5842</v>
      </c>
      <c r="E299" s="12">
        <v>40</v>
      </c>
      <c r="F299" s="240" t="s">
        <v>233</v>
      </c>
      <c r="G299" s="365">
        <f t="shared" ref="G299:G300" si="182">H299+5000</f>
        <v>53000</v>
      </c>
      <c r="H299" s="534">
        <f t="shared" ref="H299:H300" si="183">N299</f>
        <v>48000</v>
      </c>
      <c r="I299" s="366">
        <f t="shared" ref="I299:I300" si="184">H299/E299</f>
        <v>1200</v>
      </c>
      <c r="J299" s="133" t="s">
        <v>5843</v>
      </c>
      <c r="K299" s="41" t="s">
        <v>5844</v>
      </c>
      <c r="L299" s="41"/>
      <c r="M299" s="38" t="s">
        <v>112</v>
      </c>
      <c r="N299" s="266">
        <v>48000</v>
      </c>
      <c r="O299" s="680" t="b">
        <f t="shared" ref="O299:O300" si="185">H299=N299</f>
        <v>1</v>
      </c>
      <c r="P299" s="680" t="b">
        <f t="shared" ref="P299:P300" si="186">H299&lt;G299</f>
        <v>1</v>
      </c>
      <c r="Q299">
        <f>VLOOKUP(B299,'25년09월 학교가'!$A$2:$C$1818,3,0)</f>
        <v>48000</v>
      </c>
      <c r="R299" s="350"/>
      <c r="S299" s="698" t="b">
        <f t="shared" ref="S299:S300" si="187">Q299=H299</f>
        <v>1</v>
      </c>
    </row>
    <row r="300" spans="1:19" s="175" customFormat="1" ht="43.8" customHeight="1">
      <c r="A300" s="389" t="s">
        <v>6411</v>
      </c>
      <c r="B300" s="132">
        <v>456967</v>
      </c>
      <c r="C300" s="29" t="s">
        <v>6067</v>
      </c>
      <c r="D300" s="132" t="s">
        <v>5842</v>
      </c>
      <c r="E300" s="12">
        <v>40</v>
      </c>
      <c r="F300" s="240" t="s">
        <v>233</v>
      </c>
      <c r="G300" s="365">
        <f t="shared" si="182"/>
        <v>53000</v>
      </c>
      <c r="H300" s="534">
        <f t="shared" si="183"/>
        <v>48000</v>
      </c>
      <c r="I300" s="366">
        <f t="shared" si="184"/>
        <v>1200</v>
      </c>
      <c r="J300" s="60" t="s">
        <v>5845</v>
      </c>
      <c r="K300" s="41" t="s">
        <v>5844</v>
      </c>
      <c r="L300" s="38"/>
      <c r="M300" s="38" t="s">
        <v>112</v>
      </c>
      <c r="N300" s="266">
        <v>48000</v>
      </c>
      <c r="O300" s="680" t="b">
        <f t="shared" si="185"/>
        <v>1</v>
      </c>
      <c r="P300" s="680" t="b">
        <f t="shared" si="186"/>
        <v>1</v>
      </c>
      <c r="Q300">
        <f>VLOOKUP(B300,'25년09월 학교가'!$A$2:$C$1818,3,0)</f>
        <v>48000</v>
      </c>
      <c r="R300" s="350"/>
      <c r="S300" s="698" t="b">
        <f t="shared" si="187"/>
        <v>1</v>
      </c>
    </row>
    <row r="301" spans="1:19" s="175" customFormat="1" ht="38.4">
      <c r="A301" s="389" t="s">
        <v>6411</v>
      </c>
      <c r="B301" s="125">
        <v>455070</v>
      </c>
      <c r="C301" s="197" t="s">
        <v>5964</v>
      </c>
      <c r="D301" s="307" t="s">
        <v>5626</v>
      </c>
      <c r="E301" s="35">
        <v>30</v>
      </c>
      <c r="F301" s="35" t="s">
        <v>233</v>
      </c>
      <c r="G301" s="365">
        <f>H301+5000</f>
        <v>41000</v>
      </c>
      <c r="H301" s="534">
        <f t="shared" ref="H301:H302" si="188">N301</f>
        <v>36000</v>
      </c>
      <c r="I301" s="366">
        <f>H301/E301</f>
        <v>1200</v>
      </c>
      <c r="J301" s="361" t="s">
        <v>5627</v>
      </c>
      <c r="K301" s="35" t="s">
        <v>14</v>
      </c>
      <c r="L301" s="128" t="s">
        <v>928</v>
      </c>
      <c r="M301" s="130" t="s">
        <v>112</v>
      </c>
      <c r="N301" s="266">
        <v>36000</v>
      </c>
      <c r="O301" s="680" t="b">
        <f t="shared" ref="O301:O302" si="189">H301=N301</f>
        <v>1</v>
      </c>
      <c r="P301" s="680" t="b">
        <f t="shared" ref="P301:P302" si="190">H301&lt;G301</f>
        <v>1</v>
      </c>
      <c r="Q301">
        <f>VLOOKUP(B301,'25년09월 학교가'!$A$2:$C$1818,3,0)</f>
        <v>36000</v>
      </c>
      <c r="R301" s="350"/>
      <c r="S301" s="698" t="b">
        <f t="shared" ref="S301:S302" si="191">Q301=H301</f>
        <v>1</v>
      </c>
    </row>
    <row r="302" spans="1:19" s="175" customFormat="1" ht="38.4">
      <c r="A302" s="389" t="s">
        <v>6411</v>
      </c>
      <c r="B302" s="125">
        <v>455074</v>
      </c>
      <c r="C302" s="197" t="s">
        <v>5965</v>
      </c>
      <c r="D302" s="307" t="s">
        <v>5626</v>
      </c>
      <c r="E302" s="35">
        <v>30</v>
      </c>
      <c r="F302" s="35" t="s">
        <v>233</v>
      </c>
      <c r="G302" s="365">
        <f>H302+5000</f>
        <v>41000</v>
      </c>
      <c r="H302" s="534">
        <f t="shared" si="188"/>
        <v>36000</v>
      </c>
      <c r="I302" s="366">
        <f>H302/E302</f>
        <v>1200</v>
      </c>
      <c r="J302" s="361" t="s">
        <v>5628</v>
      </c>
      <c r="K302" s="35" t="s">
        <v>14</v>
      </c>
      <c r="L302" s="128" t="s">
        <v>928</v>
      </c>
      <c r="M302" s="130" t="s">
        <v>112</v>
      </c>
      <c r="N302" s="266">
        <v>36000</v>
      </c>
      <c r="O302" s="680" t="b">
        <f t="shared" si="189"/>
        <v>1</v>
      </c>
      <c r="P302" s="680" t="b">
        <f t="shared" si="190"/>
        <v>1</v>
      </c>
      <c r="Q302">
        <f>VLOOKUP(B302,'25년09월 학교가'!$A$2:$C$1818,3,0)</f>
        <v>36000</v>
      </c>
      <c r="R302" s="350"/>
      <c r="S302" s="698" t="b">
        <f t="shared" si="191"/>
        <v>1</v>
      </c>
    </row>
    <row r="303" spans="1:19" s="129" customFormat="1" ht="57.6">
      <c r="A303" s="193"/>
      <c r="B303" s="150">
        <v>396125</v>
      </c>
      <c r="C303" s="124" t="s">
        <v>3819</v>
      </c>
      <c r="D303" s="125" t="s">
        <v>4219</v>
      </c>
      <c r="E303" s="35">
        <v>20</v>
      </c>
      <c r="F303" s="213" t="s">
        <v>233</v>
      </c>
      <c r="G303" s="148">
        <v>42670</v>
      </c>
      <c r="H303" s="319">
        <f t="shared" ref="H303:H319" si="192">N303</f>
        <v>26500</v>
      </c>
      <c r="I303" s="154">
        <f t="shared" ref="I303:I319" si="193">H303/E303</f>
        <v>1325</v>
      </c>
      <c r="J303" s="126" t="s">
        <v>3783</v>
      </c>
      <c r="K303" s="128" t="s">
        <v>3779</v>
      </c>
      <c r="L303" s="130"/>
      <c r="M303" s="17" t="s">
        <v>112</v>
      </c>
      <c r="N303" s="159">
        <v>26500</v>
      </c>
      <c r="O303" s="680" t="b">
        <f t="shared" ref="O303:O319" si="194">H303=N303</f>
        <v>1</v>
      </c>
      <c r="P303" s="680" t="b">
        <f t="shared" ref="P303:P319" si="195">H303&lt;G303</f>
        <v>1</v>
      </c>
      <c r="Q303">
        <f>VLOOKUP(B303,'25년09월 학교가'!$A$2:$C$1818,3,0)</f>
        <v>26500</v>
      </c>
      <c r="S303" s="699" t="b">
        <f t="shared" ref="S303:S319" si="196">Q303=H303</f>
        <v>1</v>
      </c>
    </row>
    <row r="304" spans="1:19" s="129" customFormat="1" ht="115.2">
      <c r="A304" s="132"/>
      <c r="B304" s="132">
        <v>414973</v>
      </c>
      <c r="C304" s="55" t="s">
        <v>4764</v>
      </c>
      <c r="D304" s="132" t="s">
        <v>4765</v>
      </c>
      <c r="E304" s="12">
        <v>30</v>
      </c>
      <c r="F304" s="240" t="s">
        <v>233</v>
      </c>
      <c r="G304" s="183">
        <v>23600</v>
      </c>
      <c r="H304" s="319">
        <f t="shared" si="192"/>
        <v>20870</v>
      </c>
      <c r="I304" s="183">
        <f t="shared" si="193"/>
        <v>695.66666666666663</v>
      </c>
      <c r="J304" s="32" t="s">
        <v>4766</v>
      </c>
      <c r="K304" s="41" t="s">
        <v>4767</v>
      </c>
      <c r="L304" s="41" t="s">
        <v>435</v>
      </c>
      <c r="M304" s="38" t="s">
        <v>788</v>
      </c>
      <c r="N304" s="159">
        <v>20870</v>
      </c>
      <c r="O304" s="680" t="b">
        <f t="shared" si="194"/>
        <v>1</v>
      </c>
      <c r="P304" s="680" t="b">
        <f t="shared" si="195"/>
        <v>1</v>
      </c>
      <c r="Q304">
        <f>VLOOKUP(B304,'25년09월 학교가'!$A$2:$C$1818,3,0)</f>
        <v>20870</v>
      </c>
      <c r="S304" s="699" t="b">
        <f t="shared" si="196"/>
        <v>1</v>
      </c>
    </row>
    <row r="305" spans="1:19" s="354" customFormat="1" ht="83.4" customHeight="1">
      <c r="A305" s="389" t="s">
        <v>6411</v>
      </c>
      <c r="B305" s="125">
        <v>441251</v>
      </c>
      <c r="C305" s="58" t="s">
        <v>5566</v>
      </c>
      <c r="D305" s="37" t="s">
        <v>4765</v>
      </c>
      <c r="E305" s="35">
        <v>30</v>
      </c>
      <c r="F305" s="35" t="s">
        <v>233</v>
      </c>
      <c r="G305" s="365">
        <f t="shared" ref="G305" si="197">H305+5000</f>
        <v>26600</v>
      </c>
      <c r="H305" s="534">
        <f t="shared" si="192"/>
        <v>21600</v>
      </c>
      <c r="I305" s="366">
        <f t="shared" si="193"/>
        <v>720</v>
      </c>
      <c r="J305" s="127" t="s">
        <v>5567</v>
      </c>
      <c r="K305" s="36" t="s">
        <v>850</v>
      </c>
      <c r="L305" s="35" t="s">
        <v>3060</v>
      </c>
      <c r="M305" s="368" t="s">
        <v>112</v>
      </c>
      <c r="N305" s="266">
        <v>21600</v>
      </c>
      <c r="O305" s="680" t="b">
        <f t="shared" si="194"/>
        <v>1</v>
      </c>
      <c r="P305" s="680" t="b">
        <f t="shared" si="195"/>
        <v>1</v>
      </c>
      <c r="Q305">
        <f>VLOOKUP(B305,'25년09월 학교가'!$A$2:$C$1818,3,0)</f>
        <v>21600</v>
      </c>
      <c r="R305" s="355"/>
      <c r="S305" s="698" t="b">
        <f t="shared" si="196"/>
        <v>1</v>
      </c>
    </row>
    <row r="306" spans="1:19" ht="42">
      <c r="A306" s="132"/>
      <c r="B306" s="132">
        <v>424845</v>
      </c>
      <c r="C306" s="29" t="s">
        <v>4608</v>
      </c>
      <c r="D306" s="132" t="s">
        <v>4402</v>
      </c>
      <c r="E306" s="12">
        <v>30</v>
      </c>
      <c r="F306" s="240" t="s">
        <v>3719</v>
      </c>
      <c r="G306" s="183">
        <f t="shared" ref="G306" si="198">H306+5000</f>
        <v>31000</v>
      </c>
      <c r="H306" s="319">
        <f t="shared" si="192"/>
        <v>26000</v>
      </c>
      <c r="I306" s="183">
        <f t="shared" si="193"/>
        <v>866.66666666666663</v>
      </c>
      <c r="J306" s="32" t="s">
        <v>4542</v>
      </c>
      <c r="K306" s="41" t="s">
        <v>5062</v>
      </c>
      <c r="L306" s="41" t="s">
        <v>2695</v>
      </c>
      <c r="M306" s="38"/>
      <c r="N306" s="159">
        <v>26000</v>
      </c>
      <c r="O306" s="680" t="b">
        <f t="shared" si="194"/>
        <v>1</v>
      </c>
      <c r="P306" s="680" t="b">
        <f t="shared" si="195"/>
        <v>1</v>
      </c>
      <c r="Q306">
        <f>VLOOKUP(B306,'25년09월 학교가'!$A$2:$C$1818,3,0)</f>
        <v>26000</v>
      </c>
      <c r="S306" s="680" t="b">
        <f t="shared" si="196"/>
        <v>1</v>
      </c>
    </row>
    <row r="307" spans="1:19" s="129" customFormat="1" ht="57.6">
      <c r="A307" s="132"/>
      <c r="B307" s="132">
        <v>424846</v>
      </c>
      <c r="C307" s="29" t="s">
        <v>4607</v>
      </c>
      <c r="D307" s="132" t="s">
        <v>4402</v>
      </c>
      <c r="E307" s="12">
        <v>30</v>
      </c>
      <c r="F307" s="240" t="s">
        <v>3719</v>
      </c>
      <c r="G307" s="183">
        <f>H307+5000</f>
        <v>30380</v>
      </c>
      <c r="H307" s="319">
        <f t="shared" si="192"/>
        <v>25380</v>
      </c>
      <c r="I307" s="183">
        <f t="shared" si="193"/>
        <v>846</v>
      </c>
      <c r="J307" s="32" t="s">
        <v>4541</v>
      </c>
      <c r="K307" s="41" t="s">
        <v>5063</v>
      </c>
      <c r="L307" s="41" t="s">
        <v>2695</v>
      </c>
      <c r="M307" s="38"/>
      <c r="N307" s="159">
        <v>25380</v>
      </c>
      <c r="O307" s="680" t="b">
        <f t="shared" si="194"/>
        <v>1</v>
      </c>
      <c r="P307" s="680" t="b">
        <f t="shared" si="195"/>
        <v>1</v>
      </c>
      <c r="Q307">
        <f>VLOOKUP(B307,'25년09월 학교가'!$A$2:$C$1818,3,0)</f>
        <v>25380</v>
      </c>
      <c r="S307" s="699" t="b">
        <f t="shared" si="196"/>
        <v>1</v>
      </c>
    </row>
    <row r="308" spans="1:19" ht="134.4">
      <c r="A308" s="387"/>
      <c r="B308" s="132">
        <v>396562</v>
      </c>
      <c r="C308" s="225" t="s">
        <v>4252</v>
      </c>
      <c r="D308" s="132" t="s">
        <v>4516</v>
      </c>
      <c r="E308" s="12">
        <v>20</v>
      </c>
      <c r="F308" s="12" t="s">
        <v>3719</v>
      </c>
      <c r="G308" s="183">
        <v>22610</v>
      </c>
      <c r="H308" s="319">
        <f t="shared" si="192"/>
        <v>19500</v>
      </c>
      <c r="I308" s="183">
        <f t="shared" si="193"/>
        <v>975</v>
      </c>
      <c r="J308" s="133" t="s">
        <v>4265</v>
      </c>
      <c r="K308" s="14" t="s">
        <v>5183</v>
      </c>
      <c r="L308" s="14" t="s">
        <v>5153</v>
      </c>
      <c r="M308" s="12" t="s">
        <v>11</v>
      </c>
      <c r="N308" s="265">
        <v>19500</v>
      </c>
      <c r="O308" s="680" t="b">
        <f t="shared" si="194"/>
        <v>1</v>
      </c>
      <c r="P308" s="680" t="b">
        <f t="shared" si="195"/>
        <v>1</v>
      </c>
      <c r="Q308">
        <f>VLOOKUP(B308,'25년09월 학교가'!$A$2:$C$1818,3,0)</f>
        <v>19500</v>
      </c>
      <c r="R308" s="349"/>
      <c r="S308" s="680" t="b">
        <f t="shared" si="196"/>
        <v>1</v>
      </c>
    </row>
    <row r="309" spans="1:19" ht="76.8">
      <c r="A309" s="12"/>
      <c r="B309" s="132">
        <v>396577</v>
      </c>
      <c r="C309" s="191" t="s">
        <v>4253</v>
      </c>
      <c r="D309" s="132" t="s">
        <v>4264</v>
      </c>
      <c r="E309" s="12">
        <v>10</v>
      </c>
      <c r="F309" s="12" t="s">
        <v>3719</v>
      </c>
      <c r="G309" s="183">
        <v>15300</v>
      </c>
      <c r="H309" s="319">
        <f t="shared" si="192"/>
        <v>11500</v>
      </c>
      <c r="I309" s="183">
        <f t="shared" si="193"/>
        <v>1150</v>
      </c>
      <c r="J309" s="133" t="s">
        <v>4268</v>
      </c>
      <c r="K309" s="14" t="s">
        <v>5184</v>
      </c>
      <c r="L309" s="14" t="s">
        <v>5153</v>
      </c>
      <c r="M309" s="12" t="s">
        <v>4352</v>
      </c>
      <c r="N309" s="265">
        <v>11500</v>
      </c>
      <c r="O309" s="680" t="b">
        <f t="shared" si="194"/>
        <v>1</v>
      </c>
      <c r="P309" s="680" t="b">
        <f t="shared" si="195"/>
        <v>1</v>
      </c>
      <c r="Q309">
        <f>VLOOKUP(B309,'25년09월 학교가'!$A$2:$C$1818,3,0)</f>
        <v>11500</v>
      </c>
      <c r="R309" s="349"/>
      <c r="S309" s="680" t="b">
        <f t="shared" si="196"/>
        <v>1</v>
      </c>
    </row>
    <row r="310" spans="1:19" ht="96">
      <c r="A310" s="14"/>
      <c r="B310" s="132">
        <v>396579</v>
      </c>
      <c r="C310" s="225" t="s">
        <v>4254</v>
      </c>
      <c r="D310" s="132" t="s">
        <v>4270</v>
      </c>
      <c r="E310" s="12">
        <v>10</v>
      </c>
      <c r="F310" s="12" t="s">
        <v>3719</v>
      </c>
      <c r="G310" s="183">
        <v>13080</v>
      </c>
      <c r="H310" s="319">
        <f t="shared" si="192"/>
        <v>10000</v>
      </c>
      <c r="I310" s="183">
        <f t="shared" si="193"/>
        <v>1000</v>
      </c>
      <c r="J310" s="133" t="s">
        <v>4269</v>
      </c>
      <c r="K310" s="14" t="s">
        <v>5185</v>
      </c>
      <c r="L310" s="12" t="s">
        <v>5186</v>
      </c>
      <c r="M310" s="12" t="s">
        <v>11</v>
      </c>
      <c r="N310" s="265">
        <v>10000</v>
      </c>
      <c r="O310" s="680" t="b">
        <f t="shared" si="194"/>
        <v>1</v>
      </c>
      <c r="P310" s="680" t="b">
        <f t="shared" si="195"/>
        <v>1</v>
      </c>
      <c r="Q310">
        <f>VLOOKUP(B310,'25년09월 학교가'!$A$2:$C$1818,3,0)</f>
        <v>10000</v>
      </c>
      <c r="R310" s="349"/>
      <c r="S310" s="680" t="b">
        <f t="shared" si="196"/>
        <v>1</v>
      </c>
    </row>
    <row r="311" spans="1:19" ht="42">
      <c r="A311" s="14"/>
      <c r="B311" s="132">
        <v>404354</v>
      </c>
      <c r="C311" s="225" t="s">
        <v>4367</v>
      </c>
      <c r="D311" s="13" t="s">
        <v>4369</v>
      </c>
      <c r="E311" s="12">
        <v>20</v>
      </c>
      <c r="F311" s="35" t="s">
        <v>3719</v>
      </c>
      <c r="G311" s="183">
        <f t="shared" ref="G311:G318" si="199">H311+5000</f>
        <v>18350</v>
      </c>
      <c r="H311" s="319">
        <f t="shared" si="192"/>
        <v>13350</v>
      </c>
      <c r="I311" s="183">
        <f t="shared" si="193"/>
        <v>667.5</v>
      </c>
      <c r="J311" s="133" t="s">
        <v>4422</v>
      </c>
      <c r="K311" s="14" t="s">
        <v>5187</v>
      </c>
      <c r="L311" s="12" t="s">
        <v>5153</v>
      </c>
      <c r="M311" s="12" t="s">
        <v>11</v>
      </c>
      <c r="N311" s="265">
        <v>13350</v>
      </c>
      <c r="O311" s="680" t="b">
        <f t="shared" si="194"/>
        <v>1</v>
      </c>
      <c r="P311" s="680" t="b">
        <f t="shared" si="195"/>
        <v>1</v>
      </c>
      <c r="Q311">
        <f>VLOOKUP(B311,'25년09월 학교가'!$A$2:$C$1818,3,0)</f>
        <v>13350</v>
      </c>
      <c r="R311" s="349"/>
      <c r="S311" s="680" t="b">
        <f t="shared" si="196"/>
        <v>1</v>
      </c>
    </row>
    <row r="312" spans="1:19" ht="42">
      <c r="A312" s="14"/>
      <c r="B312" s="132">
        <v>404355</v>
      </c>
      <c r="C312" s="225" t="s">
        <v>4368</v>
      </c>
      <c r="D312" s="13" t="s">
        <v>4369</v>
      </c>
      <c r="E312" s="12">
        <v>20</v>
      </c>
      <c r="F312" s="35" t="s">
        <v>3719</v>
      </c>
      <c r="G312" s="183">
        <f t="shared" si="199"/>
        <v>19000</v>
      </c>
      <c r="H312" s="319">
        <f t="shared" si="192"/>
        <v>14000</v>
      </c>
      <c r="I312" s="183">
        <f t="shared" si="193"/>
        <v>700</v>
      </c>
      <c r="J312" s="133" t="s">
        <v>4424</v>
      </c>
      <c r="K312" s="14" t="s">
        <v>5187</v>
      </c>
      <c r="L312" s="12" t="s">
        <v>5153</v>
      </c>
      <c r="M312" s="12" t="s">
        <v>11</v>
      </c>
      <c r="N312" s="265">
        <v>14000</v>
      </c>
      <c r="O312" s="680" t="b">
        <f t="shared" si="194"/>
        <v>1</v>
      </c>
      <c r="P312" s="680" t="b">
        <f t="shared" si="195"/>
        <v>1</v>
      </c>
      <c r="Q312">
        <f>VLOOKUP(B312,'25년09월 학교가'!$A$2:$C$1818,3,0)</f>
        <v>14000</v>
      </c>
      <c r="R312" s="349"/>
      <c r="S312" s="680" t="b">
        <f t="shared" si="196"/>
        <v>1</v>
      </c>
    </row>
    <row r="313" spans="1:19" ht="42">
      <c r="A313" s="161"/>
      <c r="B313" s="132">
        <v>404358</v>
      </c>
      <c r="C313" s="225" t="s">
        <v>4365</v>
      </c>
      <c r="D313" s="13" t="s">
        <v>4369</v>
      </c>
      <c r="E313" s="12">
        <v>20</v>
      </c>
      <c r="F313" s="35" t="s">
        <v>3719</v>
      </c>
      <c r="G313" s="183">
        <f t="shared" si="199"/>
        <v>20000</v>
      </c>
      <c r="H313" s="319">
        <f t="shared" si="192"/>
        <v>15000</v>
      </c>
      <c r="I313" s="183">
        <f t="shared" si="193"/>
        <v>750</v>
      </c>
      <c r="J313" s="133" t="s">
        <v>4421</v>
      </c>
      <c r="K313" s="14" t="s">
        <v>4271</v>
      </c>
      <c r="L313" s="12" t="s">
        <v>2695</v>
      </c>
      <c r="M313" s="12" t="s">
        <v>106</v>
      </c>
      <c r="N313" s="265">
        <v>15000</v>
      </c>
      <c r="O313" s="680" t="b">
        <f t="shared" si="194"/>
        <v>1</v>
      </c>
      <c r="P313" s="680" t="b">
        <f t="shared" si="195"/>
        <v>1</v>
      </c>
      <c r="Q313">
        <f>VLOOKUP(B313,'25년09월 학교가'!$A$2:$C$1818,3,0)</f>
        <v>15000</v>
      </c>
      <c r="R313" s="349"/>
      <c r="S313" s="680" t="b">
        <f t="shared" si="196"/>
        <v>1</v>
      </c>
    </row>
    <row r="314" spans="1:19" ht="42">
      <c r="A314" s="161"/>
      <c r="B314" s="132">
        <v>404360</v>
      </c>
      <c r="C314" s="225" t="s">
        <v>4366</v>
      </c>
      <c r="D314" s="13" t="s">
        <v>4369</v>
      </c>
      <c r="E314" s="12">
        <v>20</v>
      </c>
      <c r="F314" s="35" t="s">
        <v>3719</v>
      </c>
      <c r="G314" s="183">
        <f t="shared" si="199"/>
        <v>20000</v>
      </c>
      <c r="H314" s="319">
        <f t="shared" si="192"/>
        <v>15000</v>
      </c>
      <c r="I314" s="183">
        <f t="shared" si="193"/>
        <v>750</v>
      </c>
      <c r="J314" s="133" t="s">
        <v>4423</v>
      </c>
      <c r="K314" s="14" t="s">
        <v>4271</v>
      </c>
      <c r="L314" s="12" t="s">
        <v>2695</v>
      </c>
      <c r="M314" s="12" t="s">
        <v>106</v>
      </c>
      <c r="N314" s="265">
        <v>15000</v>
      </c>
      <c r="O314" s="680" t="b">
        <f t="shared" si="194"/>
        <v>1</v>
      </c>
      <c r="P314" s="680" t="b">
        <f t="shared" si="195"/>
        <v>1</v>
      </c>
      <c r="Q314">
        <f>VLOOKUP(B314,'25년09월 학교가'!$A$2:$C$1818,3,0)</f>
        <v>15000</v>
      </c>
      <c r="R314" s="349"/>
      <c r="S314" s="680" t="b">
        <f t="shared" si="196"/>
        <v>1</v>
      </c>
    </row>
    <row r="315" spans="1:19" s="141" customFormat="1" ht="77.400000000000006" customHeight="1">
      <c r="A315" s="599" t="s">
        <v>6410</v>
      </c>
      <c r="B315" s="554">
        <v>462895</v>
      </c>
      <c r="C315" s="555" t="s">
        <v>6185</v>
      </c>
      <c r="D315" s="554" t="s">
        <v>366</v>
      </c>
      <c r="E315" s="217">
        <v>20</v>
      </c>
      <c r="F315" s="217" t="s">
        <v>233</v>
      </c>
      <c r="G315" s="218">
        <f>H315+5000</f>
        <v>24000</v>
      </c>
      <c r="H315" s="682">
        <f>N315</f>
        <v>19000</v>
      </c>
      <c r="I315" s="219">
        <f>H315/E315</f>
        <v>950</v>
      </c>
      <c r="J315" s="216" t="s">
        <v>6186</v>
      </c>
      <c r="K315" s="217" t="s">
        <v>6170</v>
      </c>
      <c r="L315" s="217" t="s">
        <v>164</v>
      </c>
      <c r="M315" s="217" t="s">
        <v>11</v>
      </c>
      <c r="N315" s="331">
        <v>19000</v>
      </c>
      <c r="O315" s="115" t="b">
        <f t="shared" si="194"/>
        <v>1</v>
      </c>
      <c r="P315" s="62" t="b">
        <f t="shared" si="195"/>
        <v>1</v>
      </c>
      <c r="Q315">
        <f>VLOOKUP(B315,'25년09월 학교가'!$A$2:$C$1818,3,0)</f>
        <v>19000</v>
      </c>
      <c r="S315" s="698" t="b">
        <f t="shared" si="196"/>
        <v>1</v>
      </c>
    </row>
    <row r="316" spans="1:19" s="129" customFormat="1" ht="61.2">
      <c r="A316" s="172" t="s">
        <v>6072</v>
      </c>
      <c r="B316" s="132">
        <v>427262</v>
      </c>
      <c r="C316" s="191" t="s">
        <v>4458</v>
      </c>
      <c r="D316" s="132" t="s">
        <v>4461</v>
      </c>
      <c r="E316" s="12">
        <v>20</v>
      </c>
      <c r="F316" s="240" t="s">
        <v>3719</v>
      </c>
      <c r="G316" s="262">
        <f t="shared" si="199"/>
        <v>24800</v>
      </c>
      <c r="H316" s="319">
        <f t="shared" si="192"/>
        <v>19800</v>
      </c>
      <c r="I316" s="183">
        <f t="shared" si="193"/>
        <v>990</v>
      </c>
      <c r="J316" s="133" t="s">
        <v>4804</v>
      </c>
      <c r="K316" s="41" t="s">
        <v>3188</v>
      </c>
      <c r="L316" s="41" t="s">
        <v>3773</v>
      </c>
      <c r="M316" s="38" t="s">
        <v>106</v>
      </c>
      <c r="N316" s="159">
        <v>19800</v>
      </c>
      <c r="O316" s="680" t="b">
        <f t="shared" si="194"/>
        <v>1</v>
      </c>
      <c r="P316" s="680" t="b">
        <f t="shared" si="195"/>
        <v>1</v>
      </c>
      <c r="Q316">
        <f>VLOOKUP(B316,'25년09월 학교가'!$A$2:$C$1818,3,0)</f>
        <v>19800</v>
      </c>
      <c r="S316" s="699" t="b">
        <f t="shared" si="196"/>
        <v>1</v>
      </c>
    </row>
    <row r="317" spans="1:19" s="129" customFormat="1" ht="61.2">
      <c r="A317" s="172" t="s">
        <v>6072</v>
      </c>
      <c r="B317" s="132">
        <v>427263</v>
      </c>
      <c r="C317" s="191" t="s">
        <v>4460</v>
      </c>
      <c r="D317" s="132" t="s">
        <v>4461</v>
      </c>
      <c r="E317" s="12">
        <v>20</v>
      </c>
      <c r="F317" s="240" t="s">
        <v>3719</v>
      </c>
      <c r="G317" s="262">
        <f t="shared" si="199"/>
        <v>24800</v>
      </c>
      <c r="H317" s="319">
        <f t="shared" si="192"/>
        <v>19800</v>
      </c>
      <c r="I317" s="183">
        <f t="shared" si="193"/>
        <v>990</v>
      </c>
      <c r="J317" s="133" t="s">
        <v>4805</v>
      </c>
      <c r="K317" s="41" t="s">
        <v>3188</v>
      </c>
      <c r="L317" s="41" t="s">
        <v>3773</v>
      </c>
      <c r="M317" s="38" t="s">
        <v>106</v>
      </c>
      <c r="N317" s="159">
        <v>19800</v>
      </c>
      <c r="O317" s="680" t="b">
        <f t="shared" si="194"/>
        <v>1</v>
      </c>
      <c r="P317" s="680" t="b">
        <f t="shared" si="195"/>
        <v>1</v>
      </c>
      <c r="Q317">
        <f>VLOOKUP(B317,'25년09월 학교가'!$A$2:$C$1818,3,0)</f>
        <v>19800</v>
      </c>
      <c r="S317" s="699" t="b">
        <f t="shared" si="196"/>
        <v>1</v>
      </c>
    </row>
    <row r="318" spans="1:19" s="129" customFormat="1" ht="61.2">
      <c r="A318" s="172" t="s">
        <v>6072</v>
      </c>
      <c r="B318" s="132">
        <v>427264</v>
      </c>
      <c r="C318" s="191" t="s">
        <v>4459</v>
      </c>
      <c r="D318" s="132" t="s">
        <v>4461</v>
      </c>
      <c r="E318" s="12">
        <v>20</v>
      </c>
      <c r="F318" s="240" t="s">
        <v>3719</v>
      </c>
      <c r="G318" s="262">
        <f t="shared" si="199"/>
        <v>24800</v>
      </c>
      <c r="H318" s="319">
        <f t="shared" si="192"/>
        <v>19800</v>
      </c>
      <c r="I318" s="183">
        <f t="shared" si="193"/>
        <v>990</v>
      </c>
      <c r="J318" s="133" t="s">
        <v>4806</v>
      </c>
      <c r="K318" s="41" t="s">
        <v>4807</v>
      </c>
      <c r="L318" s="41" t="s">
        <v>3773</v>
      </c>
      <c r="M318" s="38" t="s">
        <v>106</v>
      </c>
      <c r="N318" s="159">
        <v>19800</v>
      </c>
      <c r="O318" s="680" t="b">
        <f t="shared" si="194"/>
        <v>1</v>
      </c>
      <c r="P318" s="680" t="b">
        <f t="shared" si="195"/>
        <v>1</v>
      </c>
      <c r="Q318">
        <f>VLOOKUP(B318,'25년09월 학교가'!$A$2:$C$1818,3,0)</f>
        <v>19800</v>
      </c>
      <c r="S318" s="699" t="b">
        <f t="shared" si="196"/>
        <v>1</v>
      </c>
    </row>
    <row r="319" spans="1:19" ht="38.4">
      <c r="A319" s="193"/>
      <c r="B319" s="132">
        <v>390169</v>
      </c>
      <c r="C319" s="29" t="s">
        <v>606</v>
      </c>
      <c r="D319" s="13" t="s">
        <v>603</v>
      </c>
      <c r="E319" s="12">
        <v>30</v>
      </c>
      <c r="F319" s="12" t="s">
        <v>233</v>
      </c>
      <c r="G319" s="53">
        <v>39000</v>
      </c>
      <c r="H319" s="319">
        <f t="shared" si="192"/>
        <v>35100</v>
      </c>
      <c r="I319" s="208">
        <f t="shared" si="193"/>
        <v>1170</v>
      </c>
      <c r="J319" s="32" t="s">
        <v>607</v>
      </c>
      <c r="K319" s="41" t="s">
        <v>390</v>
      </c>
      <c r="L319" s="38" t="s">
        <v>605</v>
      </c>
      <c r="M319" s="17" t="s">
        <v>112</v>
      </c>
      <c r="N319" s="159">
        <v>35100</v>
      </c>
      <c r="O319" s="680" t="b">
        <f t="shared" si="194"/>
        <v>1</v>
      </c>
      <c r="P319" s="680" t="b">
        <f t="shared" si="195"/>
        <v>1</v>
      </c>
      <c r="Q319">
        <f>VLOOKUP(B319,'25년09월 학교가'!$A$2:$C$1818,3,0)</f>
        <v>35100</v>
      </c>
      <c r="S319" s="680" t="b">
        <f t="shared" si="196"/>
        <v>1</v>
      </c>
    </row>
    <row r="320" spans="1:19" ht="38.4">
      <c r="A320" s="360"/>
      <c r="B320" s="379">
        <v>352326</v>
      </c>
      <c r="C320" s="380" t="s">
        <v>1910</v>
      </c>
      <c r="D320" s="13" t="s">
        <v>1911</v>
      </c>
      <c r="E320" s="12">
        <v>15</v>
      </c>
      <c r="F320" s="12" t="s">
        <v>233</v>
      </c>
      <c r="G320" s="34">
        <v>25000</v>
      </c>
      <c r="H320" s="319">
        <v>15160</v>
      </c>
      <c r="I320" s="20">
        <v>1010.6666666666666</v>
      </c>
      <c r="J320" s="32" t="s">
        <v>1912</v>
      </c>
      <c r="K320" s="41"/>
      <c r="L320" s="12" t="s">
        <v>17</v>
      </c>
      <c r="M320" s="160" t="s">
        <v>1913</v>
      </c>
      <c r="N320" s="265">
        <v>15160</v>
      </c>
      <c r="O320" s="680" t="b">
        <v>1</v>
      </c>
      <c r="P320" s="680" t="b">
        <v>1</v>
      </c>
      <c r="Q320">
        <f>VLOOKUP(B320,'25년09월 학교가'!$A$2:$C$1818,3,0)</f>
        <v>15160</v>
      </c>
      <c r="R320" s="349"/>
      <c r="S320" s="680" t="b">
        <v>1</v>
      </c>
    </row>
    <row r="321" spans="1:19" ht="42">
      <c r="A321" s="360"/>
      <c r="B321" s="379">
        <v>346918</v>
      </c>
      <c r="C321" s="380" t="s">
        <v>1922</v>
      </c>
      <c r="D321" s="13" t="s">
        <v>1923</v>
      </c>
      <c r="E321" s="12">
        <v>15</v>
      </c>
      <c r="F321" s="12" t="s">
        <v>233</v>
      </c>
      <c r="G321" s="34">
        <v>20000</v>
      </c>
      <c r="H321" s="319">
        <v>16920</v>
      </c>
      <c r="I321" s="20">
        <v>1128</v>
      </c>
      <c r="J321" s="32" t="s">
        <v>1924</v>
      </c>
      <c r="K321" s="41"/>
      <c r="L321" s="12" t="s">
        <v>17</v>
      </c>
      <c r="M321" s="160"/>
      <c r="N321" s="265">
        <v>16920</v>
      </c>
      <c r="O321" s="680" t="b">
        <v>1</v>
      </c>
      <c r="P321" s="680" t="b">
        <v>1</v>
      </c>
      <c r="Q321">
        <f>VLOOKUP(B321,'25년09월 학교가'!$A$2:$C$1818,3,0)</f>
        <v>16920</v>
      </c>
      <c r="R321" s="349"/>
      <c r="S321" s="680" t="b">
        <v>1</v>
      </c>
    </row>
    <row r="322" spans="1:19" ht="38.4">
      <c r="A322" s="360"/>
      <c r="B322" s="379">
        <v>345986</v>
      </c>
      <c r="C322" s="380" t="s">
        <v>1925</v>
      </c>
      <c r="D322" s="13" t="s">
        <v>1926</v>
      </c>
      <c r="E322" s="12">
        <v>30</v>
      </c>
      <c r="F322" s="12" t="s">
        <v>233</v>
      </c>
      <c r="G322" s="34">
        <v>24000</v>
      </c>
      <c r="H322" s="319">
        <v>19170</v>
      </c>
      <c r="I322" s="20">
        <v>639</v>
      </c>
      <c r="J322" s="32" t="s">
        <v>1927</v>
      </c>
      <c r="K322" s="41"/>
      <c r="L322" s="12" t="s">
        <v>17</v>
      </c>
      <c r="M322" s="160"/>
      <c r="N322" s="265">
        <v>19170</v>
      </c>
      <c r="O322" s="680" t="b">
        <v>1</v>
      </c>
      <c r="P322" s="680" t="b">
        <v>1</v>
      </c>
      <c r="Q322">
        <f>VLOOKUP(B322,'25년09월 학교가'!$A$2:$C$1818,3,0)</f>
        <v>19170</v>
      </c>
      <c r="R322" s="349"/>
      <c r="S322" s="680" t="b">
        <v>1</v>
      </c>
    </row>
    <row r="323" spans="1:19">
      <c r="A323" s="46"/>
      <c r="B323" s="62"/>
      <c r="C323" s="47"/>
      <c r="D323" s="48"/>
      <c r="E323" s="49"/>
      <c r="F323" s="49"/>
      <c r="G323" s="96"/>
      <c r="H323" s="51"/>
      <c r="I323" s="211"/>
      <c r="J323" s="4"/>
      <c r="K323" s="2"/>
      <c r="L323" s="3"/>
      <c r="M323" s="1"/>
      <c r="N323" s="1"/>
      <c r="S323" s="680"/>
    </row>
    <row r="324" spans="1:19" ht="39.6" customHeight="1">
      <c r="A324" s="252"/>
      <c r="B324" s="1052" t="s">
        <v>3915</v>
      </c>
      <c r="C324" s="1052"/>
      <c r="D324" s="1052"/>
      <c r="E324" s="1052"/>
      <c r="F324" s="1052"/>
      <c r="G324" s="1052"/>
      <c r="H324" s="1052"/>
      <c r="I324" s="1052"/>
      <c r="J324" s="1052"/>
      <c r="K324" s="1052"/>
      <c r="L324" s="1052"/>
      <c r="M324" s="1053"/>
      <c r="N324" s="343"/>
      <c r="S324" s="680"/>
    </row>
    <row r="325" spans="1:19" ht="153.6">
      <c r="A325" s="13"/>
      <c r="B325" s="132">
        <v>427628</v>
      </c>
      <c r="C325" s="191" t="s">
        <v>4840</v>
      </c>
      <c r="D325" s="132" t="s">
        <v>4417</v>
      </c>
      <c r="E325" s="12">
        <v>10</v>
      </c>
      <c r="F325" s="240" t="s">
        <v>3719</v>
      </c>
      <c r="G325" s="183">
        <f t="shared" ref="G325" si="200">H325+5000</f>
        <v>22000</v>
      </c>
      <c r="H325" s="320">
        <f t="shared" ref="H325" si="201">N325</f>
        <v>17000</v>
      </c>
      <c r="I325" s="183">
        <f t="shared" ref="I325" si="202">H325/E325</f>
        <v>1700</v>
      </c>
      <c r="J325" s="133" t="s">
        <v>4418</v>
      </c>
      <c r="K325" s="14" t="s">
        <v>401</v>
      </c>
      <c r="L325" s="14" t="s">
        <v>773</v>
      </c>
      <c r="M325" s="198" t="s">
        <v>11</v>
      </c>
      <c r="N325" s="159">
        <v>17000</v>
      </c>
      <c r="O325" s="680" t="b">
        <f t="shared" si="91"/>
        <v>1</v>
      </c>
      <c r="P325" s="680" t="b">
        <f t="shared" ref="P325:P364" si="203">H325&lt;G325</f>
        <v>1</v>
      </c>
      <c r="Q325">
        <f>VLOOKUP(B325,'25년09월 학교가'!$A$2:$C$1818,3,0)</f>
        <v>17000</v>
      </c>
      <c r="S325" s="680" t="b">
        <f t="shared" si="92"/>
        <v>1</v>
      </c>
    </row>
    <row r="326" spans="1:19" ht="57.6">
      <c r="A326" s="13"/>
      <c r="B326" s="132">
        <v>430966</v>
      </c>
      <c r="C326" s="191" t="s">
        <v>4812</v>
      </c>
      <c r="D326" s="132" t="s">
        <v>4813</v>
      </c>
      <c r="E326" s="12">
        <v>10</v>
      </c>
      <c r="F326" s="240" t="s">
        <v>3719</v>
      </c>
      <c r="G326" s="262">
        <v>19000</v>
      </c>
      <c r="H326" s="322">
        <f t="shared" ref="H326:H327" si="204">N326</f>
        <v>17500</v>
      </c>
      <c r="I326" s="183">
        <f t="shared" ref="I326:I327" si="205">H326/E326</f>
        <v>1750</v>
      </c>
      <c r="J326" s="133" t="s">
        <v>4814</v>
      </c>
      <c r="K326" s="14" t="s">
        <v>401</v>
      </c>
      <c r="L326" s="14" t="s">
        <v>773</v>
      </c>
      <c r="M326" s="12" t="s">
        <v>106</v>
      </c>
      <c r="N326" s="159">
        <v>17500</v>
      </c>
      <c r="O326" s="680" t="b">
        <f t="shared" si="91"/>
        <v>1</v>
      </c>
      <c r="P326" s="680" t="b">
        <f t="shared" si="203"/>
        <v>1</v>
      </c>
      <c r="Q326">
        <f>VLOOKUP(B326,'25년09월 학교가'!$A$2:$C$1818,3,0)</f>
        <v>17500</v>
      </c>
      <c r="S326" s="680" t="b">
        <f t="shared" si="92"/>
        <v>1</v>
      </c>
    </row>
    <row r="327" spans="1:19" ht="57.6">
      <c r="A327" s="13"/>
      <c r="B327" s="132">
        <v>430969</v>
      </c>
      <c r="C327" s="191" t="s">
        <v>4815</v>
      </c>
      <c r="D327" s="132" t="s">
        <v>4813</v>
      </c>
      <c r="E327" s="12">
        <v>10</v>
      </c>
      <c r="F327" s="240" t="s">
        <v>3719</v>
      </c>
      <c r="G327" s="262">
        <v>19000</v>
      </c>
      <c r="H327" s="322">
        <f t="shared" si="204"/>
        <v>17500</v>
      </c>
      <c r="I327" s="183">
        <f t="shared" si="205"/>
        <v>1750</v>
      </c>
      <c r="J327" s="133" t="s">
        <v>4816</v>
      </c>
      <c r="K327" s="14" t="s">
        <v>5078</v>
      </c>
      <c r="L327" s="14" t="s">
        <v>773</v>
      </c>
      <c r="M327" s="12" t="s">
        <v>106</v>
      </c>
      <c r="N327" s="159">
        <v>17500</v>
      </c>
      <c r="O327" s="680" t="b">
        <f t="shared" si="91"/>
        <v>1</v>
      </c>
      <c r="P327" s="680" t="b">
        <f t="shared" si="203"/>
        <v>1</v>
      </c>
      <c r="Q327">
        <f>VLOOKUP(B327,'25년09월 학교가'!$A$2:$C$1818,3,0)</f>
        <v>17500</v>
      </c>
      <c r="S327" s="680" t="b">
        <f t="shared" si="92"/>
        <v>1</v>
      </c>
    </row>
    <row r="328" spans="1:19" ht="42">
      <c r="A328" s="13"/>
      <c r="B328" s="132">
        <v>387143</v>
      </c>
      <c r="C328" s="29" t="s">
        <v>6073</v>
      </c>
      <c r="D328" s="13" t="s">
        <v>900</v>
      </c>
      <c r="E328" s="12">
        <v>24</v>
      </c>
      <c r="F328" s="12" t="s">
        <v>10</v>
      </c>
      <c r="G328" s="30">
        <v>34000</v>
      </c>
      <c r="H328" s="319">
        <f t="shared" ref="H328:H329" si="206">N328</f>
        <v>30960</v>
      </c>
      <c r="I328" s="208">
        <f t="shared" ref="I328:I329" si="207">H328/E328</f>
        <v>1290</v>
      </c>
      <c r="J328" s="32" t="s">
        <v>4419</v>
      </c>
      <c r="K328" s="14" t="s">
        <v>401</v>
      </c>
      <c r="L328" s="12" t="s">
        <v>605</v>
      </c>
      <c r="M328" s="160" t="s">
        <v>11</v>
      </c>
      <c r="N328" s="159">
        <v>30960</v>
      </c>
      <c r="O328" s="680" t="b">
        <f t="shared" si="91"/>
        <v>1</v>
      </c>
      <c r="P328" s="680" t="b">
        <f t="shared" si="203"/>
        <v>1</v>
      </c>
      <c r="Q328">
        <f>VLOOKUP(B328,'25년09월 학교가'!$A$2:$C$1818,3,0)</f>
        <v>30960</v>
      </c>
      <c r="S328" s="680" t="b">
        <f t="shared" si="92"/>
        <v>1</v>
      </c>
    </row>
    <row r="329" spans="1:19" ht="42">
      <c r="A329" s="13"/>
      <c r="B329" s="132">
        <v>386071</v>
      </c>
      <c r="C329" s="29" t="s">
        <v>925</v>
      </c>
      <c r="D329" s="13" t="s">
        <v>926</v>
      </c>
      <c r="E329" s="12">
        <v>10</v>
      </c>
      <c r="F329" s="12" t="s">
        <v>233</v>
      </c>
      <c r="G329" s="30">
        <v>19000</v>
      </c>
      <c r="H329" s="320">
        <f t="shared" si="206"/>
        <v>17000</v>
      </c>
      <c r="I329" s="208">
        <f t="shared" si="207"/>
        <v>1700</v>
      </c>
      <c r="J329" s="32" t="s">
        <v>4420</v>
      </c>
      <c r="K329" s="14" t="s">
        <v>20</v>
      </c>
      <c r="L329" s="12" t="s">
        <v>928</v>
      </c>
      <c r="M329" s="160" t="s">
        <v>902</v>
      </c>
      <c r="N329" s="159">
        <v>17000</v>
      </c>
      <c r="O329" s="680" t="b">
        <f t="shared" si="91"/>
        <v>1</v>
      </c>
      <c r="P329" s="680" t="b">
        <f t="shared" si="203"/>
        <v>1</v>
      </c>
      <c r="Q329">
        <f>VLOOKUP(B329,'25년09월 학교가'!$A$2:$C$1818,3,0)</f>
        <v>17000</v>
      </c>
      <c r="S329" s="680" t="b">
        <f t="shared" si="92"/>
        <v>1</v>
      </c>
    </row>
    <row r="330" spans="1:19" ht="57.6">
      <c r="A330" s="13"/>
      <c r="B330" s="132">
        <v>368367</v>
      </c>
      <c r="C330" s="29" t="s">
        <v>1008</v>
      </c>
      <c r="D330" s="13" t="s">
        <v>2365</v>
      </c>
      <c r="E330" s="12">
        <v>10</v>
      </c>
      <c r="F330" s="12" t="s">
        <v>233</v>
      </c>
      <c r="G330" s="34">
        <v>19000</v>
      </c>
      <c r="H330" s="322">
        <f>E330*I330</f>
        <v>17500</v>
      </c>
      <c r="I330" s="183">
        <f>N330</f>
        <v>1750</v>
      </c>
      <c r="J330" s="32" t="s">
        <v>2402</v>
      </c>
      <c r="K330" s="14" t="s">
        <v>5079</v>
      </c>
      <c r="L330" s="12" t="s">
        <v>114</v>
      </c>
      <c r="M330" s="160" t="s">
        <v>11</v>
      </c>
      <c r="N330" s="324">
        <v>1750</v>
      </c>
      <c r="O330" s="680" t="b">
        <f>I330=N330</f>
        <v>1</v>
      </c>
      <c r="P330" s="680" t="b">
        <f t="shared" si="203"/>
        <v>1</v>
      </c>
      <c r="Q330">
        <f>VLOOKUP(B330,'25년09월 학교가'!$A$2:$C$1818,3,0)</f>
        <v>1750</v>
      </c>
      <c r="S330" s="680" t="b">
        <f>Q330=I330</f>
        <v>1</v>
      </c>
    </row>
    <row r="331" spans="1:19" ht="42">
      <c r="A331" s="172"/>
      <c r="B331" s="132">
        <v>461493</v>
      </c>
      <c r="C331" s="29" t="s">
        <v>6332</v>
      </c>
      <c r="D331" s="13" t="s">
        <v>926</v>
      </c>
      <c r="E331" s="14">
        <v>10</v>
      </c>
      <c r="F331" s="12" t="s">
        <v>233</v>
      </c>
      <c r="G331" s="30">
        <f>H331+5000</f>
        <v>22000</v>
      </c>
      <c r="H331" s="322">
        <f>E331*I331</f>
        <v>17000</v>
      </c>
      <c r="I331" s="183">
        <f>N331</f>
        <v>1700</v>
      </c>
      <c r="J331" s="32" t="s">
        <v>927</v>
      </c>
      <c r="K331" s="14" t="s">
        <v>20</v>
      </c>
      <c r="L331" s="14" t="s">
        <v>928</v>
      </c>
      <c r="M331" s="160" t="s">
        <v>902</v>
      </c>
      <c r="N331" s="324">
        <v>1700</v>
      </c>
      <c r="O331" s="680" t="b">
        <f>I331=N331</f>
        <v>1</v>
      </c>
      <c r="P331" s="680" t="b">
        <f t="shared" si="203"/>
        <v>1</v>
      </c>
      <c r="Q331">
        <f>VLOOKUP(B331,'25년09월 학교가'!$A$2:$C$1818,3,0)</f>
        <v>1700</v>
      </c>
      <c r="S331" s="680" t="b">
        <f>Q331=I331</f>
        <v>1</v>
      </c>
    </row>
    <row r="332" spans="1:19" ht="57.6">
      <c r="A332" s="13"/>
      <c r="B332" s="132">
        <v>459643</v>
      </c>
      <c r="C332" s="29" t="s">
        <v>6074</v>
      </c>
      <c r="D332" s="13" t="s">
        <v>441</v>
      </c>
      <c r="E332" s="12">
        <v>30</v>
      </c>
      <c r="F332" s="12" t="s">
        <v>10</v>
      </c>
      <c r="G332" s="92">
        <f>H332+5000</f>
        <v>41000</v>
      </c>
      <c r="H332" s="322">
        <f t="shared" ref="H332" si="208">N332</f>
        <v>36000</v>
      </c>
      <c r="I332" s="356">
        <f t="shared" ref="I332" si="209">H332/E332</f>
        <v>1200</v>
      </c>
      <c r="J332" s="32" t="s">
        <v>4794</v>
      </c>
      <c r="K332" s="14" t="s">
        <v>20</v>
      </c>
      <c r="L332" s="12" t="s">
        <v>57</v>
      </c>
      <c r="M332" s="160" t="s">
        <v>11</v>
      </c>
      <c r="N332" s="347">
        <v>36000</v>
      </c>
      <c r="O332" s="680" t="b">
        <f t="shared" ref="O332" si="210">H332=N332</f>
        <v>1</v>
      </c>
      <c r="P332" s="680" t="b">
        <f t="shared" si="203"/>
        <v>1</v>
      </c>
      <c r="Q332">
        <f>VLOOKUP(B332,'25년09월 학교가'!$A$2:$C$1818,3,0)</f>
        <v>36000</v>
      </c>
      <c r="S332" s="680" t="b">
        <f t="shared" si="92"/>
        <v>1</v>
      </c>
    </row>
    <row r="333" spans="1:19" ht="57.6">
      <c r="A333" s="13"/>
      <c r="B333" s="132">
        <v>321899</v>
      </c>
      <c r="C333" s="29" t="s">
        <v>2368</v>
      </c>
      <c r="D333" s="13" t="s">
        <v>2365</v>
      </c>
      <c r="E333" s="12">
        <v>10</v>
      </c>
      <c r="F333" s="12" t="s">
        <v>233</v>
      </c>
      <c r="G333" s="34">
        <v>18200</v>
      </c>
      <c r="H333" s="322">
        <f t="shared" ref="H333:H364" si="211">E333*I333</f>
        <v>17500</v>
      </c>
      <c r="I333" s="183">
        <f t="shared" ref="I333:I364" si="212">N333</f>
        <v>1750</v>
      </c>
      <c r="J333" s="32" t="s">
        <v>2369</v>
      </c>
      <c r="K333" s="14" t="s">
        <v>20</v>
      </c>
      <c r="L333" s="12" t="s">
        <v>17</v>
      </c>
      <c r="M333" s="160" t="s">
        <v>11</v>
      </c>
      <c r="N333" s="324">
        <v>1750</v>
      </c>
      <c r="O333" s="680" t="b">
        <f>I333=N333</f>
        <v>1</v>
      </c>
      <c r="P333" s="680" t="b">
        <f t="shared" si="203"/>
        <v>1</v>
      </c>
      <c r="Q333">
        <f>VLOOKUP(B333,'25년09월 학교가'!$A$2:$C$1818,3,0)</f>
        <v>1750</v>
      </c>
      <c r="S333" s="680" t="b">
        <f>Q333=I333</f>
        <v>1</v>
      </c>
    </row>
    <row r="334" spans="1:19" ht="57.6">
      <c r="A334" s="13"/>
      <c r="B334" s="13">
        <v>427009</v>
      </c>
      <c r="C334" s="29" t="s">
        <v>2374</v>
      </c>
      <c r="D334" s="13" t="s">
        <v>2365</v>
      </c>
      <c r="E334" s="12">
        <v>10</v>
      </c>
      <c r="F334" s="12" t="s">
        <v>233</v>
      </c>
      <c r="G334" s="34">
        <v>17500</v>
      </c>
      <c r="H334" s="322">
        <f t="shared" ref="H334" si="213">N334</f>
        <v>15500</v>
      </c>
      <c r="I334" s="208">
        <f t="shared" ref="I334" si="214">H334/E334</f>
        <v>1550</v>
      </c>
      <c r="J334" s="32" t="s">
        <v>2375</v>
      </c>
      <c r="K334" s="14" t="s">
        <v>20</v>
      </c>
      <c r="L334" s="12" t="s">
        <v>55</v>
      </c>
      <c r="M334" s="160" t="s">
        <v>106</v>
      </c>
      <c r="N334" s="159">
        <v>15500</v>
      </c>
      <c r="O334" s="680" t="b">
        <f t="shared" si="91"/>
        <v>1</v>
      </c>
      <c r="P334" s="680" t="b">
        <f t="shared" si="203"/>
        <v>1</v>
      </c>
      <c r="Q334">
        <f>VLOOKUP(B334,'25년09월 학교가'!$A$2:$C$1818,3,0)</f>
        <v>15500</v>
      </c>
      <c r="S334" s="680" t="b">
        <f t="shared" si="92"/>
        <v>1</v>
      </c>
    </row>
    <row r="335" spans="1:19" ht="42">
      <c r="A335" s="13"/>
      <c r="B335" s="132">
        <v>331574</v>
      </c>
      <c r="C335" s="29" t="s">
        <v>2380</v>
      </c>
      <c r="D335" s="13" t="s">
        <v>2365</v>
      </c>
      <c r="E335" s="12">
        <v>10</v>
      </c>
      <c r="F335" s="12" t="s">
        <v>233</v>
      </c>
      <c r="G335" s="34">
        <v>20850</v>
      </c>
      <c r="H335" s="322">
        <f t="shared" si="211"/>
        <v>15500</v>
      </c>
      <c r="I335" s="183">
        <f t="shared" si="212"/>
        <v>1550</v>
      </c>
      <c r="J335" s="32" t="s">
        <v>2381</v>
      </c>
      <c r="K335" s="14" t="s">
        <v>111</v>
      </c>
      <c r="L335" s="12" t="s">
        <v>55</v>
      </c>
      <c r="M335" s="160" t="s">
        <v>11</v>
      </c>
      <c r="N335" s="324">
        <v>1550</v>
      </c>
      <c r="O335" s="680" t="b">
        <f t="shared" ref="O335:O340" si="215">I335=N335</f>
        <v>1</v>
      </c>
      <c r="P335" s="680" t="b">
        <f t="shared" si="203"/>
        <v>1</v>
      </c>
      <c r="Q335">
        <f>VLOOKUP(B335,'25년09월 학교가'!$A$2:$C$1818,3,0)</f>
        <v>1550</v>
      </c>
      <c r="S335" s="680" t="b">
        <f t="shared" ref="S335:S336" si="216">Q335=I335</f>
        <v>1</v>
      </c>
    </row>
    <row r="336" spans="1:19" ht="42">
      <c r="A336" s="13"/>
      <c r="B336" s="132">
        <v>331579</v>
      </c>
      <c r="C336" s="29" t="s">
        <v>2382</v>
      </c>
      <c r="D336" s="13" t="s">
        <v>2365</v>
      </c>
      <c r="E336" s="12">
        <v>10</v>
      </c>
      <c r="F336" s="12" t="s">
        <v>233</v>
      </c>
      <c r="G336" s="34">
        <v>18200</v>
      </c>
      <c r="H336" s="322">
        <f t="shared" si="211"/>
        <v>15500</v>
      </c>
      <c r="I336" s="183">
        <f t="shared" si="212"/>
        <v>1550</v>
      </c>
      <c r="J336" s="32" t="s">
        <v>2383</v>
      </c>
      <c r="K336" s="14" t="s">
        <v>2379</v>
      </c>
      <c r="L336" s="12" t="s">
        <v>55</v>
      </c>
      <c r="M336" s="160" t="s">
        <v>11</v>
      </c>
      <c r="N336" s="324">
        <v>1550</v>
      </c>
      <c r="O336" s="680" t="b">
        <f t="shared" si="215"/>
        <v>1</v>
      </c>
      <c r="P336" s="680" t="b">
        <f t="shared" si="203"/>
        <v>1</v>
      </c>
      <c r="Q336">
        <f>VLOOKUP(B336,'25년09월 학교가'!$A$2:$C$1818,3,0)</f>
        <v>1550</v>
      </c>
      <c r="S336" s="680" t="b">
        <f t="shared" si="216"/>
        <v>1</v>
      </c>
    </row>
    <row r="337" spans="1:19" ht="57.6">
      <c r="A337" s="13"/>
      <c r="B337" s="132">
        <v>427008</v>
      </c>
      <c r="C337" s="29" t="s">
        <v>4841</v>
      </c>
      <c r="D337" s="13" t="s">
        <v>2365</v>
      </c>
      <c r="E337" s="12">
        <v>10</v>
      </c>
      <c r="F337" s="12" t="s">
        <v>233</v>
      </c>
      <c r="G337" s="34">
        <v>20850</v>
      </c>
      <c r="H337" s="322">
        <f t="shared" ref="H337" si="217">N337</f>
        <v>15500</v>
      </c>
      <c r="I337" s="208">
        <f t="shared" ref="I337" si="218">H337/E337</f>
        <v>1550</v>
      </c>
      <c r="J337" s="32" t="s">
        <v>2384</v>
      </c>
      <c r="K337" s="14" t="s">
        <v>20</v>
      </c>
      <c r="L337" s="12" t="s">
        <v>55</v>
      </c>
      <c r="M337" s="160" t="s">
        <v>106</v>
      </c>
      <c r="N337" s="159">
        <v>15500</v>
      </c>
      <c r="O337" s="680" t="b">
        <f t="shared" si="91"/>
        <v>1</v>
      </c>
      <c r="P337" s="680" t="b">
        <f t="shared" si="203"/>
        <v>1</v>
      </c>
      <c r="Q337">
        <f>VLOOKUP(B337,'25년09월 학교가'!$A$2:$C$1818,3,0)</f>
        <v>15500</v>
      </c>
      <c r="S337" s="680" t="b">
        <f t="shared" si="92"/>
        <v>1</v>
      </c>
    </row>
    <row r="338" spans="1:19" ht="42">
      <c r="A338" s="13"/>
      <c r="B338" s="132">
        <v>331578</v>
      </c>
      <c r="C338" s="29" t="s">
        <v>2387</v>
      </c>
      <c r="D338" s="13" t="s">
        <v>2365</v>
      </c>
      <c r="E338" s="12">
        <v>10</v>
      </c>
      <c r="F338" s="12" t="s">
        <v>233</v>
      </c>
      <c r="G338" s="34">
        <v>18200</v>
      </c>
      <c r="H338" s="322">
        <f t="shared" si="211"/>
        <v>15500</v>
      </c>
      <c r="I338" s="183">
        <f t="shared" si="212"/>
        <v>1550</v>
      </c>
      <c r="J338" s="32" t="s">
        <v>2388</v>
      </c>
      <c r="K338" s="14" t="s">
        <v>2379</v>
      </c>
      <c r="L338" s="12" t="s">
        <v>55</v>
      </c>
      <c r="M338" s="160" t="s">
        <v>11</v>
      </c>
      <c r="N338" s="324">
        <v>1550</v>
      </c>
      <c r="O338" s="680" t="b">
        <f t="shared" si="215"/>
        <v>1</v>
      </c>
      <c r="P338" s="680" t="b">
        <f t="shared" si="203"/>
        <v>1</v>
      </c>
      <c r="Q338">
        <f>VLOOKUP(B338,'25년09월 학교가'!$A$2:$C$1818,3,0)</f>
        <v>1550</v>
      </c>
      <c r="S338" s="680" t="b">
        <f t="shared" ref="S338:S340" si="219">Q338=I338</f>
        <v>1</v>
      </c>
    </row>
    <row r="339" spans="1:19" ht="42">
      <c r="A339" s="13"/>
      <c r="B339" s="132">
        <v>331571</v>
      </c>
      <c r="C339" s="29" t="s">
        <v>2389</v>
      </c>
      <c r="D339" s="13" t="s">
        <v>2365</v>
      </c>
      <c r="E339" s="12">
        <v>10</v>
      </c>
      <c r="F339" s="12" t="s">
        <v>233</v>
      </c>
      <c r="G339" s="34">
        <v>18200</v>
      </c>
      <c r="H339" s="322">
        <f t="shared" si="211"/>
        <v>15500</v>
      </c>
      <c r="I339" s="183">
        <f t="shared" si="212"/>
        <v>1550</v>
      </c>
      <c r="J339" s="32" t="s">
        <v>2390</v>
      </c>
      <c r="K339" s="14" t="s">
        <v>20</v>
      </c>
      <c r="L339" s="12" t="s">
        <v>55</v>
      </c>
      <c r="M339" s="160" t="s">
        <v>11</v>
      </c>
      <c r="N339" s="324">
        <v>1550</v>
      </c>
      <c r="O339" s="680" t="b">
        <f t="shared" si="215"/>
        <v>1</v>
      </c>
      <c r="P339" s="680" t="b">
        <f t="shared" si="203"/>
        <v>1</v>
      </c>
      <c r="Q339">
        <f>VLOOKUP(B339,'25년09월 학교가'!$A$2:$C$1818,3,0)</f>
        <v>1550</v>
      </c>
      <c r="S339" s="680" t="b">
        <f t="shared" si="219"/>
        <v>1</v>
      </c>
    </row>
    <row r="340" spans="1:19" ht="42">
      <c r="A340" s="13"/>
      <c r="B340" s="132">
        <v>331580</v>
      </c>
      <c r="C340" s="29" t="s">
        <v>2391</v>
      </c>
      <c r="D340" s="13" t="s">
        <v>2365</v>
      </c>
      <c r="E340" s="12">
        <v>10</v>
      </c>
      <c r="F340" s="12" t="s">
        <v>233</v>
      </c>
      <c r="G340" s="34">
        <v>18200</v>
      </c>
      <c r="H340" s="322">
        <f t="shared" si="211"/>
        <v>15500</v>
      </c>
      <c r="I340" s="183">
        <f t="shared" si="212"/>
        <v>1550</v>
      </c>
      <c r="J340" s="32" t="s">
        <v>2392</v>
      </c>
      <c r="K340" s="14" t="s">
        <v>2299</v>
      </c>
      <c r="L340" s="12" t="s">
        <v>55</v>
      </c>
      <c r="M340" s="160" t="s">
        <v>11</v>
      </c>
      <c r="N340" s="324">
        <v>1550</v>
      </c>
      <c r="O340" s="680" t="b">
        <f t="shared" si="215"/>
        <v>1</v>
      </c>
      <c r="P340" s="680" t="b">
        <f t="shared" si="203"/>
        <v>1</v>
      </c>
      <c r="Q340">
        <f>VLOOKUP(B340,'25년09월 학교가'!$A$2:$C$1818,3,0)</f>
        <v>1550</v>
      </c>
      <c r="S340" s="680" t="b">
        <f t="shared" si="219"/>
        <v>1</v>
      </c>
    </row>
    <row r="341" spans="1:19" ht="42">
      <c r="A341" s="13"/>
      <c r="B341" s="132">
        <v>427007</v>
      </c>
      <c r="C341" s="29" t="s">
        <v>4842</v>
      </c>
      <c r="D341" s="132" t="s">
        <v>2365</v>
      </c>
      <c r="E341" s="12">
        <v>10</v>
      </c>
      <c r="F341" s="12" t="s">
        <v>233</v>
      </c>
      <c r="G341" s="34">
        <v>20850</v>
      </c>
      <c r="H341" s="322">
        <f>N341</f>
        <v>15500</v>
      </c>
      <c r="I341" s="208">
        <f>H341/E341</f>
        <v>1550</v>
      </c>
      <c r="J341" s="103" t="s">
        <v>2393</v>
      </c>
      <c r="K341" s="14" t="s">
        <v>20</v>
      </c>
      <c r="L341" s="12" t="s">
        <v>55</v>
      </c>
      <c r="M341" s="160" t="s">
        <v>11</v>
      </c>
      <c r="N341" s="159">
        <v>15500</v>
      </c>
      <c r="O341" s="680" t="b">
        <f t="shared" si="91"/>
        <v>1</v>
      </c>
      <c r="P341" s="680" t="b">
        <f t="shared" si="203"/>
        <v>1</v>
      </c>
      <c r="Q341">
        <f>VLOOKUP(B341,'25년09월 학교가'!$A$2:$C$1818,3,0)</f>
        <v>15500</v>
      </c>
      <c r="S341" s="680" t="b">
        <f t="shared" si="92"/>
        <v>1</v>
      </c>
    </row>
    <row r="342" spans="1:19" ht="57.6">
      <c r="A342" s="13"/>
      <c r="B342" s="132">
        <v>397975</v>
      </c>
      <c r="C342" s="29" t="s">
        <v>2394</v>
      </c>
      <c r="D342" s="13" t="s">
        <v>2395</v>
      </c>
      <c r="E342" s="12">
        <v>30</v>
      </c>
      <c r="F342" s="12" t="s">
        <v>233</v>
      </c>
      <c r="G342" s="34">
        <v>36890</v>
      </c>
      <c r="H342" s="319">
        <f>N342</f>
        <v>31500</v>
      </c>
      <c r="I342" s="208">
        <f>H342/E342</f>
        <v>1050</v>
      </c>
      <c r="J342" s="32" t="s">
        <v>2375</v>
      </c>
      <c r="K342" s="14" t="s">
        <v>20</v>
      </c>
      <c r="L342" s="12" t="s">
        <v>2396</v>
      </c>
      <c r="M342" s="160" t="s">
        <v>106</v>
      </c>
      <c r="N342" s="159">
        <v>31500</v>
      </c>
      <c r="O342" s="680" t="b">
        <f t="shared" si="91"/>
        <v>1</v>
      </c>
      <c r="P342" s="680" t="b">
        <f t="shared" si="203"/>
        <v>1</v>
      </c>
      <c r="Q342">
        <f>VLOOKUP(B342,'25년09월 학교가'!$A$2:$C$1818,3,0)</f>
        <v>31500</v>
      </c>
      <c r="S342" s="680" t="b">
        <f t="shared" si="92"/>
        <v>1</v>
      </c>
    </row>
    <row r="343" spans="1:19" ht="42">
      <c r="A343" s="13"/>
      <c r="B343" s="132">
        <v>397977</v>
      </c>
      <c r="C343" s="29" t="s">
        <v>2397</v>
      </c>
      <c r="D343" s="13" t="s">
        <v>2395</v>
      </c>
      <c r="E343" s="12">
        <v>30</v>
      </c>
      <c r="F343" s="12" t="s">
        <v>233</v>
      </c>
      <c r="G343" s="34">
        <v>36890</v>
      </c>
      <c r="H343" s="322">
        <f t="shared" ref="H343:H344" si="220">N343</f>
        <v>31500</v>
      </c>
      <c r="I343" s="208">
        <f t="shared" ref="I343:I344" si="221">H343/E343</f>
        <v>1050</v>
      </c>
      <c r="J343" s="32" t="s">
        <v>2381</v>
      </c>
      <c r="K343" s="14" t="s">
        <v>111</v>
      </c>
      <c r="L343" s="12" t="s">
        <v>55</v>
      </c>
      <c r="M343" s="160" t="s">
        <v>106</v>
      </c>
      <c r="N343" s="159">
        <v>31500</v>
      </c>
      <c r="O343" s="680" t="b">
        <f t="shared" si="91"/>
        <v>1</v>
      </c>
      <c r="P343" s="680" t="b">
        <f t="shared" si="203"/>
        <v>1</v>
      </c>
      <c r="Q343">
        <f>VLOOKUP(B343,'25년09월 학교가'!$A$2:$C$1818,3,0)</f>
        <v>31500</v>
      </c>
      <c r="S343" s="680" t="b">
        <f t="shared" si="92"/>
        <v>1</v>
      </c>
    </row>
    <row r="344" spans="1:19" ht="57.6">
      <c r="A344" s="13"/>
      <c r="B344" s="132">
        <v>397976</v>
      </c>
      <c r="C344" s="29" t="s">
        <v>2398</v>
      </c>
      <c r="D344" s="13" t="s">
        <v>2395</v>
      </c>
      <c r="E344" s="12">
        <v>30</v>
      </c>
      <c r="F344" s="12" t="s">
        <v>233</v>
      </c>
      <c r="G344" s="34">
        <v>36890</v>
      </c>
      <c r="H344" s="322">
        <f t="shared" si="220"/>
        <v>31500</v>
      </c>
      <c r="I344" s="208">
        <f t="shared" si="221"/>
        <v>1050</v>
      </c>
      <c r="J344" s="32" t="s">
        <v>2384</v>
      </c>
      <c r="K344" s="14" t="s">
        <v>20</v>
      </c>
      <c r="L344" s="12" t="s">
        <v>55</v>
      </c>
      <c r="M344" s="160" t="s">
        <v>106</v>
      </c>
      <c r="N344" s="159">
        <v>31500</v>
      </c>
      <c r="O344" s="680" t="b">
        <f t="shared" si="91"/>
        <v>1</v>
      </c>
      <c r="P344" s="680" t="b">
        <f t="shared" si="203"/>
        <v>1</v>
      </c>
      <c r="Q344">
        <f>VLOOKUP(B344,'25년09월 학교가'!$A$2:$C$1818,3,0)</f>
        <v>31500</v>
      </c>
      <c r="S344" s="680" t="b">
        <f t="shared" si="92"/>
        <v>1</v>
      </c>
    </row>
    <row r="345" spans="1:19" ht="42">
      <c r="A345" s="13"/>
      <c r="B345" s="132">
        <v>291895</v>
      </c>
      <c r="C345" s="29" t="s">
        <v>2399</v>
      </c>
      <c r="D345" s="13" t="s">
        <v>2395</v>
      </c>
      <c r="E345" s="12">
        <v>30</v>
      </c>
      <c r="F345" s="12" t="s">
        <v>233</v>
      </c>
      <c r="G345" s="34">
        <v>36890</v>
      </c>
      <c r="H345" s="322">
        <f t="shared" si="211"/>
        <v>31500</v>
      </c>
      <c r="I345" s="208">
        <f t="shared" si="212"/>
        <v>1050</v>
      </c>
      <c r="J345" s="32" t="s">
        <v>2390</v>
      </c>
      <c r="K345" s="14" t="s">
        <v>20</v>
      </c>
      <c r="L345" s="12" t="s">
        <v>55</v>
      </c>
      <c r="M345" s="160" t="s">
        <v>11</v>
      </c>
      <c r="N345" s="324">
        <v>1050</v>
      </c>
      <c r="O345" s="680" t="b">
        <f t="shared" ref="O345:O364" si="222">I345=N345</f>
        <v>1</v>
      </c>
      <c r="P345" s="680" t="b">
        <f t="shared" si="203"/>
        <v>1</v>
      </c>
      <c r="Q345">
        <f>VLOOKUP(B345,'25년09월 학교가'!$A$2:$C$1818,3,0)</f>
        <v>1050</v>
      </c>
      <c r="S345" s="680" t="b">
        <f t="shared" ref="S345:S364" si="223">Q345=I345</f>
        <v>1</v>
      </c>
    </row>
    <row r="346" spans="1:19" ht="42">
      <c r="A346" s="13"/>
      <c r="B346" s="132">
        <v>291906</v>
      </c>
      <c r="C346" s="29" t="s">
        <v>2400</v>
      </c>
      <c r="D346" s="13" t="s">
        <v>2395</v>
      </c>
      <c r="E346" s="12">
        <v>30</v>
      </c>
      <c r="F346" s="12" t="s">
        <v>233</v>
      </c>
      <c r="G346" s="34">
        <v>36890</v>
      </c>
      <c r="H346" s="322">
        <f t="shared" si="211"/>
        <v>31500</v>
      </c>
      <c r="I346" s="208">
        <f t="shared" si="212"/>
        <v>1050</v>
      </c>
      <c r="J346" s="32" t="s">
        <v>2392</v>
      </c>
      <c r="K346" s="14" t="s">
        <v>2299</v>
      </c>
      <c r="L346" s="12" t="s">
        <v>55</v>
      </c>
      <c r="M346" s="160" t="s">
        <v>11</v>
      </c>
      <c r="N346" s="324">
        <v>1050</v>
      </c>
      <c r="O346" s="680" t="b">
        <f t="shared" si="222"/>
        <v>1</v>
      </c>
      <c r="P346" s="680" t="b">
        <f t="shared" si="203"/>
        <v>1</v>
      </c>
      <c r="Q346">
        <f>VLOOKUP(B346,'25년09월 학교가'!$A$2:$C$1818,3,0)</f>
        <v>1050</v>
      </c>
      <c r="S346" s="680" t="b">
        <f t="shared" si="223"/>
        <v>1</v>
      </c>
    </row>
    <row r="347" spans="1:19" ht="42">
      <c r="A347" s="13"/>
      <c r="B347" s="132">
        <v>291893</v>
      </c>
      <c r="C347" s="29" t="s">
        <v>2401</v>
      </c>
      <c r="D347" s="13" t="s">
        <v>2395</v>
      </c>
      <c r="E347" s="12">
        <v>30</v>
      </c>
      <c r="F347" s="12" t="s">
        <v>233</v>
      </c>
      <c r="G347" s="34">
        <v>36890</v>
      </c>
      <c r="H347" s="322">
        <f t="shared" si="211"/>
        <v>31500</v>
      </c>
      <c r="I347" s="208">
        <f t="shared" si="212"/>
        <v>1050</v>
      </c>
      <c r="J347" s="32" t="s">
        <v>2393</v>
      </c>
      <c r="K347" s="14" t="s">
        <v>20</v>
      </c>
      <c r="L347" s="12" t="s">
        <v>114</v>
      </c>
      <c r="M347" s="160" t="s">
        <v>11</v>
      </c>
      <c r="N347" s="324">
        <v>1050</v>
      </c>
      <c r="O347" s="680" t="b">
        <f t="shared" si="222"/>
        <v>1</v>
      </c>
      <c r="P347" s="680" t="b">
        <f t="shared" si="203"/>
        <v>1</v>
      </c>
      <c r="Q347">
        <f>VLOOKUP(B347,'25년09월 학교가'!$A$2:$C$1818,3,0)</f>
        <v>1050</v>
      </c>
      <c r="S347" s="680" t="b">
        <f t="shared" si="223"/>
        <v>1</v>
      </c>
    </row>
    <row r="348" spans="1:19" ht="57.6">
      <c r="A348" s="374" t="s">
        <v>6408</v>
      </c>
      <c r="B348" s="224">
        <v>459777</v>
      </c>
      <c r="C348" s="223" t="s">
        <v>6272</v>
      </c>
      <c r="D348" s="132" t="s">
        <v>6273</v>
      </c>
      <c r="E348" s="12">
        <v>48</v>
      </c>
      <c r="F348" s="240" t="s">
        <v>233</v>
      </c>
      <c r="G348" s="262">
        <f>H348+10000</f>
        <v>106000</v>
      </c>
      <c r="H348" s="322">
        <f>E348*I348</f>
        <v>96000</v>
      </c>
      <c r="I348" s="183">
        <f>N348</f>
        <v>2000</v>
      </c>
      <c r="J348" s="133" t="s">
        <v>6274</v>
      </c>
      <c r="K348" s="14" t="s">
        <v>6275</v>
      </c>
      <c r="L348" s="14" t="s">
        <v>12</v>
      </c>
      <c r="M348" s="12"/>
      <c r="N348" s="324">
        <v>2000</v>
      </c>
      <c r="O348" s="680" t="b">
        <f>I348=N348</f>
        <v>1</v>
      </c>
      <c r="P348" s="680" t="b">
        <f t="shared" si="203"/>
        <v>1</v>
      </c>
      <c r="Q348">
        <f>VLOOKUP(B348,'25년09월 학교가'!$A$2:$C$1818,3,0)</f>
        <v>2000</v>
      </c>
      <c r="S348" s="698" t="b">
        <f t="shared" si="223"/>
        <v>1</v>
      </c>
    </row>
    <row r="349" spans="1:19" ht="42">
      <c r="A349" s="374" t="s">
        <v>6408</v>
      </c>
      <c r="B349" s="224">
        <v>459779</v>
      </c>
      <c r="C349" s="223" t="s">
        <v>6276</v>
      </c>
      <c r="D349" s="132" t="s">
        <v>6273</v>
      </c>
      <c r="E349" s="12">
        <v>48</v>
      </c>
      <c r="F349" s="240" t="s">
        <v>233</v>
      </c>
      <c r="G349" s="262">
        <f>H349+10000</f>
        <v>106000</v>
      </c>
      <c r="H349" s="322">
        <f>E349*I349</f>
        <v>96000</v>
      </c>
      <c r="I349" s="183">
        <f>N349</f>
        <v>2000</v>
      </c>
      <c r="J349" s="133" t="s">
        <v>6277</v>
      </c>
      <c r="K349" s="14" t="s">
        <v>6275</v>
      </c>
      <c r="L349" s="14" t="s">
        <v>12</v>
      </c>
      <c r="M349" s="12"/>
      <c r="N349" s="324">
        <v>2000</v>
      </c>
      <c r="O349" s="680" t="b">
        <f>I349=N349</f>
        <v>1</v>
      </c>
      <c r="P349" s="680" t="b">
        <f t="shared" si="203"/>
        <v>1</v>
      </c>
      <c r="Q349">
        <f>VLOOKUP(B349,'25년09월 학교가'!$A$2:$C$1818,3,0)</f>
        <v>2000</v>
      </c>
      <c r="S349" s="698" t="b">
        <f t="shared" si="223"/>
        <v>1</v>
      </c>
    </row>
    <row r="350" spans="1:19" ht="70.8" customHeight="1">
      <c r="A350" s="374" t="s">
        <v>6408</v>
      </c>
      <c r="B350" s="656">
        <v>460975</v>
      </c>
      <c r="C350" s="657" t="s">
        <v>6243</v>
      </c>
      <c r="D350" s="132" t="s">
        <v>6244</v>
      </c>
      <c r="E350" s="12">
        <v>24</v>
      </c>
      <c r="F350" s="240" t="s">
        <v>233</v>
      </c>
      <c r="G350" s="262">
        <f>H350+12000</f>
        <v>54000</v>
      </c>
      <c r="H350" s="322">
        <f t="shared" ref="H350" si="224">E350*I350</f>
        <v>42000</v>
      </c>
      <c r="I350" s="183">
        <f t="shared" ref="I350" si="225">N350</f>
        <v>1750</v>
      </c>
      <c r="J350" s="133" t="s">
        <v>6245</v>
      </c>
      <c r="K350" s="14" t="s">
        <v>5291</v>
      </c>
      <c r="L350" s="128" t="s">
        <v>12</v>
      </c>
      <c r="M350" s="12" t="s">
        <v>106</v>
      </c>
      <c r="N350" s="679">
        <v>1750</v>
      </c>
      <c r="O350" s="680" t="b">
        <f>I350=N350</f>
        <v>1</v>
      </c>
      <c r="P350" s="680" t="b">
        <f t="shared" si="203"/>
        <v>1</v>
      </c>
      <c r="Q350">
        <f>VLOOKUP(B350,'25년09월 학교가'!$A$2:$C$1818,3,0)</f>
        <v>1750</v>
      </c>
      <c r="S350" s="698" t="b">
        <f t="shared" si="223"/>
        <v>1</v>
      </c>
    </row>
    <row r="351" spans="1:19" ht="42">
      <c r="A351" s="374" t="s">
        <v>6408</v>
      </c>
      <c r="B351" s="132">
        <v>440739</v>
      </c>
      <c r="C351" s="191" t="s">
        <v>5542</v>
      </c>
      <c r="D351" s="132" t="s">
        <v>4306</v>
      </c>
      <c r="E351" s="12">
        <v>24</v>
      </c>
      <c r="F351" s="240" t="s">
        <v>3719</v>
      </c>
      <c r="G351" s="262">
        <f t="shared" ref="G351" si="226">H351+12000</f>
        <v>79200</v>
      </c>
      <c r="H351" s="322">
        <f t="shared" si="211"/>
        <v>67200</v>
      </c>
      <c r="I351" s="183">
        <f t="shared" si="212"/>
        <v>2800</v>
      </c>
      <c r="J351" s="133" t="s">
        <v>5547</v>
      </c>
      <c r="K351" s="14" t="s">
        <v>6240</v>
      </c>
      <c r="L351" s="14"/>
      <c r="M351" s="12" t="s">
        <v>106</v>
      </c>
      <c r="N351" s="324">
        <v>2800</v>
      </c>
      <c r="O351" s="680" t="b">
        <f t="shared" si="222"/>
        <v>1</v>
      </c>
      <c r="P351" s="680" t="b">
        <f t="shared" si="203"/>
        <v>1</v>
      </c>
      <c r="Q351">
        <f>VLOOKUP(B351,'25년09월 학교가'!$A$2:$C$1818,3,0)</f>
        <v>2800</v>
      </c>
      <c r="S351" s="698" t="b">
        <f t="shared" si="223"/>
        <v>1</v>
      </c>
    </row>
    <row r="352" spans="1:19" ht="42">
      <c r="A352" s="374"/>
      <c r="B352" s="132">
        <v>369906</v>
      </c>
      <c r="C352" s="191" t="s">
        <v>4299</v>
      </c>
      <c r="D352" s="132" t="s">
        <v>4306</v>
      </c>
      <c r="E352" s="12">
        <v>24</v>
      </c>
      <c r="F352" s="240" t="s">
        <v>3719</v>
      </c>
      <c r="G352" s="262">
        <f>H352+12000</f>
        <v>79200</v>
      </c>
      <c r="H352" s="322">
        <f t="shared" si="211"/>
        <v>67200</v>
      </c>
      <c r="I352" s="183">
        <f t="shared" si="212"/>
        <v>2800</v>
      </c>
      <c r="J352" s="133" t="s">
        <v>4310</v>
      </c>
      <c r="K352" s="14" t="s">
        <v>4425</v>
      </c>
      <c r="L352" s="14"/>
      <c r="M352" s="12" t="s">
        <v>106</v>
      </c>
      <c r="N352" s="324">
        <v>2800</v>
      </c>
      <c r="O352" s="680" t="b">
        <f t="shared" si="222"/>
        <v>1</v>
      </c>
      <c r="P352" s="680" t="b">
        <f t="shared" si="203"/>
        <v>1</v>
      </c>
      <c r="Q352">
        <f>VLOOKUP(B352,'25년09월 학교가'!$A$2:$C$1818,3,0)</f>
        <v>2800</v>
      </c>
      <c r="S352" s="680" t="b">
        <f t="shared" si="223"/>
        <v>1</v>
      </c>
    </row>
    <row r="353" spans="1:19" ht="42">
      <c r="A353" s="374"/>
      <c r="B353" s="132">
        <v>369914</v>
      </c>
      <c r="C353" s="191" t="s">
        <v>4301</v>
      </c>
      <c r="D353" s="132" t="s">
        <v>4306</v>
      </c>
      <c r="E353" s="12">
        <v>24</v>
      </c>
      <c r="F353" s="240" t="s">
        <v>3719</v>
      </c>
      <c r="G353" s="262">
        <f t="shared" ref="G353:G364" si="227">H353+12000</f>
        <v>79200</v>
      </c>
      <c r="H353" s="322">
        <f t="shared" si="211"/>
        <v>67200</v>
      </c>
      <c r="I353" s="183">
        <f t="shared" si="212"/>
        <v>2800</v>
      </c>
      <c r="J353" s="133" t="s">
        <v>4312</v>
      </c>
      <c r="K353" s="14" t="s">
        <v>4426</v>
      </c>
      <c r="L353" s="14"/>
      <c r="M353" s="12" t="s">
        <v>106</v>
      </c>
      <c r="N353" s="324">
        <v>2800</v>
      </c>
      <c r="O353" s="680" t="b">
        <f t="shared" si="222"/>
        <v>1</v>
      </c>
      <c r="P353" s="680" t="b">
        <f t="shared" si="203"/>
        <v>1</v>
      </c>
      <c r="Q353">
        <f>VLOOKUP(B353,'25년09월 학교가'!$A$2:$C$1818,3,0)</f>
        <v>2800</v>
      </c>
      <c r="S353" s="680" t="b">
        <f t="shared" si="223"/>
        <v>1</v>
      </c>
    </row>
    <row r="354" spans="1:19" ht="42">
      <c r="A354" s="374"/>
      <c r="B354" s="132">
        <v>399573</v>
      </c>
      <c r="C354" s="191" t="s">
        <v>4303</v>
      </c>
      <c r="D354" s="132" t="s">
        <v>4306</v>
      </c>
      <c r="E354" s="12">
        <v>24</v>
      </c>
      <c r="F354" s="240" t="s">
        <v>3719</v>
      </c>
      <c r="G354" s="262">
        <f t="shared" si="227"/>
        <v>79200</v>
      </c>
      <c r="H354" s="322">
        <f t="shared" si="211"/>
        <v>67200</v>
      </c>
      <c r="I354" s="183">
        <f t="shared" si="212"/>
        <v>2800</v>
      </c>
      <c r="J354" s="133" t="s">
        <v>4314</v>
      </c>
      <c r="K354" s="14" t="s">
        <v>4425</v>
      </c>
      <c r="L354" s="14"/>
      <c r="M354" s="12" t="s">
        <v>106</v>
      </c>
      <c r="N354" s="324">
        <v>2800</v>
      </c>
      <c r="O354" s="680" t="b">
        <f t="shared" si="222"/>
        <v>1</v>
      </c>
      <c r="P354" s="680" t="b">
        <f t="shared" si="203"/>
        <v>1</v>
      </c>
      <c r="Q354">
        <f>VLOOKUP(B354,'25년09월 학교가'!$A$2:$C$1818,3,0)</f>
        <v>2800</v>
      </c>
      <c r="S354" s="680" t="b">
        <f t="shared" si="223"/>
        <v>1</v>
      </c>
    </row>
    <row r="355" spans="1:19" ht="42">
      <c r="A355" s="374"/>
      <c r="B355" s="132">
        <v>399571</v>
      </c>
      <c r="C355" s="191" t="s">
        <v>4305</v>
      </c>
      <c r="D355" s="132" t="s">
        <v>4306</v>
      </c>
      <c r="E355" s="12">
        <v>24</v>
      </c>
      <c r="F355" s="240" t="s">
        <v>3719</v>
      </c>
      <c r="G355" s="262">
        <f t="shared" si="227"/>
        <v>79200</v>
      </c>
      <c r="H355" s="322">
        <f t="shared" si="211"/>
        <v>67200</v>
      </c>
      <c r="I355" s="183">
        <f t="shared" si="212"/>
        <v>2800</v>
      </c>
      <c r="J355" s="133" t="s">
        <v>4308</v>
      </c>
      <c r="K355" s="14" t="s">
        <v>1931</v>
      </c>
      <c r="L355" s="14"/>
      <c r="M355" s="12" t="s">
        <v>106</v>
      </c>
      <c r="N355" s="324">
        <v>2800</v>
      </c>
      <c r="O355" s="680" t="b">
        <f t="shared" si="222"/>
        <v>1</v>
      </c>
      <c r="P355" s="680" t="b">
        <f t="shared" si="203"/>
        <v>1</v>
      </c>
      <c r="Q355">
        <f>VLOOKUP(B355,'25년09월 학교가'!$A$2:$C$1818,3,0)</f>
        <v>2800</v>
      </c>
      <c r="S355" s="680" t="b">
        <f t="shared" si="223"/>
        <v>1</v>
      </c>
    </row>
    <row r="356" spans="1:19" ht="42">
      <c r="A356" s="374"/>
      <c r="B356" s="132">
        <v>440737</v>
      </c>
      <c r="C356" s="191" t="s">
        <v>5540</v>
      </c>
      <c r="D356" s="132" t="s">
        <v>4306</v>
      </c>
      <c r="E356" s="12">
        <v>24</v>
      </c>
      <c r="F356" s="240" t="s">
        <v>3719</v>
      </c>
      <c r="G356" s="262">
        <f t="shared" si="227"/>
        <v>79200</v>
      </c>
      <c r="H356" s="322">
        <f t="shared" si="211"/>
        <v>67200</v>
      </c>
      <c r="I356" s="183">
        <f t="shared" si="212"/>
        <v>2800</v>
      </c>
      <c r="J356" s="133" t="s">
        <v>5544</v>
      </c>
      <c r="K356" s="14" t="s">
        <v>5545</v>
      </c>
      <c r="L356" s="14"/>
      <c r="M356" s="12" t="s">
        <v>106</v>
      </c>
      <c r="N356" s="324">
        <v>2800</v>
      </c>
      <c r="O356" s="680" t="b">
        <f t="shared" si="222"/>
        <v>1</v>
      </c>
      <c r="P356" s="680" t="b">
        <f t="shared" si="203"/>
        <v>1</v>
      </c>
      <c r="Q356">
        <f>VLOOKUP(B356,'25년09월 학교가'!$A$2:$C$1818,3,0)</f>
        <v>2800</v>
      </c>
      <c r="S356" s="680" t="b">
        <f t="shared" si="223"/>
        <v>1</v>
      </c>
    </row>
    <row r="357" spans="1:19" ht="42">
      <c r="A357" s="374"/>
      <c r="B357" s="132">
        <v>440739</v>
      </c>
      <c r="C357" s="191" t="s">
        <v>5542</v>
      </c>
      <c r="D357" s="132" t="s">
        <v>4306</v>
      </c>
      <c r="E357" s="12">
        <v>24</v>
      </c>
      <c r="F357" s="240" t="s">
        <v>3719</v>
      </c>
      <c r="G357" s="262">
        <f t="shared" si="227"/>
        <v>79200</v>
      </c>
      <c r="H357" s="322">
        <f t="shared" si="211"/>
        <v>67200</v>
      </c>
      <c r="I357" s="183">
        <f t="shared" si="212"/>
        <v>2800</v>
      </c>
      <c r="J357" s="133" t="s">
        <v>5547</v>
      </c>
      <c r="K357" s="14" t="s">
        <v>6240</v>
      </c>
      <c r="L357" s="14"/>
      <c r="M357" s="12" t="s">
        <v>106</v>
      </c>
      <c r="N357" s="324">
        <v>2800</v>
      </c>
      <c r="O357" s="680" t="b">
        <f t="shared" si="222"/>
        <v>1</v>
      </c>
      <c r="P357" s="680" t="b">
        <f t="shared" si="203"/>
        <v>1</v>
      </c>
      <c r="Q357">
        <f>VLOOKUP(B357,'25년09월 학교가'!$A$2:$C$1818,3,0)</f>
        <v>2800</v>
      </c>
      <c r="S357" s="680" t="b">
        <f t="shared" si="223"/>
        <v>1</v>
      </c>
    </row>
    <row r="358" spans="1:19" ht="52.2">
      <c r="A358" s="883" t="s">
        <v>6634</v>
      </c>
      <c r="B358" s="890">
        <v>458366</v>
      </c>
      <c r="C358" s="891" t="s">
        <v>6146</v>
      </c>
      <c r="D358" s="884" t="s">
        <v>4306</v>
      </c>
      <c r="E358" s="884">
        <v>24</v>
      </c>
      <c r="F358" s="884" t="s">
        <v>3719</v>
      </c>
      <c r="G358" s="885">
        <f t="shared" ref="G358" si="228">H358+12000</f>
        <v>79200</v>
      </c>
      <c r="H358" s="886">
        <f t="shared" ref="H358" si="229">E358*I358</f>
        <v>67200</v>
      </c>
      <c r="I358" s="887">
        <f t="shared" ref="I358" si="230">N358</f>
        <v>2800</v>
      </c>
      <c r="J358" s="888" t="s">
        <v>6148</v>
      </c>
      <c r="K358" s="732" t="s">
        <v>6147</v>
      </c>
      <c r="L358" s="889" t="s">
        <v>12</v>
      </c>
      <c r="M358" s="884" t="s">
        <v>106</v>
      </c>
      <c r="N358" s="324">
        <v>2800</v>
      </c>
      <c r="O358" s="680" t="b">
        <f t="shared" ref="O358" si="231">I358=N358</f>
        <v>1</v>
      </c>
      <c r="P358" s="680" t="b">
        <f t="shared" ref="P358" si="232">H358&lt;G358</f>
        <v>1</v>
      </c>
      <c r="Q358">
        <f>VLOOKUP(B358,'25년09월 학교가'!$A$2:$C$1818,3,0)</f>
        <v>2800</v>
      </c>
      <c r="S358" s="680"/>
    </row>
    <row r="359" spans="1:19" s="175" customFormat="1" ht="62.4" customHeight="1">
      <c r="A359" s="172" t="s">
        <v>6412</v>
      </c>
      <c r="B359" s="237">
        <v>453676</v>
      </c>
      <c r="C359" s="372" t="s">
        <v>5792</v>
      </c>
      <c r="D359" s="307" t="s">
        <v>5941</v>
      </c>
      <c r="E359" s="35">
        <v>40</v>
      </c>
      <c r="F359" s="35" t="s">
        <v>233</v>
      </c>
      <c r="G359" s="365">
        <f t="shared" ref="G359" si="233">H359+5000</f>
        <v>7000</v>
      </c>
      <c r="H359" s="658">
        <f t="shared" ref="H359" si="234">N359</f>
        <v>2000</v>
      </c>
      <c r="I359" s="366">
        <f t="shared" ref="I359" si="235">H359/E359</f>
        <v>50</v>
      </c>
      <c r="J359" s="371" t="s">
        <v>5793</v>
      </c>
      <c r="K359" s="128" t="s">
        <v>656</v>
      </c>
      <c r="L359" s="128"/>
      <c r="M359" s="130"/>
      <c r="N359" s="266">
        <v>2000</v>
      </c>
      <c r="O359" s="680" t="b">
        <f t="shared" ref="O359" si="236">H359=N359</f>
        <v>1</v>
      </c>
      <c r="P359" s="680" t="b">
        <f t="shared" si="203"/>
        <v>1</v>
      </c>
      <c r="Q359">
        <f>VLOOKUP(B359,'25년09월 학교가'!$A$2:$C$1818,3,0)</f>
        <v>2000</v>
      </c>
      <c r="R359" s="350"/>
      <c r="S359" s="698" t="b">
        <f t="shared" ref="S359" si="237">Q359=H359</f>
        <v>1</v>
      </c>
    </row>
    <row r="360" spans="1:19" ht="62.4" customHeight="1">
      <c r="A360" s="747" t="s">
        <v>6142</v>
      </c>
      <c r="B360" s="132">
        <v>398774</v>
      </c>
      <c r="C360" s="191" t="s">
        <v>4453</v>
      </c>
      <c r="D360" s="132" t="s">
        <v>4190</v>
      </c>
      <c r="E360" s="240">
        <v>40</v>
      </c>
      <c r="F360" s="240" t="s">
        <v>3719</v>
      </c>
      <c r="G360" s="262">
        <f t="shared" si="227"/>
        <v>87600</v>
      </c>
      <c r="H360" s="322">
        <f t="shared" si="211"/>
        <v>75600</v>
      </c>
      <c r="I360" s="183">
        <f t="shared" si="212"/>
        <v>1890</v>
      </c>
      <c r="J360" s="190" t="s">
        <v>4191</v>
      </c>
      <c r="K360" s="14" t="s">
        <v>1931</v>
      </c>
      <c r="L360" s="12"/>
      <c r="M360" s="375" t="s">
        <v>2184</v>
      </c>
      <c r="N360" s="324">
        <v>1890</v>
      </c>
      <c r="O360" s="680" t="b">
        <f t="shared" si="222"/>
        <v>1</v>
      </c>
      <c r="P360" s="680" t="b">
        <f t="shared" si="203"/>
        <v>1</v>
      </c>
      <c r="Q360">
        <f>VLOOKUP(B360,'25년09월 학교가'!$A$2:$C$1818,3,0)</f>
        <v>1890</v>
      </c>
      <c r="S360" s="680" t="b">
        <f t="shared" si="223"/>
        <v>1</v>
      </c>
    </row>
    <row r="361" spans="1:19" ht="38.4">
      <c r="A361" s="747" t="s">
        <v>6142</v>
      </c>
      <c r="B361" s="132">
        <v>398775</v>
      </c>
      <c r="C361" s="191" t="s">
        <v>4454</v>
      </c>
      <c r="D361" s="132" t="s">
        <v>4190</v>
      </c>
      <c r="E361" s="240">
        <v>40</v>
      </c>
      <c r="F361" s="240" t="s">
        <v>3719</v>
      </c>
      <c r="G361" s="262">
        <f t="shared" si="227"/>
        <v>87600</v>
      </c>
      <c r="H361" s="322">
        <f t="shared" si="211"/>
        <v>75600</v>
      </c>
      <c r="I361" s="183">
        <f t="shared" si="212"/>
        <v>1890</v>
      </c>
      <c r="J361" s="133" t="s">
        <v>4192</v>
      </c>
      <c r="K361" s="14" t="s">
        <v>4426</v>
      </c>
      <c r="L361" s="12"/>
      <c r="M361" s="375" t="s">
        <v>2184</v>
      </c>
      <c r="N361" s="324">
        <v>1890</v>
      </c>
      <c r="O361" s="680" t="b">
        <f t="shared" si="222"/>
        <v>1</v>
      </c>
      <c r="P361" s="680" t="b">
        <f t="shared" si="203"/>
        <v>1</v>
      </c>
      <c r="Q361">
        <f>VLOOKUP(B361,'25년09월 학교가'!$A$2:$C$1818,3,0)</f>
        <v>1890</v>
      </c>
      <c r="S361" s="680" t="b">
        <f t="shared" si="223"/>
        <v>1</v>
      </c>
    </row>
    <row r="362" spans="1:19" ht="57.6">
      <c r="A362" s="747" t="s">
        <v>6142</v>
      </c>
      <c r="B362" s="132">
        <v>398778</v>
      </c>
      <c r="C362" s="191" t="s">
        <v>4455</v>
      </c>
      <c r="D362" s="132" t="s">
        <v>4190</v>
      </c>
      <c r="E362" s="240">
        <v>40</v>
      </c>
      <c r="F362" s="240" t="s">
        <v>3719</v>
      </c>
      <c r="G362" s="262">
        <f t="shared" si="227"/>
        <v>87600</v>
      </c>
      <c r="H362" s="322">
        <f t="shared" si="211"/>
        <v>75600</v>
      </c>
      <c r="I362" s="183">
        <f t="shared" si="212"/>
        <v>1890</v>
      </c>
      <c r="J362" s="133" t="s">
        <v>4194</v>
      </c>
      <c r="K362" s="14" t="s">
        <v>4426</v>
      </c>
      <c r="L362" s="12"/>
      <c r="M362" s="375" t="s">
        <v>2184</v>
      </c>
      <c r="N362" s="324">
        <v>1890</v>
      </c>
      <c r="O362" s="680" t="b">
        <f t="shared" si="222"/>
        <v>1</v>
      </c>
      <c r="P362" s="680" t="b">
        <f t="shared" si="203"/>
        <v>1</v>
      </c>
      <c r="Q362">
        <f>VLOOKUP(B362,'25년09월 학교가'!$A$2:$C$1818,3,0)</f>
        <v>1890</v>
      </c>
      <c r="S362" s="680" t="b">
        <f t="shared" si="223"/>
        <v>1</v>
      </c>
    </row>
    <row r="363" spans="1:19" ht="38.4">
      <c r="A363" s="747" t="s">
        <v>6142</v>
      </c>
      <c r="B363" s="132">
        <v>398779</v>
      </c>
      <c r="C363" s="191" t="s">
        <v>4456</v>
      </c>
      <c r="D363" s="132" t="s">
        <v>4190</v>
      </c>
      <c r="E363" s="240">
        <v>40</v>
      </c>
      <c r="F363" s="240" t="s">
        <v>3719</v>
      </c>
      <c r="G363" s="262">
        <f t="shared" si="227"/>
        <v>87600</v>
      </c>
      <c r="H363" s="322">
        <f t="shared" si="211"/>
        <v>75600</v>
      </c>
      <c r="I363" s="183">
        <f t="shared" si="212"/>
        <v>1890</v>
      </c>
      <c r="J363" s="133" t="s">
        <v>4193</v>
      </c>
      <c r="K363" s="14" t="s">
        <v>1931</v>
      </c>
      <c r="L363" s="12"/>
      <c r="M363" s="375" t="s">
        <v>2184</v>
      </c>
      <c r="N363" s="324">
        <v>1890</v>
      </c>
      <c r="O363" s="680" t="b">
        <f t="shared" si="222"/>
        <v>1</v>
      </c>
      <c r="P363" s="680" t="b">
        <f t="shared" si="203"/>
        <v>1</v>
      </c>
      <c r="Q363">
        <f>VLOOKUP(B363,'25년09월 학교가'!$A$2:$C$1818,3,0)</f>
        <v>1890</v>
      </c>
      <c r="S363" s="680" t="b">
        <f t="shared" si="223"/>
        <v>1</v>
      </c>
    </row>
    <row r="364" spans="1:19" ht="38.4">
      <c r="A364" s="747" t="s">
        <v>6142</v>
      </c>
      <c r="B364" s="132">
        <v>398781</v>
      </c>
      <c r="C364" s="191" t="s">
        <v>4457</v>
      </c>
      <c r="D364" s="132" t="s">
        <v>4190</v>
      </c>
      <c r="E364" s="240">
        <v>40</v>
      </c>
      <c r="F364" s="240" t="s">
        <v>3719</v>
      </c>
      <c r="G364" s="262">
        <f t="shared" si="227"/>
        <v>87600</v>
      </c>
      <c r="H364" s="322">
        <f t="shared" si="211"/>
        <v>75600</v>
      </c>
      <c r="I364" s="183">
        <f t="shared" si="212"/>
        <v>1890</v>
      </c>
      <c r="J364" s="133" t="s">
        <v>4195</v>
      </c>
      <c r="K364" s="14" t="s">
        <v>1931</v>
      </c>
      <c r="L364" s="12"/>
      <c r="M364" s="375" t="s">
        <v>2184</v>
      </c>
      <c r="N364" s="324">
        <v>1890</v>
      </c>
      <c r="O364" s="680" t="b">
        <f t="shared" si="222"/>
        <v>1</v>
      </c>
      <c r="P364" s="680" t="b">
        <f t="shared" si="203"/>
        <v>1</v>
      </c>
      <c r="Q364">
        <f>VLOOKUP(B364,'25년09월 학교가'!$A$2:$C$1818,3,0)</f>
        <v>1890</v>
      </c>
      <c r="S364" s="680" t="b">
        <f t="shared" si="223"/>
        <v>1</v>
      </c>
    </row>
    <row r="365" spans="1:19">
      <c r="A365" s="46"/>
      <c r="B365" s="62"/>
      <c r="C365" s="47"/>
      <c r="D365" s="48"/>
      <c r="E365" s="49"/>
      <c r="F365" s="49"/>
      <c r="G365" s="96"/>
      <c r="H365" s="51"/>
      <c r="I365" s="211"/>
      <c r="J365" s="4"/>
      <c r="K365" s="2"/>
      <c r="L365" s="3"/>
      <c r="M365" s="1"/>
      <c r="N365" s="1"/>
      <c r="S365" s="680"/>
    </row>
    <row r="366" spans="1:19">
      <c r="A366" s="46"/>
      <c r="B366" s="62"/>
      <c r="C366" s="47"/>
      <c r="D366" s="48"/>
      <c r="E366" s="49"/>
      <c r="F366" s="49"/>
      <c r="G366" s="96"/>
      <c r="H366" s="51"/>
      <c r="I366" s="211"/>
      <c r="J366" s="4"/>
      <c r="K366" s="2"/>
      <c r="L366" s="3"/>
      <c r="M366" s="1"/>
      <c r="N366" s="1"/>
      <c r="S366" s="680"/>
    </row>
    <row r="367" spans="1:19" ht="39.6" customHeight="1">
      <c r="A367" s="249"/>
      <c r="B367" s="1054" t="s">
        <v>6406</v>
      </c>
      <c r="C367" s="1054"/>
      <c r="D367" s="1054"/>
      <c r="E367" s="1054"/>
      <c r="F367" s="1054"/>
      <c r="G367" s="1054"/>
      <c r="H367" s="1054"/>
      <c r="I367" s="1054"/>
      <c r="J367" s="1054"/>
      <c r="K367" s="1054"/>
      <c r="L367" s="1054"/>
      <c r="M367" s="1054"/>
      <c r="N367" s="167"/>
      <c r="S367" s="680"/>
    </row>
    <row r="368" spans="1:19" s="175" customFormat="1" ht="76.8">
      <c r="A368" s="132"/>
      <c r="B368" s="132">
        <v>430618</v>
      </c>
      <c r="C368" s="55" t="s">
        <v>5403</v>
      </c>
      <c r="D368" s="13" t="s">
        <v>5431</v>
      </c>
      <c r="E368" s="12">
        <v>37</v>
      </c>
      <c r="F368" s="240" t="s">
        <v>233</v>
      </c>
      <c r="G368" s="183">
        <f t="shared" ref="G368" si="238">H368+5000</f>
        <v>20000</v>
      </c>
      <c r="H368" s="320">
        <f t="shared" ref="H368:H380" si="239">N368</f>
        <v>15000</v>
      </c>
      <c r="I368" s="183">
        <f t="shared" ref="I368:I376" si="240">H368/E368</f>
        <v>405.40540540540542</v>
      </c>
      <c r="J368" s="133" t="s">
        <v>5430</v>
      </c>
      <c r="K368" s="14" t="s">
        <v>5432</v>
      </c>
      <c r="L368" s="14" t="s">
        <v>574</v>
      </c>
      <c r="M368" s="38" t="s">
        <v>112</v>
      </c>
      <c r="N368" s="85">
        <v>15000</v>
      </c>
      <c r="O368" s="680" t="b">
        <f t="shared" ref="O368:O380" si="241">H368=N368</f>
        <v>1</v>
      </c>
      <c r="P368" s="680" t="b">
        <f t="shared" ref="P368:P382" si="242">H368&lt;G368</f>
        <v>1</v>
      </c>
      <c r="Q368">
        <f>VLOOKUP(B368,'25년09월 학교가'!$A$2:$C$1818,3,0)</f>
        <v>15000</v>
      </c>
      <c r="R368" s="350"/>
      <c r="S368" s="680" t="b">
        <f t="shared" si="92"/>
        <v>1</v>
      </c>
    </row>
    <row r="369" spans="1:19" s="175" customFormat="1" ht="57.6">
      <c r="A369" s="132"/>
      <c r="B369" s="132">
        <v>430012</v>
      </c>
      <c r="C369" s="55" t="s">
        <v>5491</v>
      </c>
      <c r="D369" s="13" t="s">
        <v>5495</v>
      </c>
      <c r="E369" s="12">
        <v>11</v>
      </c>
      <c r="F369" s="240" t="s">
        <v>233</v>
      </c>
      <c r="G369" s="183">
        <v>9800</v>
      </c>
      <c r="H369" s="320">
        <f t="shared" si="239"/>
        <v>4800</v>
      </c>
      <c r="I369" s="183">
        <f t="shared" si="240"/>
        <v>436.36363636363637</v>
      </c>
      <c r="J369" s="133" t="s">
        <v>5496</v>
      </c>
      <c r="K369" s="14" t="s">
        <v>5497</v>
      </c>
      <c r="L369" s="14" t="s">
        <v>574</v>
      </c>
      <c r="M369" s="38" t="s">
        <v>112</v>
      </c>
      <c r="N369" s="85">
        <v>4800</v>
      </c>
      <c r="O369" s="680" t="b">
        <f t="shared" si="241"/>
        <v>1</v>
      </c>
      <c r="P369" s="680" t="b">
        <f t="shared" si="242"/>
        <v>1</v>
      </c>
      <c r="Q369">
        <f>VLOOKUP(B369,'25년09월 학교가'!$A$2:$C$1818,3,0)</f>
        <v>4800</v>
      </c>
      <c r="R369" s="350"/>
      <c r="S369" s="680" t="b">
        <f t="shared" si="92"/>
        <v>1</v>
      </c>
    </row>
    <row r="370" spans="1:19" s="175" customFormat="1" ht="76.8">
      <c r="A370" s="172"/>
      <c r="B370" s="132">
        <v>433688</v>
      </c>
      <c r="C370" s="191" t="s">
        <v>4926</v>
      </c>
      <c r="D370" s="132" t="s">
        <v>4927</v>
      </c>
      <c r="E370" s="12">
        <v>20</v>
      </c>
      <c r="F370" s="240" t="s">
        <v>233</v>
      </c>
      <c r="G370" s="262">
        <v>22700</v>
      </c>
      <c r="H370" s="320">
        <f t="shared" si="239"/>
        <v>17200</v>
      </c>
      <c r="I370" s="183">
        <f t="shared" si="240"/>
        <v>860</v>
      </c>
      <c r="J370" s="133" t="s">
        <v>5397</v>
      </c>
      <c r="K370" s="41" t="s">
        <v>5012</v>
      </c>
      <c r="L370" s="41" t="s">
        <v>4928</v>
      </c>
      <c r="M370" s="38" t="s">
        <v>112</v>
      </c>
      <c r="N370" s="85">
        <v>17200</v>
      </c>
      <c r="O370" s="680" t="b">
        <f t="shared" si="241"/>
        <v>1</v>
      </c>
      <c r="P370" s="680" t="b">
        <f t="shared" si="242"/>
        <v>1</v>
      </c>
      <c r="Q370">
        <f>VLOOKUP(B370,'25년09월 학교가'!$A$2:$C$1818,3,0)</f>
        <v>17200</v>
      </c>
      <c r="R370" s="350"/>
      <c r="S370" s="680" t="b">
        <f t="shared" si="92"/>
        <v>1</v>
      </c>
    </row>
    <row r="371" spans="1:19" ht="79.95" customHeight="1">
      <c r="A371" s="13"/>
      <c r="B371" s="132">
        <v>373307</v>
      </c>
      <c r="C371" s="29" t="s">
        <v>2408</v>
      </c>
      <c r="D371" s="13" t="s">
        <v>2409</v>
      </c>
      <c r="E371" s="12">
        <v>18</v>
      </c>
      <c r="F371" s="12" t="s">
        <v>233</v>
      </c>
      <c r="G371" s="34">
        <v>12700</v>
      </c>
      <c r="H371" s="319">
        <f t="shared" si="239"/>
        <v>10500</v>
      </c>
      <c r="I371" s="208">
        <f t="shared" si="240"/>
        <v>583.33333333333337</v>
      </c>
      <c r="J371" s="43" t="s">
        <v>2410</v>
      </c>
      <c r="K371" s="41" t="s">
        <v>2411</v>
      </c>
      <c r="L371" s="38" t="s">
        <v>293</v>
      </c>
      <c r="M371" s="17" t="s">
        <v>2412</v>
      </c>
      <c r="N371" s="159">
        <v>10500</v>
      </c>
      <c r="O371" s="680" t="b">
        <f t="shared" si="241"/>
        <v>1</v>
      </c>
      <c r="P371" s="680" t="b">
        <f t="shared" si="242"/>
        <v>1</v>
      </c>
      <c r="Q371">
        <f>VLOOKUP(B371,'25년09월 학교가'!$A$2:$C$1818,3,0)</f>
        <v>10500</v>
      </c>
      <c r="S371" s="680" t="b">
        <f t="shared" si="92"/>
        <v>1</v>
      </c>
    </row>
    <row r="372" spans="1:19" ht="79.95" customHeight="1">
      <c r="A372" s="13"/>
      <c r="B372" s="132">
        <v>373308</v>
      </c>
      <c r="C372" s="29" t="s">
        <v>2413</v>
      </c>
      <c r="D372" s="13" t="s">
        <v>2409</v>
      </c>
      <c r="E372" s="12">
        <v>18</v>
      </c>
      <c r="F372" s="12" t="s">
        <v>233</v>
      </c>
      <c r="G372" s="34">
        <v>12700</v>
      </c>
      <c r="H372" s="319">
        <f t="shared" si="239"/>
        <v>10500</v>
      </c>
      <c r="I372" s="208">
        <f t="shared" si="240"/>
        <v>583.33333333333337</v>
      </c>
      <c r="J372" s="147" t="s">
        <v>2414</v>
      </c>
      <c r="K372" s="41" t="s">
        <v>2415</v>
      </c>
      <c r="L372" s="38" t="s">
        <v>293</v>
      </c>
      <c r="M372" s="17" t="s">
        <v>2416</v>
      </c>
      <c r="N372" s="159">
        <v>10500</v>
      </c>
      <c r="O372" s="680" t="b">
        <f t="shared" si="241"/>
        <v>1</v>
      </c>
      <c r="P372" s="680" t="b">
        <f t="shared" si="242"/>
        <v>1</v>
      </c>
      <c r="Q372">
        <f>VLOOKUP(B372,'25년09월 학교가'!$A$2:$C$1818,3,0)</f>
        <v>10500</v>
      </c>
      <c r="S372" s="680" t="b">
        <f t="shared" si="92"/>
        <v>1</v>
      </c>
    </row>
    <row r="373" spans="1:19" ht="79.95" customHeight="1">
      <c r="A373" s="13"/>
      <c r="B373" s="132">
        <v>373309</v>
      </c>
      <c r="C373" s="29" t="s">
        <v>2417</v>
      </c>
      <c r="D373" s="13" t="s">
        <v>2418</v>
      </c>
      <c r="E373" s="12">
        <v>21</v>
      </c>
      <c r="F373" s="12" t="s">
        <v>233</v>
      </c>
      <c r="G373" s="98">
        <v>15700</v>
      </c>
      <c r="H373" s="319">
        <f t="shared" si="239"/>
        <v>11500</v>
      </c>
      <c r="I373" s="208">
        <f t="shared" si="240"/>
        <v>547.61904761904759</v>
      </c>
      <c r="J373" s="147" t="s">
        <v>2419</v>
      </c>
      <c r="K373" s="41" t="s">
        <v>2415</v>
      </c>
      <c r="L373" s="38" t="s">
        <v>2420</v>
      </c>
      <c r="M373" s="17" t="s">
        <v>2412</v>
      </c>
      <c r="N373" s="159">
        <v>11500</v>
      </c>
      <c r="O373" s="680" t="b">
        <f t="shared" si="241"/>
        <v>1</v>
      </c>
      <c r="P373" s="680" t="b">
        <f t="shared" si="242"/>
        <v>1</v>
      </c>
      <c r="Q373">
        <f>VLOOKUP(B373,'25년09월 학교가'!$A$2:$C$1818,3,0)</f>
        <v>11500</v>
      </c>
      <c r="S373" s="680" t="b">
        <f t="shared" si="92"/>
        <v>1</v>
      </c>
    </row>
    <row r="374" spans="1:19" ht="76.8">
      <c r="A374" s="13"/>
      <c r="B374" s="13">
        <v>392491</v>
      </c>
      <c r="C374" s="29" t="s">
        <v>790</v>
      </c>
      <c r="D374" s="13" t="s">
        <v>791</v>
      </c>
      <c r="E374" s="12">
        <v>23</v>
      </c>
      <c r="F374" s="12" t="s">
        <v>233</v>
      </c>
      <c r="G374" s="59">
        <v>15000</v>
      </c>
      <c r="H374" s="319">
        <f t="shared" si="239"/>
        <v>9800</v>
      </c>
      <c r="I374" s="208">
        <f t="shared" si="240"/>
        <v>426.08695652173913</v>
      </c>
      <c r="J374" s="32" t="s">
        <v>792</v>
      </c>
      <c r="K374" s="41" t="s">
        <v>793</v>
      </c>
      <c r="L374" s="38" t="s">
        <v>794</v>
      </c>
      <c r="M374" s="17" t="s">
        <v>112</v>
      </c>
      <c r="N374" s="159">
        <v>9800</v>
      </c>
      <c r="O374" s="680" t="b">
        <f t="shared" si="241"/>
        <v>1</v>
      </c>
      <c r="P374" s="680" t="b">
        <f t="shared" si="242"/>
        <v>1</v>
      </c>
      <c r="Q374">
        <f>VLOOKUP(B374,'25년09월 학교가'!$A$2:$C$1818,3,0)</f>
        <v>9800</v>
      </c>
      <c r="S374" s="680" t="b">
        <f t="shared" si="92"/>
        <v>1</v>
      </c>
    </row>
    <row r="375" spans="1:19" ht="57.6">
      <c r="A375" s="13"/>
      <c r="B375" s="13">
        <v>392493</v>
      </c>
      <c r="C375" s="29" t="s">
        <v>795</v>
      </c>
      <c r="D375" s="13" t="s">
        <v>796</v>
      </c>
      <c r="E375" s="12">
        <v>21</v>
      </c>
      <c r="F375" s="12" t="s">
        <v>233</v>
      </c>
      <c r="G375" s="59">
        <v>13000</v>
      </c>
      <c r="H375" s="319">
        <f t="shared" si="239"/>
        <v>9000</v>
      </c>
      <c r="I375" s="208">
        <f t="shared" si="240"/>
        <v>428.57142857142856</v>
      </c>
      <c r="J375" s="32" t="s">
        <v>3846</v>
      </c>
      <c r="K375" s="41" t="s">
        <v>3844</v>
      </c>
      <c r="L375" s="38" t="s">
        <v>794</v>
      </c>
      <c r="M375" s="17" t="s">
        <v>112</v>
      </c>
      <c r="N375" s="159">
        <v>9000</v>
      </c>
      <c r="O375" s="680" t="b">
        <f t="shared" si="241"/>
        <v>1</v>
      </c>
      <c r="P375" s="680" t="b">
        <f t="shared" si="242"/>
        <v>1</v>
      </c>
      <c r="Q375">
        <f>VLOOKUP(B375,'25년09월 학교가'!$A$2:$C$1818,3,0)</f>
        <v>9000</v>
      </c>
      <c r="S375" s="680" t="b">
        <f t="shared" si="92"/>
        <v>1</v>
      </c>
    </row>
    <row r="376" spans="1:19" ht="76.8">
      <c r="A376" s="13"/>
      <c r="B376" s="13">
        <v>392495</v>
      </c>
      <c r="C376" s="29" t="s">
        <v>797</v>
      </c>
      <c r="D376" s="13" t="s">
        <v>796</v>
      </c>
      <c r="E376" s="12">
        <v>21</v>
      </c>
      <c r="F376" s="12" t="s">
        <v>233</v>
      </c>
      <c r="G376" s="59">
        <v>13000</v>
      </c>
      <c r="H376" s="319">
        <f t="shared" si="239"/>
        <v>9000</v>
      </c>
      <c r="I376" s="208">
        <f t="shared" si="240"/>
        <v>428.57142857142856</v>
      </c>
      <c r="J376" s="32" t="s">
        <v>3847</v>
      </c>
      <c r="K376" s="41" t="s">
        <v>3845</v>
      </c>
      <c r="L376" s="38" t="s">
        <v>831</v>
      </c>
      <c r="M376" s="17" t="s">
        <v>112</v>
      </c>
      <c r="N376" s="159">
        <v>9000</v>
      </c>
      <c r="O376" s="680" t="b">
        <f t="shared" si="241"/>
        <v>1</v>
      </c>
      <c r="P376" s="680" t="b">
        <f t="shared" si="242"/>
        <v>1</v>
      </c>
      <c r="Q376">
        <f>VLOOKUP(B376,'25년09월 학교가'!$A$2:$C$1818,3,0)</f>
        <v>9000</v>
      </c>
      <c r="S376" s="680" t="b">
        <f t="shared" si="92"/>
        <v>1</v>
      </c>
    </row>
    <row r="377" spans="1:19" s="175" customFormat="1" ht="96">
      <c r="A377" s="172"/>
      <c r="B377" s="132">
        <v>433684</v>
      </c>
      <c r="C377" s="191" t="s">
        <v>5236</v>
      </c>
      <c r="D377" s="132" t="s">
        <v>349</v>
      </c>
      <c r="E377" s="12">
        <v>20</v>
      </c>
      <c r="F377" s="240" t="s">
        <v>233</v>
      </c>
      <c r="G377" s="262">
        <v>12500</v>
      </c>
      <c r="H377" s="320">
        <f t="shared" si="239"/>
        <v>10000</v>
      </c>
      <c r="I377" s="183">
        <f t="shared" ref="I377:I382" si="243">H377/E377</f>
        <v>500</v>
      </c>
      <c r="J377" s="133" t="s">
        <v>5234</v>
      </c>
      <c r="K377" s="41" t="s">
        <v>5235</v>
      </c>
      <c r="L377" s="41" t="s">
        <v>5233</v>
      </c>
      <c r="M377" s="38" t="s">
        <v>112</v>
      </c>
      <c r="N377" s="85">
        <v>10000</v>
      </c>
      <c r="O377" s="680" t="b">
        <f t="shared" si="241"/>
        <v>1</v>
      </c>
      <c r="P377" s="680" t="b">
        <f t="shared" si="242"/>
        <v>1</v>
      </c>
      <c r="Q377">
        <f>VLOOKUP(B377,'25년09월 학교가'!$A$2:$C$1818,3,0)</f>
        <v>10000</v>
      </c>
      <c r="R377" s="350"/>
      <c r="S377" s="680" t="b">
        <f t="shared" ref="S377:S380" si="244">Q377=H377</f>
        <v>1</v>
      </c>
    </row>
    <row r="378" spans="1:19" s="123" customFormat="1" ht="61.95" customHeight="1">
      <c r="A378" s="37"/>
      <c r="B378" s="37">
        <v>131687</v>
      </c>
      <c r="C378" s="124" t="s">
        <v>3820</v>
      </c>
      <c r="D378" s="125" t="s">
        <v>3789</v>
      </c>
      <c r="E378" s="35">
        <v>40</v>
      </c>
      <c r="F378" s="213" t="s">
        <v>233</v>
      </c>
      <c r="G378" s="244">
        <v>30000</v>
      </c>
      <c r="H378" s="319">
        <f t="shared" si="239"/>
        <v>20300</v>
      </c>
      <c r="I378" s="152">
        <f t="shared" si="243"/>
        <v>507.5</v>
      </c>
      <c r="J378" s="127" t="s">
        <v>3790</v>
      </c>
      <c r="K378" s="130" t="s">
        <v>1140</v>
      </c>
      <c r="L378" s="130" t="s">
        <v>3841</v>
      </c>
      <c r="M378" s="17" t="s">
        <v>112</v>
      </c>
      <c r="N378" s="159">
        <v>20300</v>
      </c>
      <c r="O378" s="680" t="b">
        <f t="shared" si="241"/>
        <v>1</v>
      </c>
      <c r="P378" s="680" t="b">
        <f t="shared" si="242"/>
        <v>1</v>
      </c>
      <c r="Q378">
        <f>VLOOKUP(B378,'25년09월 학교가'!$A$2:$C$1818,3,0)</f>
        <v>20300</v>
      </c>
      <c r="S378" s="699" t="b">
        <f t="shared" si="244"/>
        <v>1</v>
      </c>
    </row>
    <row r="379" spans="1:19" s="123" customFormat="1" ht="61.95" customHeight="1">
      <c r="A379" s="37"/>
      <c r="B379" s="37">
        <v>392296</v>
      </c>
      <c r="C379" s="124" t="s">
        <v>3787</v>
      </c>
      <c r="D379" s="125" t="s">
        <v>3789</v>
      </c>
      <c r="E379" s="35">
        <v>40</v>
      </c>
      <c r="F379" s="213" t="s">
        <v>233</v>
      </c>
      <c r="G379" s="244">
        <v>30000</v>
      </c>
      <c r="H379" s="319">
        <f t="shared" si="239"/>
        <v>21000</v>
      </c>
      <c r="I379" s="154">
        <f t="shared" si="243"/>
        <v>525</v>
      </c>
      <c r="J379" s="127" t="s">
        <v>3791</v>
      </c>
      <c r="K379" s="130" t="s">
        <v>1140</v>
      </c>
      <c r="L379" s="130" t="s">
        <v>3841</v>
      </c>
      <c r="M379" s="17" t="s">
        <v>112</v>
      </c>
      <c r="N379" s="159">
        <v>21000</v>
      </c>
      <c r="O379" s="680" t="b">
        <f t="shared" si="241"/>
        <v>1</v>
      </c>
      <c r="P379" s="680" t="b">
        <f t="shared" si="242"/>
        <v>1</v>
      </c>
      <c r="Q379">
        <f>VLOOKUP(B379,'25년09월 학교가'!$A$2:$C$1818,3,0)</f>
        <v>21000</v>
      </c>
      <c r="S379" s="699" t="b">
        <f t="shared" si="244"/>
        <v>1</v>
      </c>
    </row>
    <row r="380" spans="1:19" ht="73.2" customHeight="1">
      <c r="A380" s="22" t="s">
        <v>6330</v>
      </c>
      <c r="B380" s="13">
        <v>395803</v>
      </c>
      <c r="C380" s="29" t="s">
        <v>3813</v>
      </c>
      <c r="D380" s="13" t="s">
        <v>3749</v>
      </c>
      <c r="E380" s="12">
        <v>20</v>
      </c>
      <c r="F380" s="12" t="s">
        <v>3719</v>
      </c>
      <c r="G380" s="59">
        <v>20000</v>
      </c>
      <c r="H380" s="319">
        <f t="shared" si="239"/>
        <v>16700</v>
      </c>
      <c r="I380" s="208">
        <f t="shared" si="243"/>
        <v>835</v>
      </c>
      <c r="J380" s="32" t="s">
        <v>3842</v>
      </c>
      <c r="K380" s="41" t="s">
        <v>3750</v>
      </c>
      <c r="L380" s="38" t="s">
        <v>569</v>
      </c>
      <c r="M380" s="17"/>
      <c r="N380" s="159">
        <v>16700</v>
      </c>
      <c r="O380" s="680" t="b">
        <f t="shared" si="241"/>
        <v>1</v>
      </c>
      <c r="P380" s="680" t="b">
        <f t="shared" si="242"/>
        <v>1</v>
      </c>
      <c r="Q380">
        <f>VLOOKUP(B380,'25년09월 학교가'!$A$2:$C$1818,3,0)</f>
        <v>16700</v>
      </c>
      <c r="S380" s="680" t="b">
        <f t="shared" si="244"/>
        <v>1</v>
      </c>
    </row>
    <row r="381" spans="1:19" ht="42">
      <c r="A381" s="13"/>
      <c r="B381" s="132">
        <v>128182</v>
      </c>
      <c r="C381" s="29" t="s">
        <v>2535</v>
      </c>
      <c r="D381" s="13" t="s">
        <v>2536</v>
      </c>
      <c r="E381" s="12">
        <v>10</v>
      </c>
      <c r="F381" s="12" t="s">
        <v>233</v>
      </c>
      <c r="G381" s="34">
        <v>12580</v>
      </c>
      <c r="H381" s="319">
        <f>N381</f>
        <v>5700</v>
      </c>
      <c r="I381" s="208">
        <f t="shared" si="243"/>
        <v>570</v>
      </c>
      <c r="J381" s="32" t="s">
        <v>2537</v>
      </c>
      <c r="K381" s="41" t="s">
        <v>18</v>
      </c>
      <c r="L381" s="38" t="s">
        <v>2145</v>
      </c>
      <c r="M381" s="17" t="s">
        <v>332</v>
      </c>
      <c r="N381" s="159">
        <v>5700</v>
      </c>
      <c r="O381" s="680" t="b">
        <f t="shared" ref="O381" si="245">H381=N381</f>
        <v>1</v>
      </c>
      <c r="P381" s="680" t="b">
        <f t="shared" si="242"/>
        <v>1</v>
      </c>
      <c r="Q381">
        <f>VLOOKUP(B381,'25년09월 학교가'!$A$2:$C$1818,3,0)</f>
        <v>5700</v>
      </c>
      <c r="S381" s="680" t="b">
        <f t="shared" ref="S381" si="246">Q381=H381</f>
        <v>1</v>
      </c>
    </row>
    <row r="382" spans="1:19" ht="63">
      <c r="A382" s="13"/>
      <c r="B382" s="132">
        <v>230116</v>
      </c>
      <c r="C382" s="29" t="s">
        <v>2538</v>
      </c>
      <c r="D382" s="13" t="s">
        <v>2539</v>
      </c>
      <c r="E382" s="12">
        <v>180</v>
      </c>
      <c r="F382" s="12" t="s">
        <v>233</v>
      </c>
      <c r="G382" s="34">
        <v>135000</v>
      </c>
      <c r="H382" s="322">
        <f>N382*6</f>
        <v>88800</v>
      </c>
      <c r="I382" s="208">
        <f t="shared" si="243"/>
        <v>493.33333333333331</v>
      </c>
      <c r="J382" s="32" t="s">
        <v>2540</v>
      </c>
      <c r="K382" s="41" t="s">
        <v>75</v>
      </c>
      <c r="L382" s="38" t="s">
        <v>2145</v>
      </c>
      <c r="M382" s="17" t="s">
        <v>332</v>
      </c>
      <c r="N382" s="324">
        <v>14800</v>
      </c>
      <c r="O382" s="680" t="b">
        <f>I382=N382</f>
        <v>0</v>
      </c>
      <c r="P382" s="680" t="b">
        <f t="shared" si="242"/>
        <v>1</v>
      </c>
      <c r="Q382">
        <f>VLOOKUP(B382,'25년09월 학교가'!$A$2:$C$1818,3,0)</f>
        <v>14800</v>
      </c>
      <c r="S382" s="680" t="b">
        <f t="shared" ref="S382" si="247">Q382=I382</f>
        <v>0</v>
      </c>
    </row>
    <row r="383" spans="1:19">
      <c r="A383" s="46"/>
      <c r="B383" s="62"/>
      <c r="C383" s="47"/>
      <c r="D383" s="48"/>
      <c r="E383" s="49"/>
      <c r="F383" s="49"/>
      <c r="G383" s="96"/>
      <c r="H383" s="51"/>
      <c r="I383" s="211"/>
      <c r="J383" s="4"/>
      <c r="K383" s="2"/>
      <c r="L383" s="3"/>
      <c r="M383" s="1"/>
      <c r="N383" s="1"/>
      <c r="S383" s="680"/>
    </row>
    <row r="384" spans="1:19">
      <c r="A384" s="46"/>
      <c r="B384" s="62"/>
      <c r="C384" s="47"/>
      <c r="D384" s="46"/>
      <c r="E384" s="85"/>
      <c r="F384" s="85"/>
      <c r="G384" s="86"/>
      <c r="H384" s="86"/>
      <c r="I384" s="210"/>
      <c r="J384" s="88"/>
      <c r="K384" s="46"/>
      <c r="L384" s="85"/>
      <c r="M384" s="159"/>
      <c r="N384" s="159"/>
      <c r="S384" s="680"/>
    </row>
    <row r="385" spans="1:19">
      <c r="A385" s="46"/>
      <c r="B385" s="62"/>
      <c r="C385" s="47"/>
      <c r="D385" s="46"/>
      <c r="E385" s="85"/>
      <c r="F385" s="85"/>
      <c r="G385" s="86"/>
      <c r="H385" s="86"/>
      <c r="I385" s="210"/>
      <c r="J385" s="88"/>
      <c r="K385" s="46"/>
      <c r="L385" s="85"/>
      <c r="M385" s="159"/>
      <c r="N385" s="159"/>
      <c r="S385" s="680"/>
    </row>
    <row r="386" spans="1:19" ht="39.6">
      <c r="A386" s="253"/>
      <c r="B386" s="1055" t="s">
        <v>3916</v>
      </c>
      <c r="C386" s="1055"/>
      <c r="D386" s="1055"/>
      <c r="E386" s="1055"/>
      <c r="F386" s="1055"/>
      <c r="G386" s="1055"/>
      <c r="H386" s="1055"/>
      <c r="I386" s="1055"/>
      <c r="J386" s="1055"/>
      <c r="K386" s="1055"/>
      <c r="L386" s="1055"/>
      <c r="M386" s="1056"/>
      <c r="N386" s="254"/>
      <c r="S386" s="680"/>
    </row>
    <row r="387" spans="1:19">
      <c r="A387" s="305"/>
      <c r="B387" s="132">
        <v>295558</v>
      </c>
      <c r="C387" s="29" t="s">
        <v>2570</v>
      </c>
      <c r="D387" s="13" t="s">
        <v>2571</v>
      </c>
      <c r="E387" s="12"/>
      <c r="F387" s="12" t="s">
        <v>129</v>
      </c>
      <c r="G387" s="34">
        <v>1420</v>
      </c>
      <c r="H387" s="319">
        <f t="shared" ref="H387:H410" si="248">N387</f>
        <v>1100</v>
      </c>
      <c r="I387" s="208"/>
      <c r="J387" s="32" t="s">
        <v>2572</v>
      </c>
      <c r="K387" s="41"/>
      <c r="L387" s="38" t="s">
        <v>17</v>
      </c>
      <c r="M387" s="17"/>
      <c r="N387" s="159">
        <v>1100</v>
      </c>
      <c r="O387" s="680" t="b">
        <f t="shared" ref="O387:O407" si="249">H387=N387</f>
        <v>1</v>
      </c>
      <c r="P387" s="680" t="b">
        <f t="shared" ref="P387:P410" si="250">H387&lt;G387</f>
        <v>1</v>
      </c>
      <c r="Q387">
        <f>VLOOKUP(B387,'25년09월 학교가'!$A$2:$C$1818,3,0)</f>
        <v>1100</v>
      </c>
      <c r="S387" s="680" t="b">
        <f t="shared" ref="S387:S410" si="251">Q387=H387</f>
        <v>1</v>
      </c>
    </row>
    <row r="388" spans="1:19">
      <c r="A388" s="13"/>
      <c r="B388" s="132">
        <v>343888</v>
      </c>
      <c r="C388" s="29" t="s">
        <v>2573</v>
      </c>
      <c r="D388" s="13" t="s">
        <v>2574</v>
      </c>
      <c r="E388" s="12"/>
      <c r="F388" s="12" t="s">
        <v>129</v>
      </c>
      <c r="G388" s="34">
        <v>1420</v>
      </c>
      <c r="H388" s="319">
        <f t="shared" si="248"/>
        <v>1090</v>
      </c>
      <c r="I388" s="208"/>
      <c r="J388" s="32" t="s">
        <v>2575</v>
      </c>
      <c r="K388" s="41"/>
      <c r="L388" s="38" t="s">
        <v>17</v>
      </c>
      <c r="M388" s="17"/>
      <c r="N388" s="159">
        <v>1090</v>
      </c>
      <c r="O388" s="680" t="b">
        <f t="shared" si="249"/>
        <v>1</v>
      </c>
      <c r="P388" s="680" t="b">
        <f t="shared" si="250"/>
        <v>1</v>
      </c>
      <c r="Q388">
        <f>VLOOKUP(B388,'25년09월 학교가'!$A$2:$C$1818,3,0)</f>
        <v>1090</v>
      </c>
      <c r="S388" s="680" t="b">
        <f t="shared" si="251"/>
        <v>1</v>
      </c>
    </row>
    <row r="389" spans="1:19" ht="57.6">
      <c r="A389" s="13"/>
      <c r="B389" s="132">
        <v>437674</v>
      </c>
      <c r="C389" s="29" t="s">
        <v>6090</v>
      </c>
      <c r="D389" s="13" t="s">
        <v>5614</v>
      </c>
      <c r="E389" s="12"/>
      <c r="F389" s="12" t="s">
        <v>5615</v>
      </c>
      <c r="G389" s="34">
        <f>H389+5000</f>
        <v>13200</v>
      </c>
      <c r="H389" s="319">
        <f t="shared" si="248"/>
        <v>8200</v>
      </c>
      <c r="I389" s="208"/>
      <c r="J389" s="32" t="s">
        <v>5315</v>
      </c>
      <c r="K389" s="41"/>
      <c r="L389" s="38" t="s">
        <v>21</v>
      </c>
      <c r="M389" s="17" t="s">
        <v>106</v>
      </c>
      <c r="N389" s="159">
        <v>8200</v>
      </c>
      <c r="O389" s="680" t="b">
        <f t="shared" si="249"/>
        <v>1</v>
      </c>
      <c r="P389" s="680" t="b">
        <f t="shared" si="250"/>
        <v>1</v>
      </c>
      <c r="Q389">
        <f>VLOOKUP(B389,'25년09월 학교가'!$A$2:$C$1818,3,0)</f>
        <v>8200</v>
      </c>
      <c r="S389" s="680" t="b">
        <f t="shared" si="251"/>
        <v>1</v>
      </c>
    </row>
    <row r="390" spans="1:19">
      <c r="A390" s="13"/>
      <c r="B390" s="132">
        <v>449828</v>
      </c>
      <c r="C390" s="29" t="s">
        <v>6221</v>
      </c>
      <c r="D390" s="13" t="s">
        <v>358</v>
      </c>
      <c r="E390" s="12"/>
      <c r="F390" s="12" t="s">
        <v>129</v>
      </c>
      <c r="G390" s="34">
        <f>H390+5000</f>
        <v>16900</v>
      </c>
      <c r="H390" s="319">
        <f t="shared" ref="H390" si="252">N390</f>
        <v>11900</v>
      </c>
      <c r="I390" s="208"/>
      <c r="J390" s="32" t="s">
        <v>6222</v>
      </c>
      <c r="K390" s="41"/>
      <c r="L390" s="38" t="s">
        <v>21</v>
      </c>
      <c r="M390" s="17" t="s">
        <v>106</v>
      </c>
      <c r="N390" s="159">
        <v>11900</v>
      </c>
      <c r="O390" s="680" t="b">
        <f t="shared" ref="O390" si="253">H390=N390</f>
        <v>1</v>
      </c>
      <c r="P390" s="680" t="b">
        <f t="shared" ref="P390" si="254">H390&lt;G390</f>
        <v>1</v>
      </c>
      <c r="Q390">
        <f>VLOOKUP(B390,'25년09월 학교가'!$A$2:$C$1818,3,0)</f>
        <v>11900</v>
      </c>
      <c r="S390" s="680" t="b">
        <f t="shared" si="251"/>
        <v>1</v>
      </c>
    </row>
    <row r="391" spans="1:19" ht="38.4">
      <c r="A391" s="13"/>
      <c r="B391" s="132">
        <v>325425</v>
      </c>
      <c r="C391" s="29" t="s">
        <v>2576</v>
      </c>
      <c r="D391" s="13" t="s">
        <v>2577</v>
      </c>
      <c r="E391" s="12"/>
      <c r="F391" s="12" t="s">
        <v>129</v>
      </c>
      <c r="G391" s="34">
        <v>16980</v>
      </c>
      <c r="H391" s="319">
        <f t="shared" si="248"/>
        <v>13530</v>
      </c>
      <c r="I391" s="208"/>
      <c r="J391" s="32" t="s">
        <v>2578</v>
      </c>
      <c r="K391" s="41"/>
      <c r="L391" s="38" t="s">
        <v>234</v>
      </c>
      <c r="M391" s="44" t="s">
        <v>4277</v>
      </c>
      <c r="N391" s="250">
        <v>13530</v>
      </c>
      <c r="O391" s="680" t="b">
        <f t="shared" si="249"/>
        <v>1</v>
      </c>
      <c r="P391" s="680" t="b">
        <f t="shared" si="250"/>
        <v>1</v>
      </c>
      <c r="Q391">
        <f>VLOOKUP(B391,'25년09월 학교가'!$A$2:$C$1818,3,0)</f>
        <v>13530</v>
      </c>
      <c r="S391" s="680" t="b">
        <f t="shared" si="251"/>
        <v>1</v>
      </c>
    </row>
    <row r="392" spans="1:19" ht="42">
      <c r="A392" s="13"/>
      <c r="B392" s="132">
        <v>455464</v>
      </c>
      <c r="C392" s="29" t="s">
        <v>6089</v>
      </c>
      <c r="D392" s="13" t="s">
        <v>358</v>
      </c>
      <c r="E392" s="12"/>
      <c r="F392" s="12" t="s">
        <v>129</v>
      </c>
      <c r="G392" s="34">
        <v>17560</v>
      </c>
      <c r="H392" s="319">
        <f t="shared" si="248"/>
        <v>12500</v>
      </c>
      <c r="I392" s="208"/>
      <c r="J392" s="32" t="s">
        <v>5605</v>
      </c>
      <c r="K392" s="41"/>
      <c r="L392" s="38" t="s">
        <v>21</v>
      </c>
      <c r="M392" s="17" t="s">
        <v>11</v>
      </c>
      <c r="N392" s="159">
        <v>12500</v>
      </c>
      <c r="O392" s="680" t="b">
        <f t="shared" si="249"/>
        <v>1</v>
      </c>
      <c r="P392" s="680" t="b">
        <f t="shared" si="250"/>
        <v>1</v>
      </c>
      <c r="Q392">
        <f>VLOOKUP(B392,'25년09월 학교가'!$A$2:$C$1818,3,0)</f>
        <v>12500</v>
      </c>
      <c r="S392" s="680" t="b">
        <f t="shared" si="251"/>
        <v>1</v>
      </c>
    </row>
    <row r="393" spans="1:19">
      <c r="A393" s="172"/>
      <c r="B393" s="22">
        <v>286758</v>
      </c>
      <c r="C393" s="56" t="s">
        <v>867</v>
      </c>
      <c r="D393" s="13" t="s">
        <v>110</v>
      </c>
      <c r="E393" s="12">
        <v>50</v>
      </c>
      <c r="F393" s="66" t="s">
        <v>129</v>
      </c>
      <c r="G393" s="59">
        <f>H393+5000</f>
        <v>37000</v>
      </c>
      <c r="H393" s="319">
        <f t="shared" si="248"/>
        <v>32000</v>
      </c>
      <c r="I393" s="212"/>
      <c r="J393" s="32" t="s">
        <v>868</v>
      </c>
      <c r="K393" s="41"/>
      <c r="L393" s="38" t="s">
        <v>560</v>
      </c>
      <c r="M393" s="17" t="s">
        <v>11</v>
      </c>
      <c r="N393" s="159">
        <v>32000</v>
      </c>
      <c r="O393" s="680" t="b">
        <f t="shared" si="249"/>
        <v>1</v>
      </c>
      <c r="P393" s="680" t="b">
        <f t="shared" si="250"/>
        <v>1</v>
      </c>
      <c r="Q393">
        <f>VLOOKUP(B393,'25년09월 학교가'!$A$2:$C$1818,3,0)</f>
        <v>32000</v>
      </c>
      <c r="S393" s="680" t="b">
        <f t="shared" si="251"/>
        <v>1</v>
      </c>
    </row>
    <row r="394" spans="1:19">
      <c r="A394" s="172"/>
      <c r="B394" s="22">
        <v>289257</v>
      </c>
      <c r="C394" s="56" t="s">
        <v>869</v>
      </c>
      <c r="D394" s="13" t="s">
        <v>358</v>
      </c>
      <c r="E394" s="12">
        <v>25</v>
      </c>
      <c r="F394" s="66" t="s">
        <v>129</v>
      </c>
      <c r="G394" s="59">
        <f t="shared" ref="G394:G398" si="255">H394+5000</f>
        <v>21500</v>
      </c>
      <c r="H394" s="319">
        <f t="shared" si="248"/>
        <v>16500</v>
      </c>
      <c r="I394" s="212"/>
      <c r="J394" s="32" t="s">
        <v>868</v>
      </c>
      <c r="K394" s="41"/>
      <c r="L394" s="38" t="s">
        <v>560</v>
      </c>
      <c r="M394" s="17" t="s">
        <v>11</v>
      </c>
      <c r="N394" s="159">
        <v>16500</v>
      </c>
      <c r="O394" s="680" t="b">
        <f t="shared" si="249"/>
        <v>1</v>
      </c>
      <c r="P394" s="680" t="b">
        <f t="shared" si="250"/>
        <v>1</v>
      </c>
      <c r="Q394">
        <f>VLOOKUP(B394,'25년09월 학교가'!$A$2:$C$1818,3,0)</f>
        <v>16500</v>
      </c>
      <c r="S394" s="680" t="b">
        <f t="shared" si="251"/>
        <v>1</v>
      </c>
    </row>
    <row r="395" spans="1:19">
      <c r="A395" s="172"/>
      <c r="B395" s="22">
        <v>288322</v>
      </c>
      <c r="C395" s="56" t="s">
        <v>870</v>
      </c>
      <c r="D395" s="13" t="s">
        <v>110</v>
      </c>
      <c r="E395" s="12">
        <v>40</v>
      </c>
      <c r="F395" s="66" t="s">
        <v>129</v>
      </c>
      <c r="G395" s="59">
        <f t="shared" si="255"/>
        <v>38000</v>
      </c>
      <c r="H395" s="319">
        <f t="shared" si="248"/>
        <v>33000</v>
      </c>
      <c r="I395" s="212"/>
      <c r="J395" s="32" t="s">
        <v>868</v>
      </c>
      <c r="K395" s="41"/>
      <c r="L395" s="38" t="s">
        <v>560</v>
      </c>
      <c r="M395" s="17" t="s">
        <v>11</v>
      </c>
      <c r="N395" s="159">
        <v>33000</v>
      </c>
      <c r="O395" s="680" t="b">
        <f t="shared" si="249"/>
        <v>1</v>
      </c>
      <c r="P395" s="680" t="b">
        <f t="shared" si="250"/>
        <v>1</v>
      </c>
      <c r="Q395">
        <f>VLOOKUP(B395,'25년09월 학교가'!$A$2:$C$1818,3,0)</f>
        <v>33000</v>
      </c>
      <c r="S395" s="680" t="b">
        <f t="shared" si="251"/>
        <v>1</v>
      </c>
    </row>
    <row r="396" spans="1:19">
      <c r="A396" s="172"/>
      <c r="B396" s="22">
        <v>289258</v>
      </c>
      <c r="C396" s="56" t="s">
        <v>871</v>
      </c>
      <c r="D396" s="13" t="s">
        <v>103</v>
      </c>
      <c r="E396" s="12">
        <v>20</v>
      </c>
      <c r="F396" s="66" t="s">
        <v>129</v>
      </c>
      <c r="G396" s="59">
        <f t="shared" si="255"/>
        <v>21500</v>
      </c>
      <c r="H396" s="319">
        <f t="shared" si="248"/>
        <v>16500</v>
      </c>
      <c r="I396" s="212"/>
      <c r="J396" s="32" t="s">
        <v>868</v>
      </c>
      <c r="K396" s="41"/>
      <c r="L396" s="38" t="s">
        <v>560</v>
      </c>
      <c r="M396" s="17" t="s">
        <v>11</v>
      </c>
      <c r="N396" s="159">
        <v>16500</v>
      </c>
      <c r="O396" s="680" t="b">
        <f t="shared" si="249"/>
        <v>1</v>
      </c>
      <c r="P396" s="680" t="b">
        <f t="shared" si="250"/>
        <v>1</v>
      </c>
      <c r="Q396">
        <f>VLOOKUP(B396,'25년09월 학교가'!$A$2:$C$1818,3,0)</f>
        <v>16500</v>
      </c>
      <c r="S396" s="680" t="b">
        <f t="shared" si="251"/>
        <v>1</v>
      </c>
    </row>
    <row r="397" spans="1:19">
      <c r="A397" s="172"/>
      <c r="B397" s="22">
        <v>289307</v>
      </c>
      <c r="C397" s="56" t="s">
        <v>872</v>
      </c>
      <c r="D397" s="13" t="s">
        <v>103</v>
      </c>
      <c r="E397" s="12">
        <v>50</v>
      </c>
      <c r="F397" s="66" t="s">
        <v>129</v>
      </c>
      <c r="G397" s="59">
        <f t="shared" si="255"/>
        <v>21500</v>
      </c>
      <c r="H397" s="319">
        <f t="shared" si="248"/>
        <v>16500</v>
      </c>
      <c r="I397" s="212"/>
      <c r="J397" s="32" t="s">
        <v>868</v>
      </c>
      <c r="K397" s="41"/>
      <c r="L397" s="38" t="s">
        <v>560</v>
      </c>
      <c r="M397" s="17" t="s">
        <v>11</v>
      </c>
      <c r="N397" s="159">
        <v>16500</v>
      </c>
      <c r="O397" s="680" t="b">
        <f t="shared" si="249"/>
        <v>1</v>
      </c>
      <c r="P397" s="680" t="b">
        <f t="shared" si="250"/>
        <v>1</v>
      </c>
      <c r="Q397">
        <f>VLOOKUP(B397,'25년09월 학교가'!$A$2:$C$1818,3,0)</f>
        <v>16500</v>
      </c>
      <c r="S397" s="680" t="b">
        <f t="shared" si="251"/>
        <v>1</v>
      </c>
    </row>
    <row r="398" spans="1:19">
      <c r="A398" s="172"/>
      <c r="B398" s="22">
        <v>289313</v>
      </c>
      <c r="C398" s="56" t="s">
        <v>873</v>
      </c>
      <c r="D398" s="13" t="s">
        <v>110</v>
      </c>
      <c r="E398" s="12">
        <v>50</v>
      </c>
      <c r="F398" s="66" t="s">
        <v>129</v>
      </c>
      <c r="G398" s="59">
        <f t="shared" si="255"/>
        <v>38000</v>
      </c>
      <c r="H398" s="319">
        <f t="shared" si="248"/>
        <v>33000</v>
      </c>
      <c r="I398" s="212"/>
      <c r="J398" s="32" t="s">
        <v>868</v>
      </c>
      <c r="K398" s="41"/>
      <c r="L398" s="38" t="s">
        <v>560</v>
      </c>
      <c r="M398" s="17" t="s">
        <v>11</v>
      </c>
      <c r="N398" s="159">
        <v>33000</v>
      </c>
      <c r="O398" s="680" t="b">
        <f t="shared" si="249"/>
        <v>1</v>
      </c>
      <c r="P398" s="680" t="b">
        <f t="shared" si="250"/>
        <v>1</v>
      </c>
      <c r="Q398">
        <f>VLOOKUP(B398,'25년09월 학교가'!$A$2:$C$1818,3,0)</f>
        <v>33000</v>
      </c>
      <c r="S398" s="680" t="b">
        <f t="shared" si="251"/>
        <v>1</v>
      </c>
    </row>
    <row r="399" spans="1:19" ht="38.4">
      <c r="A399" s="172"/>
      <c r="B399" s="132">
        <v>381434</v>
      </c>
      <c r="C399" s="29" t="s">
        <v>3920</v>
      </c>
      <c r="D399" s="13" t="s">
        <v>557</v>
      </c>
      <c r="E399" s="12"/>
      <c r="F399" s="12" t="s">
        <v>129</v>
      </c>
      <c r="G399" s="34">
        <f>H399+2650</f>
        <v>6800</v>
      </c>
      <c r="H399" s="319">
        <f t="shared" si="248"/>
        <v>4150</v>
      </c>
      <c r="I399" s="208"/>
      <c r="J399" s="32" t="s">
        <v>3917</v>
      </c>
      <c r="K399" s="41"/>
      <c r="L399" s="38" t="s">
        <v>560</v>
      </c>
      <c r="M399" s="17"/>
      <c r="N399" s="159">
        <v>4150</v>
      </c>
      <c r="O399" s="680" t="b">
        <f t="shared" si="249"/>
        <v>1</v>
      </c>
      <c r="P399" s="680" t="b">
        <f t="shared" si="250"/>
        <v>1</v>
      </c>
      <c r="Q399">
        <f>VLOOKUP(B399,'25년09월 학교가'!$A$2:$C$1818,3,0)</f>
        <v>4150</v>
      </c>
      <c r="S399" s="680" t="b">
        <f t="shared" si="251"/>
        <v>1</v>
      </c>
    </row>
    <row r="400" spans="1:19" ht="38.4">
      <c r="A400" s="172"/>
      <c r="B400" s="132">
        <v>381421</v>
      </c>
      <c r="C400" s="29" t="s">
        <v>3921</v>
      </c>
      <c r="D400" s="13" t="s">
        <v>557</v>
      </c>
      <c r="E400" s="12"/>
      <c r="F400" s="12" t="s">
        <v>129</v>
      </c>
      <c r="G400" s="34">
        <f t="shared" ref="G400:G410" si="256">H400+2650</f>
        <v>5570</v>
      </c>
      <c r="H400" s="319">
        <f t="shared" si="248"/>
        <v>2920</v>
      </c>
      <c r="I400" s="208"/>
      <c r="J400" s="32" t="s">
        <v>3918</v>
      </c>
      <c r="K400" s="41"/>
      <c r="L400" s="38" t="s">
        <v>560</v>
      </c>
      <c r="M400" s="17"/>
      <c r="N400" s="159">
        <v>2920</v>
      </c>
      <c r="O400" s="680" t="b">
        <f t="shared" si="249"/>
        <v>1</v>
      </c>
      <c r="P400" s="680" t="b">
        <f t="shared" si="250"/>
        <v>1</v>
      </c>
      <c r="Q400">
        <f>VLOOKUP(B400,'25년09월 학교가'!$A$2:$C$1818,3,0)</f>
        <v>2920</v>
      </c>
      <c r="S400" s="680" t="b">
        <f t="shared" si="251"/>
        <v>1</v>
      </c>
    </row>
    <row r="401" spans="1:19" ht="38.4">
      <c r="A401" s="172"/>
      <c r="B401" s="132">
        <v>381424</v>
      </c>
      <c r="C401" s="29" t="s">
        <v>3922</v>
      </c>
      <c r="D401" s="13" t="s">
        <v>557</v>
      </c>
      <c r="E401" s="12"/>
      <c r="F401" s="12" t="s">
        <v>129</v>
      </c>
      <c r="G401" s="34">
        <f t="shared" si="256"/>
        <v>5250</v>
      </c>
      <c r="H401" s="319">
        <f t="shared" si="248"/>
        <v>2600</v>
      </c>
      <c r="I401" s="208"/>
      <c r="J401" s="32" t="s">
        <v>3919</v>
      </c>
      <c r="K401" s="41"/>
      <c r="L401" s="38" t="s">
        <v>563</v>
      </c>
      <c r="M401" s="17"/>
      <c r="N401" s="159">
        <v>2600</v>
      </c>
      <c r="O401" s="680" t="b">
        <f t="shared" si="249"/>
        <v>1</v>
      </c>
      <c r="P401" s="680" t="b">
        <f t="shared" si="250"/>
        <v>1</v>
      </c>
      <c r="Q401">
        <f>VLOOKUP(B401,'25년09월 학교가'!$A$2:$C$1818,3,0)</f>
        <v>2600</v>
      </c>
      <c r="S401" s="680" t="b">
        <f t="shared" si="251"/>
        <v>1</v>
      </c>
    </row>
    <row r="402" spans="1:19" ht="38.4">
      <c r="A402" s="172"/>
      <c r="B402" s="132">
        <v>381406</v>
      </c>
      <c r="C402" s="29" t="s">
        <v>3923</v>
      </c>
      <c r="D402" s="13" t="s">
        <v>557</v>
      </c>
      <c r="E402" s="12"/>
      <c r="F402" s="12" t="s">
        <v>129</v>
      </c>
      <c r="G402" s="34">
        <f t="shared" si="256"/>
        <v>5350</v>
      </c>
      <c r="H402" s="319">
        <f t="shared" si="248"/>
        <v>2700</v>
      </c>
      <c r="I402" s="208"/>
      <c r="J402" s="32" t="s">
        <v>3932</v>
      </c>
      <c r="K402" s="41"/>
      <c r="L402" s="38" t="s">
        <v>563</v>
      </c>
      <c r="M402" s="17"/>
      <c r="N402" s="159">
        <v>2700</v>
      </c>
      <c r="O402" s="680" t="b">
        <f t="shared" si="249"/>
        <v>1</v>
      </c>
      <c r="P402" s="680" t="b">
        <f t="shared" si="250"/>
        <v>1</v>
      </c>
      <c r="Q402">
        <f>VLOOKUP(B402,'25년09월 학교가'!$A$2:$C$1818,3,0)</f>
        <v>2700</v>
      </c>
      <c r="S402" s="680" t="b">
        <f t="shared" si="251"/>
        <v>1</v>
      </c>
    </row>
    <row r="403" spans="1:19" ht="38.4">
      <c r="A403" s="172"/>
      <c r="B403" s="132">
        <v>381419</v>
      </c>
      <c r="C403" s="29" t="s">
        <v>3924</v>
      </c>
      <c r="D403" s="13" t="s">
        <v>557</v>
      </c>
      <c r="E403" s="12"/>
      <c r="F403" s="12" t="s">
        <v>129</v>
      </c>
      <c r="G403" s="34">
        <f t="shared" si="256"/>
        <v>5760</v>
      </c>
      <c r="H403" s="319">
        <f t="shared" si="248"/>
        <v>3110</v>
      </c>
      <c r="I403" s="208"/>
      <c r="J403" s="32" t="s">
        <v>3933</v>
      </c>
      <c r="K403" s="41"/>
      <c r="L403" s="38" t="s">
        <v>560</v>
      </c>
      <c r="M403" s="17"/>
      <c r="N403" s="159">
        <v>3110</v>
      </c>
      <c r="O403" s="680" t="b">
        <f t="shared" si="249"/>
        <v>1</v>
      </c>
      <c r="P403" s="680" t="b">
        <f t="shared" si="250"/>
        <v>1</v>
      </c>
      <c r="Q403">
        <f>VLOOKUP(B403,'25년09월 학교가'!$A$2:$C$1818,3,0)</f>
        <v>3110</v>
      </c>
      <c r="S403" s="680" t="b">
        <f t="shared" si="251"/>
        <v>1</v>
      </c>
    </row>
    <row r="404" spans="1:19" ht="38.4">
      <c r="A404" s="172"/>
      <c r="B404" s="132">
        <v>381437</v>
      </c>
      <c r="C404" s="29" t="s">
        <v>3925</v>
      </c>
      <c r="D404" s="13" t="s">
        <v>557</v>
      </c>
      <c r="E404" s="12"/>
      <c r="F404" s="12" t="s">
        <v>129</v>
      </c>
      <c r="G404" s="34">
        <f t="shared" si="256"/>
        <v>5250</v>
      </c>
      <c r="H404" s="319">
        <f t="shared" si="248"/>
        <v>2600</v>
      </c>
      <c r="I404" s="208"/>
      <c r="J404" s="32" t="s">
        <v>3934</v>
      </c>
      <c r="K404" s="41"/>
      <c r="L404" s="38" t="s">
        <v>560</v>
      </c>
      <c r="M404" s="17"/>
      <c r="N404" s="159">
        <v>2600</v>
      </c>
      <c r="O404" s="680" t="b">
        <f t="shared" si="249"/>
        <v>1</v>
      </c>
      <c r="P404" s="680" t="b">
        <f t="shared" si="250"/>
        <v>1</v>
      </c>
      <c r="Q404">
        <f>VLOOKUP(B404,'25년09월 학교가'!$A$2:$C$1818,3,0)</f>
        <v>2600</v>
      </c>
      <c r="S404" s="680" t="b">
        <f t="shared" si="251"/>
        <v>1</v>
      </c>
    </row>
    <row r="405" spans="1:19" ht="38.4">
      <c r="A405" s="172"/>
      <c r="B405" s="132">
        <v>381422</v>
      </c>
      <c r="C405" s="29" t="s">
        <v>3926</v>
      </c>
      <c r="D405" s="13" t="s">
        <v>557</v>
      </c>
      <c r="E405" s="12"/>
      <c r="F405" s="12" t="s">
        <v>129</v>
      </c>
      <c r="G405" s="34">
        <f t="shared" si="256"/>
        <v>5370</v>
      </c>
      <c r="H405" s="319">
        <f t="shared" si="248"/>
        <v>2720</v>
      </c>
      <c r="I405" s="208"/>
      <c r="J405" s="32" t="s">
        <v>3935</v>
      </c>
      <c r="K405" s="41"/>
      <c r="L405" s="38" t="s">
        <v>560</v>
      </c>
      <c r="M405" s="17"/>
      <c r="N405" s="159">
        <v>2720</v>
      </c>
      <c r="O405" s="680" t="b">
        <f t="shared" si="249"/>
        <v>1</v>
      </c>
      <c r="P405" s="680" t="b">
        <f t="shared" si="250"/>
        <v>1</v>
      </c>
      <c r="Q405">
        <f>VLOOKUP(B405,'25년09월 학교가'!$A$2:$C$1818,3,0)</f>
        <v>2720</v>
      </c>
      <c r="S405" s="680" t="b">
        <f t="shared" si="251"/>
        <v>1</v>
      </c>
    </row>
    <row r="406" spans="1:19" ht="38.4">
      <c r="A406" s="172"/>
      <c r="B406" s="132">
        <v>381412</v>
      </c>
      <c r="C406" s="29" t="s">
        <v>3927</v>
      </c>
      <c r="D406" s="13" t="s">
        <v>557</v>
      </c>
      <c r="E406" s="12"/>
      <c r="F406" s="12" t="s">
        <v>129</v>
      </c>
      <c r="G406" s="34">
        <f t="shared" si="256"/>
        <v>5350</v>
      </c>
      <c r="H406" s="319">
        <f t="shared" si="248"/>
        <v>2700</v>
      </c>
      <c r="I406" s="208"/>
      <c r="J406" s="32" t="s">
        <v>3936</v>
      </c>
      <c r="K406" s="41"/>
      <c r="L406" s="38" t="s">
        <v>560</v>
      </c>
      <c r="M406" s="17"/>
      <c r="N406" s="159">
        <v>2700</v>
      </c>
      <c r="O406" s="680" t="b">
        <f t="shared" si="249"/>
        <v>1</v>
      </c>
      <c r="P406" s="680" t="b">
        <f t="shared" si="250"/>
        <v>1</v>
      </c>
      <c r="Q406">
        <f>VLOOKUP(B406,'25년09월 학교가'!$A$2:$C$1818,3,0)</f>
        <v>2700</v>
      </c>
      <c r="S406" s="680" t="b">
        <f t="shared" si="251"/>
        <v>1</v>
      </c>
    </row>
    <row r="407" spans="1:19" ht="38.4">
      <c r="A407" s="172"/>
      <c r="B407" s="132">
        <v>381413</v>
      </c>
      <c r="C407" s="29" t="s">
        <v>3928</v>
      </c>
      <c r="D407" s="13" t="s">
        <v>557</v>
      </c>
      <c r="E407" s="12"/>
      <c r="F407" s="12" t="s">
        <v>129</v>
      </c>
      <c r="G407" s="34">
        <f t="shared" si="256"/>
        <v>5640</v>
      </c>
      <c r="H407" s="319">
        <f t="shared" si="248"/>
        <v>2990</v>
      </c>
      <c r="I407" s="208"/>
      <c r="J407" s="32" t="s">
        <v>3936</v>
      </c>
      <c r="K407" s="41"/>
      <c r="L407" s="38" t="s">
        <v>560</v>
      </c>
      <c r="M407" s="17"/>
      <c r="N407" s="159">
        <v>2990</v>
      </c>
      <c r="O407" s="680" t="b">
        <f t="shared" si="249"/>
        <v>1</v>
      </c>
      <c r="P407" s="680" t="b">
        <f t="shared" si="250"/>
        <v>1</v>
      </c>
      <c r="Q407">
        <f>VLOOKUP(B407,'25년09월 학교가'!$A$2:$C$1818,3,0)</f>
        <v>2990</v>
      </c>
      <c r="S407" s="680" t="b">
        <f t="shared" si="251"/>
        <v>1</v>
      </c>
    </row>
    <row r="408" spans="1:19" ht="38.4">
      <c r="A408" s="172"/>
      <c r="B408" s="132">
        <v>381454</v>
      </c>
      <c r="C408" s="29" t="s">
        <v>3929</v>
      </c>
      <c r="D408" s="13" t="s">
        <v>557</v>
      </c>
      <c r="E408" s="12"/>
      <c r="F408" s="12" t="s">
        <v>129</v>
      </c>
      <c r="G408" s="34">
        <f t="shared" si="256"/>
        <v>5650</v>
      </c>
      <c r="H408" s="319">
        <f t="shared" si="248"/>
        <v>3000</v>
      </c>
      <c r="I408" s="208"/>
      <c r="J408" s="32" t="s">
        <v>3937</v>
      </c>
      <c r="K408" s="41"/>
      <c r="L408" s="38" t="s">
        <v>560</v>
      </c>
      <c r="M408" s="17"/>
      <c r="N408" s="159">
        <v>3000</v>
      </c>
      <c r="O408" s="680" t="b">
        <f t="shared" ref="O408:O410" si="257">H408=N408</f>
        <v>1</v>
      </c>
      <c r="P408" s="680" t="b">
        <f t="shared" si="250"/>
        <v>1</v>
      </c>
      <c r="Q408">
        <f>VLOOKUP(B408,'25년09월 학교가'!$A$2:$C$1818,3,0)</f>
        <v>3000</v>
      </c>
      <c r="S408" s="680" t="b">
        <f t="shared" si="251"/>
        <v>1</v>
      </c>
    </row>
    <row r="409" spans="1:19" ht="38.4">
      <c r="A409" s="172"/>
      <c r="B409" s="132">
        <v>381456</v>
      </c>
      <c r="C409" s="29" t="s">
        <v>3930</v>
      </c>
      <c r="D409" s="13" t="s">
        <v>557</v>
      </c>
      <c r="E409" s="12"/>
      <c r="F409" s="12" t="s">
        <v>129</v>
      </c>
      <c r="G409" s="34">
        <f t="shared" si="256"/>
        <v>5850</v>
      </c>
      <c r="H409" s="319">
        <f t="shared" si="248"/>
        <v>3200</v>
      </c>
      <c r="I409" s="208"/>
      <c r="J409" s="32" t="s">
        <v>3938</v>
      </c>
      <c r="K409" s="41"/>
      <c r="L409" s="38" t="s">
        <v>560</v>
      </c>
      <c r="M409" s="17"/>
      <c r="N409" s="159">
        <v>3200</v>
      </c>
      <c r="O409" s="680" t="b">
        <f t="shared" si="257"/>
        <v>1</v>
      </c>
      <c r="P409" s="680" t="b">
        <f t="shared" si="250"/>
        <v>1</v>
      </c>
      <c r="Q409">
        <f>VLOOKUP(B409,'25년09월 학교가'!$A$2:$C$1818,3,0)</f>
        <v>3200</v>
      </c>
      <c r="S409" s="680" t="b">
        <f t="shared" si="251"/>
        <v>1</v>
      </c>
    </row>
    <row r="410" spans="1:19" ht="38.4">
      <c r="A410" s="172"/>
      <c r="B410" s="132">
        <v>381459</v>
      </c>
      <c r="C410" s="29" t="s">
        <v>3931</v>
      </c>
      <c r="D410" s="13" t="s">
        <v>557</v>
      </c>
      <c r="E410" s="14"/>
      <c r="F410" s="12" t="s">
        <v>129</v>
      </c>
      <c r="G410" s="34">
        <f t="shared" si="256"/>
        <v>5550</v>
      </c>
      <c r="H410" s="319">
        <f t="shared" si="248"/>
        <v>2900</v>
      </c>
      <c r="I410" s="208"/>
      <c r="J410" s="32" t="s">
        <v>3938</v>
      </c>
      <c r="K410" s="41"/>
      <c r="L410" s="41" t="s">
        <v>560</v>
      </c>
      <c r="M410" s="17"/>
      <c r="N410" s="159">
        <v>2900</v>
      </c>
      <c r="O410" s="680" t="b">
        <f t="shared" si="257"/>
        <v>1</v>
      </c>
      <c r="P410" s="680" t="b">
        <f t="shared" si="250"/>
        <v>1</v>
      </c>
      <c r="Q410">
        <f>VLOOKUP(B410,'25년09월 학교가'!$A$2:$C$1818,3,0)</f>
        <v>2900</v>
      </c>
      <c r="S410" s="680" t="b">
        <f t="shared" si="251"/>
        <v>1</v>
      </c>
    </row>
    <row r="413" spans="1:19" ht="39.6">
      <c r="A413" s="304"/>
      <c r="B413" s="1051" t="s">
        <v>6403</v>
      </c>
      <c r="C413" s="1051"/>
      <c r="D413" s="1051"/>
      <c r="E413" s="1051"/>
      <c r="F413" s="1051"/>
      <c r="G413" s="1051"/>
      <c r="H413" s="1051"/>
      <c r="I413" s="1051"/>
      <c r="J413" s="1051"/>
      <c r="K413" s="1051"/>
      <c r="L413" s="1051"/>
      <c r="M413" s="1051"/>
      <c r="N413" s="171"/>
      <c r="S413" s="680"/>
    </row>
    <row r="414" spans="1:19" ht="38.4">
      <c r="A414" s="13"/>
      <c r="B414" s="132">
        <v>164256</v>
      </c>
      <c r="C414" s="29" t="s">
        <v>2197</v>
      </c>
      <c r="D414" s="13" t="s">
        <v>358</v>
      </c>
      <c r="E414" s="240"/>
      <c r="F414" s="240" t="s">
        <v>233</v>
      </c>
      <c r="G414" s="34">
        <v>22340</v>
      </c>
      <c r="H414" s="319">
        <f t="shared" ref="H414:H426" si="258">N414</f>
        <v>17500</v>
      </c>
      <c r="I414" s="208"/>
      <c r="J414" s="32" t="s">
        <v>2198</v>
      </c>
      <c r="K414" s="41" t="s">
        <v>2144</v>
      </c>
      <c r="L414" s="38" t="s">
        <v>386</v>
      </c>
      <c r="M414" s="17"/>
      <c r="N414" s="159">
        <v>17500</v>
      </c>
      <c r="O414" s="680" t="b">
        <f t="shared" ref="O414:O426" si="259">H414=N414</f>
        <v>1</v>
      </c>
      <c r="P414" s="680" t="b">
        <f t="shared" ref="P414:P426" si="260">H414&lt;G414</f>
        <v>1</v>
      </c>
      <c r="Q414">
        <f>VLOOKUP(B414,'25년09월 학교가'!$A$2:$C$1818,3,0)</f>
        <v>17500</v>
      </c>
      <c r="S414" s="680" t="b">
        <f t="shared" ref="S414:S426" si="261">Q414=H414</f>
        <v>1</v>
      </c>
    </row>
    <row r="415" spans="1:19" ht="38.4">
      <c r="A415" s="13"/>
      <c r="B415" s="132">
        <v>266349</v>
      </c>
      <c r="C415" s="29" t="s">
        <v>2199</v>
      </c>
      <c r="D415" s="13" t="s">
        <v>2200</v>
      </c>
      <c r="E415" s="240"/>
      <c r="F415" s="240" t="s">
        <v>233</v>
      </c>
      <c r="G415" s="34">
        <v>40750</v>
      </c>
      <c r="H415" s="319">
        <f t="shared" si="258"/>
        <v>39480</v>
      </c>
      <c r="I415" s="208"/>
      <c r="J415" s="32" t="s">
        <v>2201</v>
      </c>
      <c r="K415" s="41" t="s">
        <v>788</v>
      </c>
      <c r="L415" s="38" t="s">
        <v>388</v>
      </c>
      <c r="M415" s="17"/>
      <c r="N415" s="159">
        <v>39480</v>
      </c>
      <c r="O415" s="680" t="b">
        <f t="shared" si="259"/>
        <v>1</v>
      </c>
      <c r="P415" s="680" t="b">
        <f t="shared" si="260"/>
        <v>1</v>
      </c>
      <c r="Q415">
        <f>VLOOKUP(B415,'25년09월 학교가'!$A$2:$C$1818,3,0)</f>
        <v>39480</v>
      </c>
      <c r="S415" s="680" t="b">
        <f t="shared" si="261"/>
        <v>1</v>
      </c>
    </row>
    <row r="416" spans="1:19">
      <c r="A416" s="13"/>
      <c r="B416" s="132">
        <v>124620</v>
      </c>
      <c r="C416" s="29" t="s">
        <v>2202</v>
      </c>
      <c r="D416" s="13" t="s">
        <v>2203</v>
      </c>
      <c r="E416" s="240"/>
      <c r="F416" s="240" t="s">
        <v>233</v>
      </c>
      <c r="G416" s="34">
        <v>59620</v>
      </c>
      <c r="H416" s="319">
        <f t="shared" si="258"/>
        <v>57460</v>
      </c>
      <c r="I416" s="208"/>
      <c r="J416" s="32" t="s">
        <v>2204</v>
      </c>
      <c r="K416" s="41" t="s">
        <v>788</v>
      </c>
      <c r="L416" s="38" t="s">
        <v>2205</v>
      </c>
      <c r="M416" s="17" t="s">
        <v>106</v>
      </c>
      <c r="N416" s="159">
        <v>57460</v>
      </c>
      <c r="O416" s="680" t="b">
        <f t="shared" si="259"/>
        <v>1</v>
      </c>
      <c r="P416" s="680" t="b">
        <f t="shared" si="260"/>
        <v>1</v>
      </c>
      <c r="Q416">
        <f>VLOOKUP(B416,'25년09월 학교가'!$A$2:$C$1818,3,0)</f>
        <v>57460</v>
      </c>
      <c r="S416" s="680" t="b">
        <f t="shared" si="261"/>
        <v>1</v>
      </c>
    </row>
    <row r="417" spans="1:19">
      <c r="A417" s="13"/>
      <c r="B417" s="132">
        <v>159507</v>
      </c>
      <c r="C417" s="29" t="s">
        <v>2206</v>
      </c>
      <c r="D417" s="13" t="s">
        <v>2203</v>
      </c>
      <c r="E417" s="240"/>
      <c r="F417" s="240" t="s">
        <v>233</v>
      </c>
      <c r="G417" s="34">
        <v>59430</v>
      </c>
      <c r="H417" s="319">
        <f t="shared" si="258"/>
        <v>57230</v>
      </c>
      <c r="I417" s="208"/>
      <c r="J417" s="32" t="s">
        <v>2207</v>
      </c>
      <c r="K417" s="41" t="s">
        <v>788</v>
      </c>
      <c r="L417" s="38" t="s">
        <v>2208</v>
      </c>
      <c r="M417" s="17" t="s">
        <v>106</v>
      </c>
      <c r="N417" s="159">
        <v>57230</v>
      </c>
      <c r="O417" s="680" t="b">
        <f t="shared" si="259"/>
        <v>1</v>
      </c>
      <c r="P417" s="680" t="b">
        <f t="shared" si="260"/>
        <v>1</v>
      </c>
      <c r="Q417">
        <f>VLOOKUP(B417,'25년09월 학교가'!$A$2:$C$1818,3,0)</f>
        <v>57230</v>
      </c>
      <c r="S417" s="680" t="b">
        <f t="shared" si="261"/>
        <v>1</v>
      </c>
    </row>
    <row r="418" spans="1:19">
      <c r="A418" s="13"/>
      <c r="B418" s="132">
        <v>144773</v>
      </c>
      <c r="C418" s="29" t="s">
        <v>2209</v>
      </c>
      <c r="D418" s="13" t="s">
        <v>2200</v>
      </c>
      <c r="E418" s="240"/>
      <c r="F418" s="240" t="s">
        <v>233</v>
      </c>
      <c r="G418" s="34">
        <f>H418+5000</f>
        <v>54000</v>
      </c>
      <c r="H418" s="319">
        <f t="shared" si="258"/>
        <v>49000</v>
      </c>
      <c r="I418" s="208"/>
      <c r="J418" s="32" t="s">
        <v>2210</v>
      </c>
      <c r="K418" s="41" t="s">
        <v>788</v>
      </c>
      <c r="L418" s="38" t="s">
        <v>388</v>
      </c>
      <c r="M418" s="17" t="s">
        <v>106</v>
      </c>
      <c r="N418" s="159">
        <v>49000</v>
      </c>
      <c r="O418" s="680" t="b">
        <f t="shared" si="259"/>
        <v>1</v>
      </c>
      <c r="P418" s="680" t="b">
        <f t="shared" si="260"/>
        <v>1</v>
      </c>
      <c r="Q418">
        <f>VLOOKUP(B418,'25년09월 학교가'!$A$2:$C$1818,3,0)</f>
        <v>49000</v>
      </c>
      <c r="S418" s="680" t="b">
        <f t="shared" si="261"/>
        <v>1</v>
      </c>
    </row>
    <row r="419" spans="1:19">
      <c r="A419" s="13"/>
      <c r="B419" s="132">
        <v>146126</v>
      </c>
      <c r="C419" s="29" t="s">
        <v>2213</v>
      </c>
      <c r="D419" s="13" t="s">
        <v>2200</v>
      </c>
      <c r="E419" s="240"/>
      <c r="F419" s="240" t="s">
        <v>233</v>
      </c>
      <c r="G419" s="34">
        <v>32460</v>
      </c>
      <c r="H419" s="319">
        <f t="shared" si="258"/>
        <v>31020</v>
      </c>
      <c r="I419" s="208"/>
      <c r="J419" s="32" t="s">
        <v>2214</v>
      </c>
      <c r="K419" s="41" t="s">
        <v>788</v>
      </c>
      <c r="L419" s="38" t="s">
        <v>388</v>
      </c>
      <c r="M419" s="17" t="s">
        <v>11</v>
      </c>
      <c r="N419" s="159">
        <v>31020</v>
      </c>
      <c r="O419" s="680" t="b">
        <f t="shared" si="259"/>
        <v>1</v>
      </c>
      <c r="P419" s="680" t="b">
        <f t="shared" si="260"/>
        <v>1</v>
      </c>
      <c r="Q419">
        <f>VLOOKUP(B419,'25년09월 학교가'!$A$2:$C$1818,3,0)</f>
        <v>31020</v>
      </c>
      <c r="S419" s="680" t="b">
        <f t="shared" si="261"/>
        <v>1</v>
      </c>
    </row>
    <row r="420" spans="1:19" ht="38.4">
      <c r="A420" s="13"/>
      <c r="B420" s="132">
        <v>100921</v>
      </c>
      <c r="C420" s="29" t="s">
        <v>2215</v>
      </c>
      <c r="D420" s="13" t="s">
        <v>2203</v>
      </c>
      <c r="E420" s="240"/>
      <c r="F420" s="240" t="s">
        <v>233</v>
      </c>
      <c r="G420" s="34">
        <v>12680</v>
      </c>
      <c r="H420" s="319">
        <f t="shared" si="258"/>
        <v>11500</v>
      </c>
      <c r="I420" s="208"/>
      <c r="J420" s="32" t="s">
        <v>2216</v>
      </c>
      <c r="K420" s="41" t="s">
        <v>788</v>
      </c>
      <c r="L420" s="38" t="s">
        <v>2217</v>
      </c>
      <c r="M420" s="17"/>
      <c r="N420" s="159">
        <v>11500</v>
      </c>
      <c r="O420" s="680" t="b">
        <f t="shared" si="259"/>
        <v>1</v>
      </c>
      <c r="P420" s="680" t="b">
        <f t="shared" si="260"/>
        <v>1</v>
      </c>
      <c r="Q420">
        <f>VLOOKUP(B420,'25년09월 학교가'!$A$2:$C$1818,3,0)</f>
        <v>11500</v>
      </c>
      <c r="S420" s="680" t="b">
        <f t="shared" si="261"/>
        <v>1</v>
      </c>
    </row>
    <row r="421" spans="1:19">
      <c r="A421" s="13"/>
      <c r="B421" s="132">
        <v>237766</v>
      </c>
      <c r="C421" s="29" t="s">
        <v>2579</v>
      </c>
      <c r="D421" s="13" t="s">
        <v>341</v>
      </c>
      <c r="E421" s="12"/>
      <c r="F421" s="12" t="s">
        <v>233</v>
      </c>
      <c r="G421" s="34">
        <v>18730</v>
      </c>
      <c r="H421" s="319">
        <f t="shared" si="258"/>
        <v>14220</v>
      </c>
      <c r="I421" s="208"/>
      <c r="J421" s="32" t="s">
        <v>2580</v>
      </c>
      <c r="K421" s="41"/>
      <c r="L421" s="38" t="s">
        <v>2581</v>
      </c>
      <c r="M421" s="17"/>
      <c r="N421" s="159">
        <v>14220</v>
      </c>
      <c r="O421" s="680" t="b">
        <f t="shared" si="259"/>
        <v>1</v>
      </c>
      <c r="P421" s="680" t="b">
        <f t="shared" si="260"/>
        <v>1</v>
      </c>
      <c r="Q421">
        <f>VLOOKUP(B421,'25년09월 학교가'!$A$2:$C$1818,3,0)</f>
        <v>14220</v>
      </c>
      <c r="S421" s="680" t="b">
        <f t="shared" si="261"/>
        <v>1</v>
      </c>
    </row>
    <row r="422" spans="1:19">
      <c r="A422" s="13"/>
      <c r="B422" s="132">
        <v>285068</v>
      </c>
      <c r="C422" s="29" t="s">
        <v>2582</v>
      </c>
      <c r="D422" s="13" t="s">
        <v>2583</v>
      </c>
      <c r="E422" s="12"/>
      <c r="F422" s="12" t="s">
        <v>233</v>
      </c>
      <c r="G422" s="34">
        <v>8650</v>
      </c>
      <c r="H422" s="319">
        <f t="shared" si="258"/>
        <v>5500</v>
      </c>
      <c r="I422" s="208"/>
      <c r="J422" s="32" t="s">
        <v>2584</v>
      </c>
      <c r="K422" s="41"/>
      <c r="L422" s="38" t="s">
        <v>2115</v>
      </c>
      <c r="M422" s="17"/>
      <c r="N422" s="159">
        <v>5500</v>
      </c>
      <c r="O422" s="680" t="b">
        <f t="shared" si="259"/>
        <v>1</v>
      </c>
      <c r="P422" s="680" t="b">
        <f t="shared" si="260"/>
        <v>1</v>
      </c>
      <c r="Q422">
        <f>VLOOKUP(B422,'25년09월 학교가'!$A$2:$C$1818,3,0)</f>
        <v>5500</v>
      </c>
      <c r="S422" s="680" t="b">
        <f t="shared" si="261"/>
        <v>1</v>
      </c>
    </row>
    <row r="423" spans="1:19" ht="38.4">
      <c r="A423" s="13"/>
      <c r="B423" s="132">
        <v>162240</v>
      </c>
      <c r="C423" s="29" t="s">
        <v>2585</v>
      </c>
      <c r="D423" s="13" t="s">
        <v>2586</v>
      </c>
      <c r="E423" s="12"/>
      <c r="F423" s="12" t="s">
        <v>233</v>
      </c>
      <c r="G423" s="34">
        <v>10600</v>
      </c>
      <c r="H423" s="319">
        <f t="shared" si="258"/>
        <v>7710</v>
      </c>
      <c r="I423" s="208"/>
      <c r="J423" s="32" t="s">
        <v>2587</v>
      </c>
      <c r="K423" s="41" t="s">
        <v>382</v>
      </c>
      <c r="L423" s="38" t="s">
        <v>17</v>
      </c>
      <c r="M423" s="17"/>
      <c r="N423" s="159">
        <v>7710</v>
      </c>
      <c r="O423" s="680" t="b">
        <f t="shared" si="259"/>
        <v>1</v>
      </c>
      <c r="P423" s="680" t="b">
        <f t="shared" si="260"/>
        <v>1</v>
      </c>
      <c r="Q423">
        <f>VLOOKUP(B423,'25년09월 학교가'!$A$2:$C$1818,3,0)</f>
        <v>7710</v>
      </c>
      <c r="S423" s="680" t="b">
        <f t="shared" si="261"/>
        <v>1</v>
      </c>
    </row>
    <row r="424" spans="1:19" ht="38.4">
      <c r="A424" s="13"/>
      <c r="B424" s="132">
        <v>253323</v>
      </c>
      <c r="C424" s="29" t="s">
        <v>2588</v>
      </c>
      <c r="D424" s="13" t="s">
        <v>58</v>
      </c>
      <c r="E424" s="12"/>
      <c r="F424" s="12" t="s">
        <v>233</v>
      </c>
      <c r="G424" s="34">
        <v>12530</v>
      </c>
      <c r="H424" s="319">
        <f t="shared" si="258"/>
        <v>9500</v>
      </c>
      <c r="I424" s="208"/>
      <c r="J424" s="32" t="s">
        <v>2589</v>
      </c>
      <c r="K424" s="41"/>
      <c r="L424" s="38" t="s">
        <v>323</v>
      </c>
      <c r="M424" s="17"/>
      <c r="N424" s="159">
        <v>9500</v>
      </c>
      <c r="O424" s="680" t="b">
        <f t="shared" si="259"/>
        <v>1</v>
      </c>
      <c r="P424" s="680" t="b">
        <f t="shared" si="260"/>
        <v>1</v>
      </c>
      <c r="Q424">
        <f>VLOOKUP(B424,'25년09월 학교가'!$A$2:$C$1818,3,0)</f>
        <v>9500</v>
      </c>
      <c r="S424" s="680" t="b">
        <f t="shared" si="261"/>
        <v>1</v>
      </c>
    </row>
    <row r="425" spans="1:19" ht="38.4">
      <c r="A425" s="13"/>
      <c r="B425" s="132">
        <v>114592</v>
      </c>
      <c r="C425" s="29" t="s">
        <v>2590</v>
      </c>
      <c r="D425" s="13" t="s">
        <v>60</v>
      </c>
      <c r="E425" s="12"/>
      <c r="F425" s="12" t="s">
        <v>233</v>
      </c>
      <c r="G425" s="34">
        <v>29610</v>
      </c>
      <c r="H425" s="319">
        <f t="shared" si="258"/>
        <v>19000</v>
      </c>
      <c r="I425" s="208"/>
      <c r="J425" s="32" t="s">
        <v>2591</v>
      </c>
      <c r="K425" s="41"/>
      <c r="L425" s="38" t="s">
        <v>511</v>
      </c>
      <c r="M425" s="17"/>
      <c r="N425" s="159">
        <v>19000</v>
      </c>
      <c r="O425" s="680" t="b">
        <f t="shared" si="259"/>
        <v>1</v>
      </c>
      <c r="P425" s="680" t="b">
        <f t="shared" si="260"/>
        <v>1</v>
      </c>
      <c r="Q425">
        <f>VLOOKUP(B425,'25년09월 학교가'!$A$2:$C$1818,3,0)</f>
        <v>19000</v>
      </c>
      <c r="S425" s="680" t="b">
        <f t="shared" si="261"/>
        <v>1</v>
      </c>
    </row>
    <row r="426" spans="1:19" ht="38.4">
      <c r="A426" s="13"/>
      <c r="B426" s="132">
        <v>258159</v>
      </c>
      <c r="C426" s="29" t="s">
        <v>2592</v>
      </c>
      <c r="D426" s="13" t="s">
        <v>89</v>
      </c>
      <c r="E426" s="12"/>
      <c r="F426" s="12" t="s">
        <v>233</v>
      </c>
      <c r="G426" s="34">
        <v>15260</v>
      </c>
      <c r="H426" s="319">
        <f t="shared" si="258"/>
        <v>11720</v>
      </c>
      <c r="I426" s="208"/>
      <c r="J426" s="32" t="s">
        <v>2593</v>
      </c>
      <c r="K426" s="41"/>
      <c r="L426" s="38" t="s">
        <v>511</v>
      </c>
      <c r="M426" s="17"/>
      <c r="N426" s="159">
        <v>11720</v>
      </c>
      <c r="O426" s="680" t="b">
        <f t="shared" si="259"/>
        <v>1</v>
      </c>
      <c r="P426" s="680" t="b">
        <f t="shared" si="260"/>
        <v>1</v>
      </c>
      <c r="Q426">
        <f>VLOOKUP(B426,'25년09월 학교가'!$A$2:$C$1818,3,0)</f>
        <v>11720</v>
      </c>
      <c r="S426" s="680" t="b">
        <f t="shared" si="261"/>
        <v>1</v>
      </c>
    </row>
  </sheetData>
  <autoFilter ref="A4:S410" xr:uid="{00000000-0001-0000-0800-000000000000}"/>
  <mergeCells count="13">
    <mergeCell ref="B413:M413"/>
    <mergeCell ref="C1:K1"/>
    <mergeCell ref="B324:M324"/>
    <mergeCell ref="B367:M367"/>
    <mergeCell ref="B386:M386"/>
    <mergeCell ref="A3:M3"/>
    <mergeCell ref="B5:M5"/>
    <mergeCell ref="B28:M28"/>
    <mergeCell ref="B94:M94"/>
    <mergeCell ref="B298:M298"/>
    <mergeCell ref="B72:M72"/>
    <mergeCell ref="B190:M190"/>
    <mergeCell ref="B258:M258"/>
  </mergeCells>
  <phoneticPr fontId="2" type="noConversion"/>
  <conditionalFormatting sqref="B1">
    <cfRule type="duplicateValues" dxfId="496" priority="474"/>
  </conditionalFormatting>
  <conditionalFormatting sqref="B25:B26">
    <cfRule type="duplicateValues" dxfId="495" priority="18"/>
    <cfRule type="duplicateValues" dxfId="494" priority="19"/>
  </conditionalFormatting>
  <conditionalFormatting sqref="B29">
    <cfRule type="containsText" dxfId="493" priority="159" operator="containsText" text="코드미발번">
      <formula>NOT(ISERROR(SEARCH("코드미발번",B29)))</formula>
    </cfRule>
    <cfRule type="duplicateValues" dxfId="492" priority="1493"/>
    <cfRule type="duplicateValues" dxfId="491" priority="1495"/>
    <cfRule type="duplicateValues" dxfId="490" priority="1496"/>
  </conditionalFormatting>
  <conditionalFormatting sqref="B30">
    <cfRule type="duplicateValues" dxfId="489" priority="152"/>
    <cfRule type="duplicateValues" dxfId="488" priority="153"/>
    <cfRule type="cellIs" dxfId="487" priority="154" operator="equal">
      <formula>408304</formula>
    </cfRule>
  </conditionalFormatting>
  <conditionalFormatting sqref="B31:B32">
    <cfRule type="duplicateValues" dxfId="486" priority="146"/>
    <cfRule type="duplicateValues" dxfId="485" priority="147"/>
    <cfRule type="duplicateValues" dxfId="484" priority="148"/>
    <cfRule type="duplicateValues" dxfId="483" priority="149"/>
    <cfRule type="containsText" dxfId="482" priority="150" operator="containsText" text="코드미발번">
      <formula>NOT(ISERROR(SEARCH("코드미발번",B31)))</formula>
    </cfRule>
    <cfRule type="duplicateValues" dxfId="481" priority="151"/>
  </conditionalFormatting>
  <conditionalFormatting sqref="B33:B35">
    <cfRule type="duplicateValues" dxfId="480" priority="201"/>
    <cfRule type="cellIs" dxfId="479" priority="202" operator="equal">
      <formula>408304</formula>
    </cfRule>
    <cfRule type="duplicateValues" dxfId="478" priority="203"/>
  </conditionalFormatting>
  <conditionalFormatting sqref="B40">
    <cfRule type="duplicateValues" dxfId="477" priority="1364"/>
    <cfRule type="duplicateValues" dxfId="476" priority="1365"/>
    <cfRule type="duplicateValues" dxfId="475" priority="1366"/>
    <cfRule type="containsText" dxfId="474" priority="1367" operator="containsText" text="코드미발번">
      <formula>NOT(ISERROR(SEARCH("코드미발번",B40)))</formula>
    </cfRule>
  </conditionalFormatting>
  <conditionalFormatting sqref="B41">
    <cfRule type="duplicateValues" dxfId="473" priority="1173"/>
    <cfRule type="duplicateValues" dxfId="472" priority="1174"/>
  </conditionalFormatting>
  <conditionalFormatting sqref="B42:B43">
    <cfRule type="duplicateValues" dxfId="471" priority="368"/>
    <cfRule type="duplicateValues" dxfId="470" priority="369"/>
    <cfRule type="duplicateValues" dxfId="469" priority="370"/>
    <cfRule type="duplicateValues" dxfId="468" priority="371"/>
    <cfRule type="duplicateValues" dxfId="467" priority="372"/>
    <cfRule type="duplicateValues" dxfId="466" priority="373"/>
  </conditionalFormatting>
  <conditionalFormatting sqref="B42:B46">
    <cfRule type="duplicateValues" dxfId="465" priority="374"/>
    <cfRule type="duplicateValues" dxfId="464" priority="375"/>
    <cfRule type="duplicateValues" dxfId="463" priority="376"/>
    <cfRule type="containsText" dxfId="462" priority="377" operator="containsText" text="코드미발번">
      <formula>NOT(ISERROR(SEARCH("코드미발번",B42)))</formula>
    </cfRule>
  </conditionalFormatting>
  <conditionalFormatting sqref="B49">
    <cfRule type="duplicateValues" dxfId="461" priority="528"/>
    <cfRule type="cellIs" dxfId="460" priority="529" operator="equal">
      <formula>408304</formula>
    </cfRule>
  </conditionalFormatting>
  <conditionalFormatting sqref="B68">
    <cfRule type="duplicateValues" dxfId="459" priority="16"/>
    <cfRule type="duplicateValues" dxfId="458" priority="17"/>
  </conditionalFormatting>
  <conditionalFormatting sqref="B69">
    <cfRule type="duplicateValues" dxfId="457" priority="14"/>
    <cfRule type="duplicateValues" dxfId="456" priority="15"/>
  </conditionalFormatting>
  <conditionalFormatting sqref="B73">
    <cfRule type="duplicateValues" dxfId="455" priority="299"/>
    <cfRule type="duplicateValues" dxfId="454" priority="300"/>
    <cfRule type="containsText" dxfId="453" priority="301" operator="containsText" text="코드미발번">
      <formula>NOT(ISERROR(SEARCH("코드미발번",B73)))</formula>
    </cfRule>
  </conditionalFormatting>
  <conditionalFormatting sqref="B74">
    <cfRule type="duplicateValues" dxfId="452" priority="97"/>
    <cfRule type="duplicateValues" dxfId="451" priority="98"/>
    <cfRule type="duplicateValues" dxfId="450" priority="100"/>
    <cfRule type="duplicateValues" dxfId="449" priority="101"/>
    <cfRule type="duplicateValues" dxfId="448" priority="102"/>
    <cfRule type="duplicateValues" dxfId="447" priority="103"/>
  </conditionalFormatting>
  <conditionalFormatting sqref="B76">
    <cfRule type="duplicateValues" dxfId="446" priority="296"/>
    <cfRule type="cellIs" dxfId="445" priority="297" operator="equal">
      <formula>408304</formula>
    </cfRule>
  </conditionalFormatting>
  <conditionalFormatting sqref="B81">
    <cfRule type="duplicateValues" dxfId="444" priority="298"/>
  </conditionalFormatting>
  <conditionalFormatting sqref="B81:B82">
    <cfRule type="cellIs" dxfId="443" priority="295" operator="equal">
      <formula>408304</formula>
    </cfRule>
  </conditionalFormatting>
  <conditionalFormatting sqref="B82">
    <cfRule type="duplicateValues" dxfId="442" priority="294"/>
  </conditionalFormatting>
  <conditionalFormatting sqref="B83">
    <cfRule type="duplicateValues" dxfId="441" priority="291"/>
    <cfRule type="duplicateValues" dxfId="440" priority="292"/>
    <cfRule type="containsText" dxfId="439" priority="293" operator="containsText" text="코드미발번">
      <formula>NOT(ISERROR(SEARCH("코드미발번",B83)))</formula>
    </cfRule>
  </conditionalFormatting>
  <conditionalFormatting sqref="B95">
    <cfRule type="duplicateValues" dxfId="438" priority="161"/>
    <cfRule type="duplicateValues" dxfId="437" priority="162"/>
    <cfRule type="duplicateValues" dxfId="436" priority="163"/>
    <cfRule type="duplicateValues" dxfId="435" priority="164"/>
    <cfRule type="duplicateValues" dxfId="434" priority="165"/>
    <cfRule type="duplicateValues" dxfId="433" priority="166"/>
    <cfRule type="duplicateValues" dxfId="432" priority="167"/>
    <cfRule type="duplicateValues" dxfId="431" priority="168"/>
    <cfRule type="containsText" dxfId="430" priority="169" operator="containsText" text="코드미발번">
      <formula>NOT(ISERROR(SEARCH("코드미발번",B95)))</formula>
    </cfRule>
  </conditionalFormatting>
  <conditionalFormatting sqref="B96">
    <cfRule type="duplicateValues" dxfId="429" priority="61"/>
    <cfRule type="duplicateValues" dxfId="428" priority="62"/>
    <cfRule type="duplicateValues" dxfId="427" priority="63"/>
    <cfRule type="duplicateValues" dxfId="426" priority="64"/>
    <cfRule type="duplicateValues" dxfId="425" priority="65"/>
    <cfRule type="duplicateValues" dxfId="424" priority="66"/>
    <cfRule type="duplicateValues" dxfId="423" priority="67"/>
    <cfRule type="duplicateValues" dxfId="422" priority="68"/>
    <cfRule type="containsText" dxfId="421" priority="69" operator="containsText" text="코드미발번">
      <formula>NOT(ISERROR(SEARCH("코드미발번",B96)))</formula>
    </cfRule>
  </conditionalFormatting>
  <conditionalFormatting sqref="B97">
    <cfRule type="duplicateValues" dxfId="420" priority="54"/>
    <cfRule type="duplicateValues" dxfId="419" priority="55"/>
    <cfRule type="duplicateValues" dxfId="418" priority="56"/>
    <cfRule type="duplicateValues" dxfId="417" priority="57"/>
    <cfRule type="duplicateValues" dxfId="416" priority="59"/>
    <cfRule type="duplicateValues" dxfId="415" priority="60"/>
  </conditionalFormatting>
  <conditionalFormatting sqref="B97:B101 B351:B359">
    <cfRule type="containsText" dxfId="414" priority="58" operator="containsText" text="코드미발번">
      <formula>NOT(ISERROR(SEARCH("코드미발번",B97)))</formula>
    </cfRule>
  </conditionalFormatting>
  <conditionalFormatting sqref="B98:B100">
    <cfRule type="duplicateValues" dxfId="413" priority="401"/>
    <cfRule type="duplicateValues" dxfId="412" priority="402"/>
  </conditionalFormatting>
  <conditionalFormatting sqref="B101">
    <cfRule type="duplicateValues" dxfId="411" priority="1072"/>
    <cfRule type="duplicateValues" dxfId="410" priority="1073"/>
  </conditionalFormatting>
  <conditionalFormatting sqref="B102">
    <cfRule type="duplicateValues" dxfId="409" priority="350"/>
  </conditionalFormatting>
  <conditionalFormatting sqref="B103">
    <cfRule type="duplicateValues" dxfId="408" priority="363"/>
    <cfRule type="duplicateValues" dxfId="407" priority="364"/>
    <cfRule type="duplicateValues" dxfId="406" priority="365"/>
    <cfRule type="containsText" dxfId="405" priority="366" operator="containsText" text="코드미발번">
      <formula>NOT(ISERROR(SEARCH("코드미발번",B103)))</formula>
    </cfRule>
  </conditionalFormatting>
  <conditionalFormatting sqref="B109">
    <cfRule type="duplicateValues" dxfId="404" priority="521"/>
    <cfRule type="cellIs" dxfId="403" priority="522" operator="equal">
      <formula>408304</formula>
    </cfRule>
  </conditionalFormatting>
  <conditionalFormatting sqref="B110">
    <cfRule type="duplicateValues" dxfId="402" priority="398"/>
    <cfRule type="duplicateValues" dxfId="401" priority="399"/>
  </conditionalFormatting>
  <conditionalFormatting sqref="B110:B112">
    <cfRule type="containsText" dxfId="400" priority="132" operator="containsText" text="코드미발번">
      <formula>NOT(ISERROR(SEARCH("코드미발번",B110)))</formula>
    </cfRule>
  </conditionalFormatting>
  <conditionalFormatting sqref="B111:B112">
    <cfRule type="duplicateValues" dxfId="399" priority="127"/>
    <cfRule type="duplicateValues" dxfId="398" priority="128"/>
    <cfRule type="duplicateValues" dxfId="397" priority="131"/>
    <cfRule type="duplicateValues" dxfId="396" priority="133"/>
  </conditionalFormatting>
  <conditionalFormatting sqref="B112">
    <cfRule type="duplicateValues" dxfId="395" priority="129"/>
    <cfRule type="duplicateValues" dxfId="394" priority="130"/>
  </conditionalFormatting>
  <conditionalFormatting sqref="B113">
    <cfRule type="duplicateValues" dxfId="393" priority="1317"/>
    <cfRule type="cellIs" dxfId="392" priority="1318" operator="equal">
      <formula>408304</formula>
    </cfRule>
  </conditionalFormatting>
  <conditionalFormatting sqref="B114">
    <cfRule type="duplicateValues" dxfId="391" priority="470"/>
    <cfRule type="duplicateValues" dxfId="390" priority="471"/>
    <cfRule type="containsText" dxfId="389" priority="472" operator="containsText" text="코드미발번">
      <formula>NOT(ISERROR(SEARCH("코드미발번",B114)))</formula>
    </cfRule>
  </conditionalFormatting>
  <conditionalFormatting sqref="B132">
    <cfRule type="duplicateValues" dxfId="388" priority="475"/>
  </conditionalFormatting>
  <conditionalFormatting sqref="B133">
    <cfRule type="duplicateValues" dxfId="387" priority="499"/>
    <cfRule type="cellIs" dxfId="386" priority="500" operator="equal">
      <formula>408304</formula>
    </cfRule>
  </conditionalFormatting>
  <conditionalFormatting sqref="B147">
    <cfRule type="duplicateValues" dxfId="385" priority="263"/>
    <cfRule type="cellIs" dxfId="384" priority="264" operator="equal">
      <formula>408304</formula>
    </cfRule>
  </conditionalFormatting>
  <conditionalFormatting sqref="B151">
    <cfRule type="duplicateValues" dxfId="383" priority="244"/>
    <cfRule type="duplicateValues" dxfId="382" priority="245"/>
    <cfRule type="duplicateValues" dxfId="381" priority="246"/>
    <cfRule type="containsText" dxfId="380" priority="247" operator="containsText" text="코드미발번">
      <formula>NOT(ISERROR(SEARCH("코드미발번",B151)))</formula>
    </cfRule>
  </conditionalFormatting>
  <conditionalFormatting sqref="B161:B162">
    <cfRule type="duplicateValues" dxfId="379" priority="330"/>
    <cfRule type="duplicateValues" dxfId="378" priority="331"/>
    <cfRule type="duplicateValues" dxfId="377" priority="332"/>
  </conditionalFormatting>
  <conditionalFormatting sqref="B161:B165">
    <cfRule type="containsText" dxfId="376" priority="333" operator="containsText" text="코드미발번">
      <formula>NOT(ISERROR(SEARCH("코드미발번",B161)))</formula>
    </cfRule>
  </conditionalFormatting>
  <conditionalFormatting sqref="B163:B165">
    <cfRule type="duplicateValues" dxfId="375" priority="858"/>
    <cfRule type="duplicateValues" dxfId="374" priority="859"/>
  </conditionalFormatting>
  <conditionalFormatting sqref="B183">
    <cfRule type="duplicateValues" dxfId="373" priority="479"/>
    <cfRule type="cellIs" dxfId="372" priority="480" operator="equal">
      <formula>408304</formula>
    </cfRule>
  </conditionalFormatting>
  <conditionalFormatting sqref="B186">
    <cfRule type="duplicateValues" dxfId="371" priority="172"/>
    <cfRule type="duplicateValues" dxfId="370" priority="173"/>
    <cfRule type="containsText" dxfId="369" priority="174" operator="containsText" text="코드미발번">
      <formula>NOT(ISERROR(SEARCH("코드미발번",B186)))</formula>
    </cfRule>
  </conditionalFormatting>
  <conditionalFormatting sqref="B187">
    <cfRule type="duplicateValues" dxfId="368" priority="171"/>
  </conditionalFormatting>
  <conditionalFormatting sqref="B188">
    <cfRule type="duplicateValues" dxfId="367" priority="170"/>
  </conditionalFormatting>
  <conditionalFormatting sqref="B191">
    <cfRule type="duplicateValues" dxfId="366" priority="10"/>
    <cfRule type="duplicateValues" dxfId="365" priority="11"/>
  </conditionalFormatting>
  <conditionalFormatting sqref="B192">
    <cfRule type="duplicateValues" dxfId="364" priority="52"/>
    <cfRule type="duplicateValues" dxfId="363" priority="53"/>
  </conditionalFormatting>
  <conditionalFormatting sqref="B193">
    <cfRule type="duplicateValues" dxfId="362" priority="47"/>
    <cfRule type="duplicateValues" dxfId="361" priority="48"/>
    <cfRule type="duplicateValues" dxfId="360" priority="49"/>
    <cfRule type="duplicateValues" dxfId="359" priority="50"/>
    <cfRule type="containsText" dxfId="358" priority="51" operator="containsText" text="코드미발번">
      <formula>NOT(ISERROR(SEARCH("코드미발번",B193)))</formula>
    </cfRule>
  </conditionalFormatting>
  <conditionalFormatting sqref="B194">
    <cfRule type="duplicateValues" dxfId="357" priority="40"/>
  </conditionalFormatting>
  <conditionalFormatting sqref="B195:B197">
    <cfRule type="duplicateValues" dxfId="356" priority="31"/>
    <cfRule type="duplicateValues" dxfId="355" priority="32"/>
    <cfRule type="containsText" dxfId="354" priority="33" operator="containsText" text="코드미발번">
      <formula>NOT(ISERROR(SEARCH("코드미발번",B195)))</formula>
    </cfRule>
    <cfRule type="duplicateValues" dxfId="353" priority="34"/>
    <cfRule type="duplicateValues" dxfId="352" priority="35"/>
    <cfRule type="duplicateValues" dxfId="351" priority="36"/>
    <cfRule type="duplicateValues" dxfId="350" priority="37"/>
  </conditionalFormatting>
  <conditionalFormatting sqref="B196:B197">
    <cfRule type="duplicateValues" dxfId="349" priority="38"/>
    <cfRule type="duplicateValues" dxfId="348" priority="39"/>
  </conditionalFormatting>
  <conditionalFormatting sqref="B198">
    <cfRule type="duplicateValues" dxfId="347" priority="288"/>
    <cfRule type="duplicateValues" dxfId="346" priority="289"/>
    <cfRule type="containsText" dxfId="345" priority="290" operator="containsText" text="코드미발번">
      <formula>NOT(ISERROR(SEARCH("코드미발번",B198)))</formula>
    </cfRule>
  </conditionalFormatting>
  <conditionalFormatting sqref="B206">
    <cfRule type="duplicateValues" dxfId="344" priority="226"/>
    <cfRule type="duplicateValues" dxfId="343" priority="228"/>
    <cfRule type="duplicateValues" dxfId="342" priority="229"/>
    <cfRule type="duplicateValues" dxfId="341" priority="230"/>
    <cfRule type="duplicateValues" dxfId="340" priority="231"/>
  </conditionalFormatting>
  <conditionalFormatting sqref="B207:B209">
    <cfRule type="duplicateValues" dxfId="339" priority="222"/>
    <cfRule type="duplicateValues" dxfId="338" priority="223"/>
    <cfRule type="duplicateValues" dxfId="337" priority="224"/>
    <cfRule type="containsText" dxfId="336" priority="225" operator="containsText" text="코드미발번">
      <formula>NOT(ISERROR(SEARCH("코드미발번",B207)))</formula>
    </cfRule>
  </conditionalFormatting>
  <conditionalFormatting sqref="B218">
    <cfRule type="duplicateValues" dxfId="335" priority="215"/>
    <cfRule type="duplicateValues" dxfId="334" priority="216"/>
    <cfRule type="containsText" dxfId="333" priority="217" operator="containsText" text="코드미발번">
      <formula>NOT(ISERROR(SEARCH("코드미발번",B218)))</formula>
    </cfRule>
  </conditionalFormatting>
  <conditionalFormatting sqref="B219">
    <cfRule type="duplicateValues" dxfId="332" priority="121"/>
    <cfRule type="duplicateValues" dxfId="331" priority="122"/>
    <cfRule type="duplicateValues" dxfId="330" priority="123"/>
  </conditionalFormatting>
  <conditionalFormatting sqref="B220">
    <cfRule type="duplicateValues" dxfId="329" priority="214"/>
  </conditionalFormatting>
  <conditionalFormatting sqref="B221">
    <cfRule type="duplicateValues" dxfId="328" priority="212"/>
    <cfRule type="cellIs" dxfId="327" priority="213" operator="equal">
      <formula>408304</formula>
    </cfRule>
  </conditionalFormatting>
  <conditionalFormatting sqref="B226">
    <cfRule type="duplicateValues" dxfId="326" priority="209"/>
    <cfRule type="duplicateValues" dxfId="325" priority="210"/>
    <cfRule type="containsText" dxfId="324" priority="211" operator="containsText" text="코드미발번">
      <formula>NOT(ISERROR(SEARCH("코드미발번",B226)))</formula>
    </cfRule>
  </conditionalFormatting>
  <conditionalFormatting sqref="B227">
    <cfRule type="duplicateValues" dxfId="323" priority="204"/>
    <cfRule type="duplicateValues" dxfId="322" priority="205"/>
    <cfRule type="duplicateValues" dxfId="321" priority="206"/>
    <cfRule type="duplicateValues" dxfId="320" priority="207"/>
    <cfRule type="containsText" dxfId="319" priority="208" operator="containsText" text="코드미발번">
      <formula>NOT(ISERROR(SEARCH("코드미발번",B227)))</formula>
    </cfRule>
  </conditionalFormatting>
  <conditionalFormatting sqref="B228">
    <cfRule type="duplicateValues" dxfId="318" priority="241"/>
    <cfRule type="duplicateValues" dxfId="317" priority="242"/>
    <cfRule type="containsText" dxfId="316" priority="243" operator="containsText" text="코드미발번">
      <formula>NOT(ISERROR(SEARCH("코드미발번",B228)))</formula>
    </cfRule>
  </conditionalFormatting>
  <conditionalFormatting sqref="B229:B230">
    <cfRule type="duplicateValues" dxfId="315" priority="234"/>
  </conditionalFormatting>
  <conditionalFormatting sqref="B230">
    <cfRule type="duplicateValues" dxfId="314" priority="235"/>
    <cfRule type="duplicateValues" dxfId="313" priority="236"/>
    <cfRule type="containsText" dxfId="312" priority="237" operator="containsText" text="코드미발번">
      <formula>NOT(ISERROR(SEARCH("코드미발번",B230)))</formula>
    </cfRule>
  </conditionalFormatting>
  <conditionalFormatting sqref="B231">
    <cfRule type="duplicateValues" dxfId="311" priority="218"/>
    <cfRule type="duplicateValues" dxfId="310" priority="219"/>
    <cfRule type="containsText" dxfId="309" priority="220" operator="containsText" text="코드미발번">
      <formula>NOT(ISERROR(SEARCH("코드미발번",B231)))</formula>
    </cfRule>
  </conditionalFormatting>
  <conditionalFormatting sqref="B236:B238">
    <cfRule type="duplicateValues" dxfId="308" priority="134"/>
    <cfRule type="duplicateValues" dxfId="307" priority="135"/>
  </conditionalFormatting>
  <conditionalFormatting sqref="B259">
    <cfRule type="duplicateValues" dxfId="306" priority="106"/>
    <cfRule type="duplicateValues" dxfId="305" priority="107"/>
    <cfRule type="containsText" dxfId="304" priority="108" operator="containsText" text="코드미발번">
      <formula>NOT(ISERROR(SEARCH("코드미발번",B259)))</formula>
    </cfRule>
    <cfRule type="duplicateValues" dxfId="303" priority="109"/>
    <cfRule type="duplicateValues" dxfId="302" priority="110"/>
  </conditionalFormatting>
  <conditionalFormatting sqref="B260">
    <cfRule type="duplicateValues" dxfId="301" priority="138"/>
    <cfRule type="duplicateValues" dxfId="300" priority="139"/>
  </conditionalFormatting>
  <conditionalFormatting sqref="B261">
    <cfRule type="duplicateValues" dxfId="299" priority="111"/>
    <cfRule type="duplicateValues" dxfId="298" priority="112"/>
    <cfRule type="duplicateValues" dxfId="297" priority="113"/>
    <cfRule type="duplicateValues" dxfId="296" priority="114"/>
    <cfRule type="containsText" dxfId="295" priority="115" operator="containsText" text="코드미발번">
      <formula>NOT(ISERROR(SEARCH("코드미발번",B261)))</formula>
    </cfRule>
  </conditionalFormatting>
  <conditionalFormatting sqref="B262">
    <cfRule type="duplicateValues" dxfId="294" priority="265"/>
    <cfRule type="cellIs" dxfId="293" priority="266" operator="equal">
      <formula>408304</formula>
    </cfRule>
  </conditionalFormatting>
  <conditionalFormatting sqref="B271">
    <cfRule type="duplicateValues" dxfId="292" priority="256"/>
    <cfRule type="duplicateValues" dxfId="291" priority="257"/>
    <cfRule type="containsText" dxfId="290" priority="258" operator="containsText" text="코드미발번">
      <formula>NOT(ISERROR(SEARCH("코드미발번",B271)))</formula>
    </cfRule>
  </conditionalFormatting>
  <conditionalFormatting sqref="B272">
    <cfRule type="duplicateValues" dxfId="289" priority="259"/>
    <cfRule type="cellIs" dxfId="288" priority="260" operator="equal">
      <formula>408304</formula>
    </cfRule>
    <cfRule type="duplicateValues" dxfId="287" priority="261"/>
    <cfRule type="duplicateValues" dxfId="286" priority="262"/>
  </conditionalFormatting>
  <conditionalFormatting sqref="B287">
    <cfRule type="duplicateValues" dxfId="285" priority="253"/>
    <cfRule type="duplicateValues" dxfId="284" priority="254"/>
    <cfRule type="containsText" dxfId="283" priority="255" operator="containsText" text="코드미발번">
      <formula>NOT(ISERROR(SEARCH("코드미발번",B287)))</formula>
    </cfRule>
  </conditionalFormatting>
  <conditionalFormatting sqref="B290">
    <cfRule type="duplicateValues" dxfId="282" priority="250"/>
    <cfRule type="duplicateValues" dxfId="281" priority="251"/>
    <cfRule type="containsText" dxfId="280" priority="252" operator="containsText" text="코드미발번">
      <formula>NOT(ISERROR(SEARCH("코드미발번",B290)))</formula>
    </cfRule>
  </conditionalFormatting>
  <conditionalFormatting sqref="B301">
    <cfRule type="duplicateValues" dxfId="279" priority="93"/>
    <cfRule type="duplicateValues" dxfId="278" priority="94"/>
  </conditionalFormatting>
  <conditionalFormatting sqref="B301:B302">
    <cfRule type="duplicateValues" dxfId="277" priority="84"/>
    <cfRule type="duplicateValues" dxfId="276" priority="85"/>
    <cfRule type="containsText" dxfId="275" priority="88" operator="containsText" text="코드미발번">
      <formula>NOT(ISERROR(SEARCH("코드미발번",B301)))</formula>
    </cfRule>
    <cfRule type="duplicateValues" dxfId="274" priority="89"/>
    <cfRule type="duplicateValues" dxfId="273" priority="90"/>
    <cfRule type="duplicateValues" dxfId="272" priority="91"/>
    <cfRule type="duplicateValues" dxfId="271" priority="92"/>
  </conditionalFormatting>
  <conditionalFormatting sqref="B302">
    <cfRule type="duplicateValues" dxfId="270" priority="86"/>
    <cfRule type="duplicateValues" dxfId="269" priority="87"/>
    <cfRule type="duplicateValues" dxfId="268" priority="95"/>
    <cfRule type="duplicateValues" dxfId="267" priority="96"/>
  </conditionalFormatting>
  <conditionalFormatting sqref="B303">
    <cfRule type="cellIs" dxfId="266" priority="286" operator="equal">
      <formula>408304</formula>
    </cfRule>
    <cfRule type="duplicateValues" dxfId="265" priority="287"/>
  </conditionalFormatting>
  <conditionalFormatting sqref="B305">
    <cfRule type="duplicateValues" dxfId="264" priority="124"/>
    <cfRule type="duplicateValues" dxfId="263" priority="125"/>
    <cfRule type="duplicateValues" dxfId="262" priority="126"/>
  </conditionalFormatting>
  <conditionalFormatting sqref="B306">
    <cfRule type="duplicateValues" dxfId="261" priority="275"/>
    <cfRule type="duplicateValues" dxfId="260" priority="276"/>
  </conditionalFormatting>
  <conditionalFormatting sqref="B306:B307">
    <cfRule type="containsText" dxfId="259" priority="277" operator="containsText" text="코드미발번">
      <formula>NOT(ISERROR(SEARCH("코드미발번",B306)))</formula>
    </cfRule>
  </conditionalFormatting>
  <conditionalFormatting sqref="B307">
    <cfRule type="duplicateValues" dxfId="258" priority="281"/>
    <cfRule type="duplicateValues" dxfId="257" priority="282"/>
  </conditionalFormatting>
  <conditionalFormatting sqref="B308:B312">
    <cfRule type="duplicateValues" dxfId="256" priority="272"/>
    <cfRule type="duplicateValues" dxfId="255" priority="273"/>
    <cfRule type="containsText" dxfId="254" priority="274" operator="containsText" text="코드미발번">
      <formula>NOT(ISERROR(SEARCH("코드미발번",B308)))</formula>
    </cfRule>
  </conditionalFormatting>
  <conditionalFormatting sqref="B308:B314">
    <cfRule type="duplicateValues" dxfId="253" priority="268"/>
  </conditionalFormatting>
  <conditionalFormatting sqref="B313:B314">
    <cfRule type="duplicateValues" dxfId="252" priority="269"/>
    <cfRule type="duplicateValues" dxfId="251" priority="270"/>
    <cfRule type="containsText" dxfId="250" priority="271" operator="containsText" text="코드미발번">
      <formula>NOT(ISERROR(SEARCH("코드미발번",B313)))</formula>
    </cfRule>
  </conditionalFormatting>
  <conditionalFormatting sqref="B315">
    <cfRule type="duplicateValues" dxfId="249" priority="140"/>
    <cfRule type="duplicateValues" dxfId="248" priority="141"/>
    <cfRule type="duplicateValues" dxfId="247" priority="142"/>
    <cfRule type="duplicateValues" dxfId="246" priority="143"/>
    <cfRule type="containsText" dxfId="245" priority="144" operator="containsText" text="코드미발번">
      <formula>NOT(ISERROR(SEARCH("코드미발번",B315)))</formula>
    </cfRule>
    <cfRule type="duplicateValues" dxfId="244" priority="145"/>
  </conditionalFormatting>
  <conditionalFormatting sqref="B316:B318">
    <cfRule type="duplicateValues" dxfId="243" priority="1500"/>
    <cfRule type="duplicateValues" dxfId="242" priority="1501"/>
    <cfRule type="containsText" dxfId="241" priority="1502" operator="containsText" text="코드미발번">
      <formula>NOT(ISERROR(SEARCH("코드미발번",B316)))</formula>
    </cfRule>
  </conditionalFormatting>
  <conditionalFormatting sqref="B319">
    <cfRule type="duplicateValues" dxfId="240" priority="267"/>
  </conditionalFormatting>
  <conditionalFormatting sqref="B320:B322">
    <cfRule type="duplicateValues" dxfId="239" priority="12"/>
    <cfRule type="duplicateValues" dxfId="238" priority="13"/>
  </conditionalFormatting>
  <conditionalFormatting sqref="B325">
    <cfRule type="duplicateValues" dxfId="237" priority="440"/>
    <cfRule type="duplicateValues" dxfId="236" priority="441"/>
    <cfRule type="containsText" dxfId="235" priority="442" operator="containsText" text="코드미발번">
      <formula>NOT(ISERROR(SEARCH("코드미발번",B325)))</formula>
    </cfRule>
  </conditionalFormatting>
  <conditionalFormatting sqref="B326:B327">
    <cfRule type="duplicateValues" dxfId="234" priority="437"/>
    <cfRule type="duplicateValues" dxfId="233" priority="438"/>
    <cfRule type="containsText" dxfId="232" priority="439" operator="containsText" text="코드미발번">
      <formula>NOT(ISERROR(SEARCH("코드미발번",B326)))</formula>
    </cfRule>
  </conditionalFormatting>
  <conditionalFormatting sqref="B331">
    <cfRule type="duplicateValues" dxfId="231" priority="473"/>
  </conditionalFormatting>
  <conditionalFormatting sqref="B332">
    <cfRule type="duplicateValues" dxfId="230" priority="313"/>
  </conditionalFormatting>
  <conditionalFormatting sqref="B348:B349">
    <cfRule type="duplicateValues" dxfId="229" priority="1503"/>
    <cfRule type="duplicateValues" dxfId="228" priority="1504"/>
    <cfRule type="duplicateValues" dxfId="227" priority="1505"/>
  </conditionalFormatting>
  <conditionalFormatting sqref="B348:B350">
    <cfRule type="containsText" dxfId="226" priority="183" operator="containsText" text="코드미발번">
      <formula>NOT(ISERROR(SEARCH("코드미발번",B348)))</formula>
    </cfRule>
  </conditionalFormatting>
  <conditionalFormatting sqref="B350">
    <cfRule type="duplicateValues" dxfId="225" priority="175"/>
    <cfRule type="duplicateValues" dxfId="224" priority="176"/>
    <cfRule type="duplicateValues" dxfId="223" priority="177"/>
    <cfRule type="duplicateValues" dxfId="222" priority="178"/>
    <cfRule type="duplicateValues" dxfId="221" priority="179"/>
    <cfRule type="duplicateValues" dxfId="220" priority="180"/>
    <cfRule type="duplicateValues" dxfId="219" priority="181"/>
    <cfRule type="duplicateValues" dxfId="218" priority="182"/>
  </conditionalFormatting>
  <conditionalFormatting sqref="B351">
    <cfRule type="duplicateValues" dxfId="217" priority="188"/>
    <cfRule type="duplicateValues" dxfId="216" priority="190"/>
    <cfRule type="duplicateValues" dxfId="215" priority="191"/>
  </conditionalFormatting>
  <conditionalFormatting sqref="B358">
    <cfRule type="duplicateValues" dxfId="214" priority="1"/>
    <cfRule type="duplicateValues" dxfId="213" priority="2"/>
    <cfRule type="duplicateValues" dxfId="212" priority="3"/>
    <cfRule type="duplicateValues" dxfId="211" priority="4"/>
    <cfRule type="duplicateValues" dxfId="210" priority="5"/>
    <cfRule type="duplicateValues" dxfId="209" priority="6"/>
    <cfRule type="duplicateValues" dxfId="208" priority="7"/>
    <cfRule type="duplicateValues" dxfId="207" priority="8"/>
  </conditionalFormatting>
  <conditionalFormatting sqref="B359">
    <cfRule type="duplicateValues" dxfId="206" priority="70"/>
    <cfRule type="duplicateValues" dxfId="205" priority="71"/>
    <cfRule type="duplicateValues" dxfId="204" priority="72"/>
    <cfRule type="duplicateValues" dxfId="203" priority="73"/>
    <cfRule type="duplicateValues" dxfId="202" priority="75"/>
    <cfRule type="duplicateValues" dxfId="201" priority="76"/>
  </conditionalFormatting>
  <conditionalFormatting sqref="B360:B364">
    <cfRule type="duplicateValues" dxfId="200" priority="406"/>
    <cfRule type="duplicateValues" dxfId="199" priority="407"/>
    <cfRule type="containsText" dxfId="198" priority="415" operator="containsText" text="코드미발번">
      <formula>NOT(ISERROR(SEARCH("코드미발번",B360)))</formula>
    </cfRule>
  </conditionalFormatting>
  <conditionalFormatting sqref="B360:B1048576 B352:B357 B316:B319 B228:B235 B1:B24 B36:B67 B98:B110 B262:B298 B239:B258 B113:B190 B306:B307 B220:B226 B75:B94 B303:B304 B198:B218 B27:B28 B70:B73 B323:B347">
    <cfRule type="duplicateValues" dxfId="197" priority="312"/>
  </conditionalFormatting>
  <conditionalFormatting sqref="B368:B369">
    <cfRule type="duplicateValues" dxfId="196" priority="358"/>
  </conditionalFormatting>
  <conditionalFormatting sqref="B370">
    <cfRule type="duplicateValues" dxfId="195" priority="354"/>
    <cfRule type="duplicateValues" dxfId="194" priority="355"/>
    <cfRule type="duplicateValues" dxfId="193" priority="356"/>
    <cfRule type="containsText" dxfId="192" priority="357" operator="containsText" text="코드미발번">
      <formula>NOT(ISERROR(SEARCH("코드미발번",B370)))</formula>
    </cfRule>
  </conditionalFormatting>
  <conditionalFormatting sqref="B374:B376">
    <cfRule type="cellIs" dxfId="191" priority="506" operator="equal">
      <formula>408304</formula>
    </cfRule>
    <cfRule type="duplicateValues" dxfId="190" priority="507"/>
  </conditionalFormatting>
  <conditionalFormatting sqref="B377">
    <cfRule type="duplicateValues" dxfId="189" priority="314"/>
    <cfRule type="duplicateValues" dxfId="188" priority="315"/>
    <cfRule type="duplicateValues" dxfId="187" priority="316"/>
    <cfRule type="containsText" dxfId="186" priority="317" operator="containsText" text="코드미발번">
      <formula>NOT(ISERROR(SEARCH("코드미발번",B377)))</formula>
    </cfRule>
  </conditionalFormatting>
  <conditionalFormatting sqref="B378:B379">
    <cfRule type="duplicateValues" dxfId="185" priority="566"/>
  </conditionalFormatting>
  <conditionalFormatting sqref="B378:B380">
    <cfRule type="cellIs" dxfId="184" priority="482" operator="equal">
      <formula>408304</formula>
    </cfRule>
  </conditionalFormatting>
  <conditionalFormatting sqref="B380">
    <cfRule type="duplicateValues" dxfId="183" priority="1430"/>
  </conditionalFormatting>
  <conditionalFormatting sqref="B381:B382">
    <cfRule type="duplicateValues" dxfId="182" priority="221"/>
  </conditionalFormatting>
  <conditionalFormatting sqref="B393 B398">
    <cfRule type="duplicateValues" dxfId="181" priority="489"/>
    <cfRule type="duplicateValues" dxfId="180" priority="490"/>
  </conditionalFormatting>
  <conditionalFormatting sqref="B393:B398">
    <cfRule type="duplicateValues" dxfId="179" priority="485"/>
    <cfRule type="cellIs" dxfId="178" priority="486" operator="equal">
      <formula>408304</formula>
    </cfRule>
  </conditionalFormatting>
  <conditionalFormatting sqref="B394:B397">
    <cfRule type="duplicateValues" dxfId="177" priority="487"/>
    <cfRule type="duplicateValues" dxfId="176" priority="488"/>
  </conditionalFormatting>
  <conditionalFormatting sqref="B411:B1048576 B371:B373 B115:B131 B134:B146 B333:B347 B104:B108 B328:B330 B365:B367 B166:B182 B383:B392 B2:B24 B47:B67 B75 B77:B80 B323:B324 B148:B150 B263:B270 B273:B286 B288:B289 B291:B298 B152:B160 B210:B217 B222:B225 B232:B235 B84:B94 B189:B190 B184:B185 B199:B205 B239:B258 B27:B28 B70:B72">
    <cfRule type="duplicateValues" dxfId="175" priority="756"/>
  </conditionalFormatting>
  <conditionalFormatting sqref="B36:C39 B41:C41">
    <cfRule type="containsText" dxfId="174" priority="385" operator="containsText" text="코드미발번">
      <formula>NOT(ISERROR(SEARCH("코드미발번",B36)))</formula>
    </cfRule>
  </conditionalFormatting>
  <conditionalFormatting sqref="B36:C39">
    <cfRule type="duplicateValues" dxfId="173" priority="386"/>
    <cfRule type="duplicateValues" dxfId="172" priority="387"/>
  </conditionalFormatting>
  <conditionalFormatting sqref="B74:C74">
    <cfRule type="containsText" dxfId="171" priority="99" operator="containsText" text="코드미발번">
      <formula>NOT(ISERROR(SEARCH("코드미발번",B74)))</formula>
    </cfRule>
    <cfRule type="duplicateValues" dxfId="170" priority="104"/>
    <cfRule type="duplicateValues" dxfId="169" priority="105"/>
  </conditionalFormatting>
  <conditionalFormatting sqref="B102:C102">
    <cfRule type="containsText" dxfId="168" priority="351" operator="containsText" text="코드미발번">
      <formula>NOT(ISERROR(SEARCH("코드미발번",B102)))</formula>
    </cfRule>
    <cfRule type="duplicateValues" dxfId="167" priority="352"/>
    <cfRule type="duplicateValues" dxfId="166" priority="353"/>
  </conditionalFormatting>
  <conditionalFormatting sqref="B206:C206">
    <cfRule type="containsText" dxfId="165" priority="227" operator="containsText" text="코드미발번">
      <formula>NOT(ISERROR(SEARCH("코드미발번",B206)))</formula>
    </cfRule>
    <cfRule type="duplicateValues" dxfId="164" priority="232"/>
    <cfRule type="duplicateValues" dxfId="163" priority="233"/>
  </conditionalFormatting>
  <conditionalFormatting sqref="B300:C300">
    <cfRule type="containsText" dxfId="162" priority="25" operator="containsText" text="코드미발번">
      <formula>NOT(ISERROR(SEARCH("코드미발번",B300)))</formula>
    </cfRule>
    <cfRule type="duplicateValues" dxfId="161" priority="26"/>
    <cfRule type="duplicateValues" dxfId="160" priority="27"/>
  </conditionalFormatting>
  <conditionalFormatting sqref="B304:C304">
    <cfRule type="duplicateValues" dxfId="159" priority="283"/>
    <cfRule type="duplicateValues" dxfId="158" priority="284"/>
    <cfRule type="containsText" dxfId="157" priority="285" operator="containsText" text="코드미발번">
      <formula>NOT(ISERROR(SEARCH("코드미발번",B304)))</formula>
    </cfRule>
  </conditionalFormatting>
  <conditionalFormatting sqref="C194">
    <cfRule type="duplicateValues" dxfId="156" priority="41"/>
    <cfRule type="duplicateValues" dxfId="155" priority="42"/>
    <cfRule type="duplicateValues" dxfId="154" priority="43"/>
    <cfRule type="containsText" dxfId="153" priority="44" operator="containsText" text="코드미발번">
      <formula>NOT(ISERROR(SEARCH("코드미발번",C194)))</formula>
    </cfRule>
    <cfRule type="duplicateValues" dxfId="152" priority="45"/>
    <cfRule type="duplicateValues" dxfId="151" priority="46"/>
  </conditionalFormatting>
  <conditionalFormatting sqref="B352:B357">
    <cfRule type="duplicateValues" dxfId="150" priority="2131"/>
    <cfRule type="duplicateValues" dxfId="149" priority="2132"/>
  </conditionalFormatting>
  <conditionalFormatting sqref="B299">
    <cfRule type="containsText" dxfId="7" priority="2133" operator="containsText" text="코드미발번">
      <formula>NOT(ISERROR(SEARCH("코드미발번",B299)))</formula>
    </cfRule>
    <cfRule type="duplicateValues" dxfId="6" priority="2134"/>
    <cfRule type="duplicateValues" dxfId="5" priority="2135"/>
  </conditionalFormatting>
  <conditionalFormatting sqref="B299:B300">
    <cfRule type="duplicateValues" dxfId="4" priority="2136"/>
    <cfRule type="containsText" dxfId="3" priority="2137" operator="containsText" text="코드미발번">
      <formula>NOT(ISERROR(SEARCH("코드미발번",B299)))</formula>
    </cfRule>
    <cfRule type="duplicateValues" dxfId="2" priority="2138"/>
    <cfRule type="duplicateValues" dxfId="1" priority="2139"/>
    <cfRule type="duplicateValues" dxfId="0" priority="2140"/>
  </conditionalFormatting>
  <pageMargins left="0.7" right="0.7" top="0.75" bottom="0.75" header="0.3" footer="0.3"/>
  <pageSetup paperSize="9" scale="18" orientation="portrait" r:id="rId1"/>
  <rowBreaks count="4" manualBreakCount="4">
    <brk id="92" max="15" man="1"/>
    <brk id="323" max="16383" man="1"/>
    <brk id="366" max="15" man="1"/>
    <brk id="385" max="15" man="1"/>
  </rowBreaks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CF6C-4CBF-4644-85B2-AC2AC40660D6}">
  <sheetPr codeName="Sheet11"/>
  <dimension ref="A1:S149"/>
  <sheetViews>
    <sheetView showGridLines="0" view="pageBreakPreview" topLeftCell="B1" zoomScale="55" zoomScaleNormal="70" zoomScaleSheetLayoutView="55" workbookViewId="0">
      <pane ySplit="4" topLeftCell="A5" activePane="bottomLeft" state="frozen"/>
      <selection activeCell="P7" sqref="P7"/>
      <selection pane="bottomLeft" activeCell="D16" sqref="D16"/>
    </sheetView>
  </sheetViews>
  <sheetFormatPr defaultRowHeight="25.2"/>
  <cols>
    <col min="1" max="1" width="20.19921875" customWidth="1"/>
    <col min="2" max="2" width="14.59765625" customWidth="1"/>
    <col min="3" max="3" width="57" customWidth="1"/>
    <col min="4" max="4" width="27.59765625" customWidth="1"/>
    <col min="5" max="5" width="12.19921875" customWidth="1"/>
    <col min="6" max="6" width="11.09765625" bestFit="1" customWidth="1"/>
    <col min="7" max="7" width="13.3984375" bestFit="1" customWidth="1"/>
    <col min="8" max="8" width="11.5" customWidth="1"/>
    <col min="9" max="9" width="13.5" style="141" customWidth="1"/>
    <col min="10" max="10" width="73.19921875" customWidth="1"/>
    <col min="11" max="11" width="12.69921875" style="141" customWidth="1"/>
    <col min="12" max="12" width="13.19921875" style="141" customWidth="1"/>
    <col min="13" max="13" width="9.69921875" style="141" customWidth="1"/>
    <col min="14" max="14" width="9.69921875" style="141" hidden="1" customWidth="1"/>
    <col min="15" max="15" width="8.69921875" style="684" hidden="1" customWidth="1"/>
    <col min="16" max="16" width="8.69921875" style="680" hidden="1" customWidth="1"/>
    <col min="17" max="17" width="8.796875" hidden="1" customWidth="1"/>
    <col min="18" max="18" width="0" hidden="1" customWidth="1"/>
    <col min="19" max="19" width="0" style="698" hidden="1" customWidth="1"/>
  </cols>
  <sheetData>
    <row r="1" spans="1:19" ht="52.95" customHeight="1">
      <c r="A1" s="184"/>
      <c r="B1" s="185"/>
      <c r="C1" s="963" t="s">
        <v>6380</v>
      </c>
      <c r="D1" s="963"/>
      <c r="E1" s="963"/>
      <c r="F1" s="963"/>
      <c r="G1" s="963"/>
      <c r="H1" s="963"/>
      <c r="I1" s="963"/>
      <c r="J1" s="963"/>
      <c r="K1" s="963"/>
      <c r="L1" s="185"/>
      <c r="M1" s="185"/>
      <c r="N1" s="185"/>
      <c r="O1" s="680"/>
    </row>
    <row r="2" spans="1:19" ht="72">
      <c r="A2" s="5"/>
      <c r="B2" s="6"/>
      <c r="C2" s="5" t="s">
        <v>2594</v>
      </c>
      <c r="D2" s="6"/>
      <c r="E2" s="6"/>
      <c r="F2" s="6"/>
      <c r="G2" s="95"/>
      <c r="H2" s="6"/>
      <c r="I2" s="95"/>
      <c r="J2" s="122" t="s">
        <v>3755</v>
      </c>
      <c r="K2" s="95"/>
      <c r="L2" s="95"/>
      <c r="M2" s="95"/>
      <c r="N2" s="95"/>
    </row>
    <row r="3" spans="1:19">
      <c r="A3" s="964" t="s">
        <v>426</v>
      </c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155"/>
    </row>
    <row r="4" spans="1:19" s="145" customFormat="1">
      <c r="A4" s="7" t="s">
        <v>427</v>
      </c>
      <c r="B4" s="7" t="s">
        <v>0</v>
      </c>
      <c r="C4" s="7" t="s">
        <v>4688</v>
      </c>
      <c r="D4" s="7" t="s">
        <v>2</v>
      </c>
      <c r="E4" s="7" t="s">
        <v>3</v>
      </c>
      <c r="F4" s="7" t="s">
        <v>4</v>
      </c>
      <c r="G4" s="143" t="s">
        <v>428</v>
      </c>
      <c r="H4" s="144" t="s">
        <v>5</v>
      </c>
      <c r="I4" s="144" t="s">
        <v>6</v>
      </c>
      <c r="J4" s="7" t="s">
        <v>7</v>
      </c>
      <c r="K4" s="7" t="s">
        <v>429</v>
      </c>
      <c r="L4" s="7" t="s">
        <v>8</v>
      </c>
      <c r="M4" s="7" t="s">
        <v>9</v>
      </c>
      <c r="N4" s="156"/>
      <c r="O4" s="683"/>
      <c r="P4" s="62"/>
    </row>
    <row r="5" spans="1:19" ht="38.4">
      <c r="A5" s="172"/>
      <c r="B5" s="132">
        <v>396979</v>
      </c>
      <c r="C5" s="29" t="s">
        <v>3827</v>
      </c>
      <c r="D5" s="13" t="s">
        <v>3828</v>
      </c>
      <c r="E5" s="12">
        <v>30</v>
      </c>
      <c r="F5" s="12" t="s">
        <v>233</v>
      </c>
      <c r="G5" s="34">
        <f>H5+5000</f>
        <v>44000</v>
      </c>
      <c r="H5" s="319">
        <f>N5</f>
        <v>39000</v>
      </c>
      <c r="I5" s="20">
        <f>H5/E5</f>
        <v>1300</v>
      </c>
      <c r="J5" s="32" t="s">
        <v>2952</v>
      </c>
      <c r="K5" s="41" t="s">
        <v>4982</v>
      </c>
      <c r="L5" s="12" t="s">
        <v>2660</v>
      </c>
      <c r="M5" s="160" t="s">
        <v>11</v>
      </c>
      <c r="N5" s="159">
        <v>39000</v>
      </c>
      <c r="O5" s="680" t="b">
        <f>H5=N5</f>
        <v>1</v>
      </c>
      <c r="P5" s="680" t="b">
        <f t="shared" ref="P5:P28" si="0">H5&lt;G5</f>
        <v>1</v>
      </c>
      <c r="Q5">
        <f>VLOOKUP(B5,'25년09월 학교가'!$A$2:$C$1818,3,0)</f>
        <v>39000</v>
      </c>
      <c r="S5" s="698" t="b">
        <f>Q5=H5</f>
        <v>1</v>
      </c>
    </row>
    <row r="6" spans="1:19" ht="57.6">
      <c r="A6" s="172"/>
      <c r="B6" s="132">
        <v>375046</v>
      </c>
      <c r="C6" s="29" t="s">
        <v>3707</v>
      </c>
      <c r="D6" s="13" t="s">
        <v>633</v>
      </c>
      <c r="E6" s="12">
        <v>24</v>
      </c>
      <c r="F6" s="12" t="s">
        <v>233</v>
      </c>
      <c r="G6" s="30">
        <v>15000</v>
      </c>
      <c r="H6" s="319">
        <f>E6*I6</f>
        <v>12000</v>
      </c>
      <c r="I6" s="20">
        <f>N6</f>
        <v>500</v>
      </c>
      <c r="J6" s="32" t="s">
        <v>5301</v>
      </c>
      <c r="K6" s="41"/>
      <c r="L6" s="12" t="s">
        <v>42</v>
      </c>
      <c r="M6" s="160" t="s">
        <v>112</v>
      </c>
      <c r="N6" s="324">
        <v>500</v>
      </c>
      <c r="O6" s="680" t="b">
        <f>I6=N6</f>
        <v>1</v>
      </c>
      <c r="P6" s="680" t="b">
        <f t="shared" si="0"/>
        <v>1</v>
      </c>
      <c r="Q6">
        <f>VLOOKUP(B6,'25년09월 학교가'!$A$2:$C$1818,3,0)</f>
        <v>500</v>
      </c>
      <c r="S6" s="698" t="b">
        <f>Q6=I6</f>
        <v>1</v>
      </c>
    </row>
    <row r="7" spans="1:19" ht="57.6">
      <c r="A7" s="172"/>
      <c r="B7" s="132">
        <v>375047</v>
      </c>
      <c r="C7" s="29" t="s">
        <v>3700</v>
      </c>
      <c r="D7" s="13" t="s">
        <v>633</v>
      </c>
      <c r="E7" s="12">
        <v>24</v>
      </c>
      <c r="F7" s="12" t="s">
        <v>233</v>
      </c>
      <c r="G7" s="30">
        <v>19000</v>
      </c>
      <c r="H7" s="319">
        <f t="shared" ref="H7:H10" si="1">E7*I7</f>
        <v>17040</v>
      </c>
      <c r="I7" s="20">
        <f t="shared" ref="I7:I10" si="2">N7</f>
        <v>710</v>
      </c>
      <c r="J7" s="32" t="s">
        <v>5300</v>
      </c>
      <c r="K7" s="41"/>
      <c r="L7" s="12" t="s">
        <v>42</v>
      </c>
      <c r="M7" s="160" t="s">
        <v>112</v>
      </c>
      <c r="N7" s="324">
        <v>710</v>
      </c>
      <c r="O7" s="680" t="b">
        <f t="shared" ref="O7:O10" si="3">I7=N7</f>
        <v>1</v>
      </c>
      <c r="P7" s="680" t="b">
        <f t="shared" si="0"/>
        <v>1</v>
      </c>
      <c r="Q7">
        <f>VLOOKUP(B7,'25년09월 학교가'!$A$2:$C$1818,3,0)</f>
        <v>710</v>
      </c>
      <c r="S7" s="698" t="b">
        <f t="shared" ref="S7:S10" si="4">Q7=I7</f>
        <v>1</v>
      </c>
    </row>
    <row r="8" spans="1:19" ht="42">
      <c r="A8" s="13"/>
      <c r="B8" s="132">
        <v>354136</v>
      </c>
      <c r="C8" s="29" t="s">
        <v>2596</v>
      </c>
      <c r="D8" s="13" t="s">
        <v>2597</v>
      </c>
      <c r="E8" s="12">
        <v>24</v>
      </c>
      <c r="F8" s="12" t="s">
        <v>233</v>
      </c>
      <c r="G8" s="34">
        <v>20420</v>
      </c>
      <c r="H8" s="319">
        <f t="shared" si="1"/>
        <v>19200</v>
      </c>
      <c r="I8" s="20">
        <f t="shared" si="2"/>
        <v>800</v>
      </c>
      <c r="J8" s="32" t="s">
        <v>2598</v>
      </c>
      <c r="K8" s="41"/>
      <c r="L8" s="12" t="s">
        <v>2599</v>
      </c>
      <c r="M8" s="160" t="s">
        <v>11</v>
      </c>
      <c r="N8" s="324">
        <v>800</v>
      </c>
      <c r="O8" s="680" t="b">
        <f t="shared" si="3"/>
        <v>1</v>
      </c>
      <c r="P8" s="680" t="b">
        <f t="shared" si="0"/>
        <v>1</v>
      </c>
      <c r="Q8">
        <f>VLOOKUP(B8,'25년09월 학교가'!$A$2:$C$1818,3,0)</f>
        <v>800</v>
      </c>
      <c r="S8" s="698" t="b">
        <f t="shared" si="4"/>
        <v>1</v>
      </c>
    </row>
    <row r="9" spans="1:19" ht="42">
      <c r="A9" s="172"/>
      <c r="B9" s="132">
        <v>375045</v>
      </c>
      <c r="C9" s="29" t="s">
        <v>3864</v>
      </c>
      <c r="D9" s="13" t="s">
        <v>633</v>
      </c>
      <c r="E9" s="12">
        <v>24</v>
      </c>
      <c r="F9" s="12" t="s">
        <v>233</v>
      </c>
      <c r="G9" s="30">
        <v>16000</v>
      </c>
      <c r="H9" s="319">
        <f t="shared" si="1"/>
        <v>13200</v>
      </c>
      <c r="I9" s="20">
        <f t="shared" si="2"/>
        <v>550</v>
      </c>
      <c r="J9" s="32" t="s">
        <v>5568</v>
      </c>
      <c r="K9" s="14"/>
      <c r="L9" s="12" t="s">
        <v>42</v>
      </c>
      <c r="M9" s="160" t="s">
        <v>112</v>
      </c>
      <c r="N9" s="324">
        <v>550</v>
      </c>
      <c r="O9" s="680" t="b">
        <f t="shared" si="3"/>
        <v>1</v>
      </c>
      <c r="P9" s="680" t="b">
        <f t="shared" si="0"/>
        <v>1</v>
      </c>
      <c r="Q9">
        <f>VLOOKUP(B9,'25년09월 학교가'!$A$2:$C$1818,3,0)</f>
        <v>550</v>
      </c>
      <c r="S9" s="698" t="b">
        <f t="shared" si="4"/>
        <v>1</v>
      </c>
    </row>
    <row r="10" spans="1:19" ht="76.8">
      <c r="A10" s="13"/>
      <c r="B10" s="132">
        <v>383384</v>
      </c>
      <c r="C10" s="29" t="s">
        <v>4510</v>
      </c>
      <c r="D10" s="13" t="s">
        <v>4511</v>
      </c>
      <c r="E10" s="12">
        <v>25</v>
      </c>
      <c r="F10" s="12" t="s">
        <v>233</v>
      </c>
      <c r="G10" s="30">
        <v>23500</v>
      </c>
      <c r="H10" s="319">
        <f t="shared" si="1"/>
        <v>22500</v>
      </c>
      <c r="I10" s="20">
        <f t="shared" si="2"/>
        <v>900</v>
      </c>
      <c r="J10" s="32" t="s">
        <v>643</v>
      </c>
      <c r="K10" s="41" t="s">
        <v>404</v>
      </c>
      <c r="L10" s="12" t="s">
        <v>435</v>
      </c>
      <c r="M10" s="160" t="s">
        <v>112</v>
      </c>
      <c r="N10" s="324">
        <v>900</v>
      </c>
      <c r="O10" s="680" t="b">
        <f t="shared" si="3"/>
        <v>1</v>
      </c>
      <c r="P10" s="680" t="b">
        <f t="shared" si="0"/>
        <v>1</v>
      </c>
      <c r="Q10">
        <f>VLOOKUP(B10,'25년09월 학교가'!$A$2:$C$1818,3,0)</f>
        <v>900</v>
      </c>
      <c r="S10" s="698" t="b">
        <f t="shared" si="4"/>
        <v>1</v>
      </c>
    </row>
    <row r="11" spans="1:19">
      <c r="A11" s="13"/>
      <c r="B11" s="132">
        <v>358086</v>
      </c>
      <c r="C11" s="45" t="s">
        <v>946</v>
      </c>
      <c r="D11" s="13" t="s">
        <v>947</v>
      </c>
      <c r="E11" s="12"/>
      <c r="F11" s="12" t="s">
        <v>233</v>
      </c>
      <c r="G11" s="30">
        <v>1800</v>
      </c>
      <c r="H11" s="319">
        <f t="shared" ref="H11:H56" si="5">N11</f>
        <v>1300</v>
      </c>
      <c r="I11" s="20"/>
      <c r="J11" s="32" t="s">
        <v>948</v>
      </c>
      <c r="K11" s="41"/>
      <c r="L11" s="12" t="s">
        <v>851</v>
      </c>
      <c r="M11" s="160" t="s">
        <v>447</v>
      </c>
      <c r="N11" s="159">
        <v>1300</v>
      </c>
      <c r="O11" s="680" t="b">
        <f>H11=N11</f>
        <v>1</v>
      </c>
      <c r="P11" s="680" t="b">
        <f t="shared" si="0"/>
        <v>1</v>
      </c>
      <c r="Q11">
        <f>VLOOKUP(B11,'25년09월 학교가'!$A$2:$C$1818,3,0)</f>
        <v>1300</v>
      </c>
      <c r="S11" s="698" t="b">
        <f t="shared" ref="S11:S63" si="6">Q11=H11</f>
        <v>1</v>
      </c>
    </row>
    <row r="12" spans="1:19" ht="57.6">
      <c r="A12" s="13"/>
      <c r="B12" s="132">
        <v>375479</v>
      </c>
      <c r="C12" s="29" t="s">
        <v>2600</v>
      </c>
      <c r="D12" s="13" t="s">
        <v>2601</v>
      </c>
      <c r="E12" s="12">
        <v>24</v>
      </c>
      <c r="F12" s="12" t="s">
        <v>233</v>
      </c>
      <c r="G12" s="34">
        <v>21400</v>
      </c>
      <c r="H12" s="319">
        <f>E12*I12</f>
        <v>16320</v>
      </c>
      <c r="I12" s="20">
        <f>N12</f>
        <v>680</v>
      </c>
      <c r="J12" s="32" t="s">
        <v>2602</v>
      </c>
      <c r="K12" s="41"/>
      <c r="L12" s="12" t="s">
        <v>2599</v>
      </c>
      <c r="M12" s="160" t="s">
        <v>11</v>
      </c>
      <c r="N12" s="324">
        <v>680</v>
      </c>
      <c r="O12" s="680" t="b">
        <f>I12=N12</f>
        <v>1</v>
      </c>
      <c r="P12" s="680" t="b">
        <f t="shared" si="0"/>
        <v>1</v>
      </c>
      <c r="Q12">
        <f>VLOOKUP(B12,'25년09월 학교가'!$A$2:$C$1818,3,0)</f>
        <v>680</v>
      </c>
      <c r="S12" s="698" t="b">
        <f t="shared" ref="S12" si="7">Q12=I12</f>
        <v>1</v>
      </c>
    </row>
    <row r="13" spans="1:19">
      <c r="A13" s="172" t="s">
        <v>6466</v>
      </c>
      <c r="B13" s="608">
        <v>354565</v>
      </c>
      <c r="C13" s="609" t="s">
        <v>4779</v>
      </c>
      <c r="D13" s="615" t="s">
        <v>2604</v>
      </c>
      <c r="E13" s="12"/>
      <c r="F13" s="12" t="s">
        <v>233</v>
      </c>
      <c r="G13" s="34">
        <v>17680</v>
      </c>
      <c r="H13" s="319">
        <f t="shared" si="5"/>
        <v>17280</v>
      </c>
      <c r="I13" s="20"/>
      <c r="J13" s="32" t="s">
        <v>2605</v>
      </c>
      <c r="K13" s="41"/>
      <c r="L13" s="12" t="s">
        <v>2606</v>
      </c>
      <c r="M13" s="160" t="s">
        <v>106</v>
      </c>
      <c r="N13" s="159">
        <v>17280</v>
      </c>
      <c r="O13" s="680" t="b">
        <f t="shared" ref="O13:O16" si="8">H13=N13</f>
        <v>1</v>
      </c>
      <c r="P13" s="680" t="b">
        <f t="shared" si="0"/>
        <v>1</v>
      </c>
      <c r="Q13">
        <f>VLOOKUP(B13,'25년09월 학교가'!$A$2:$C$1818,3,0)</f>
        <v>17280</v>
      </c>
      <c r="S13" s="698" t="b">
        <f t="shared" si="6"/>
        <v>1</v>
      </c>
    </row>
    <row r="14" spans="1:19">
      <c r="A14" s="172" t="s">
        <v>6466</v>
      </c>
      <c r="B14" s="608">
        <v>354560</v>
      </c>
      <c r="C14" s="609" t="s">
        <v>2607</v>
      </c>
      <c r="D14" s="615" t="s">
        <v>2608</v>
      </c>
      <c r="E14" s="12"/>
      <c r="F14" s="12" t="s">
        <v>233</v>
      </c>
      <c r="G14" s="34">
        <v>10300</v>
      </c>
      <c r="H14" s="319">
        <f t="shared" si="5"/>
        <v>8490</v>
      </c>
      <c r="I14" s="20"/>
      <c r="J14" s="32" t="s">
        <v>2605</v>
      </c>
      <c r="K14" s="41"/>
      <c r="L14" s="12" t="s">
        <v>2606</v>
      </c>
      <c r="M14" s="160" t="s">
        <v>112</v>
      </c>
      <c r="N14" s="159">
        <v>8490</v>
      </c>
      <c r="O14" s="680" t="b">
        <f t="shared" si="8"/>
        <v>1</v>
      </c>
      <c r="P14" s="680" t="b">
        <f t="shared" si="0"/>
        <v>1</v>
      </c>
      <c r="Q14">
        <f>VLOOKUP(B14,'25년09월 학교가'!$A$2:$C$1818,3,0)</f>
        <v>8490</v>
      </c>
      <c r="S14" s="698" t="b">
        <f t="shared" si="6"/>
        <v>1</v>
      </c>
    </row>
    <row r="15" spans="1:19">
      <c r="A15" s="13"/>
      <c r="B15" s="132">
        <v>353981</v>
      </c>
      <c r="C15" s="29" t="s">
        <v>2609</v>
      </c>
      <c r="D15" s="13" t="s">
        <v>2610</v>
      </c>
      <c r="E15" s="12"/>
      <c r="F15" s="12" t="s">
        <v>233</v>
      </c>
      <c r="G15" s="98">
        <v>17820</v>
      </c>
      <c r="H15" s="319">
        <f t="shared" si="5"/>
        <v>11800</v>
      </c>
      <c r="I15" s="20"/>
      <c r="J15" s="32" t="s">
        <v>4112</v>
      </c>
      <c r="K15" s="41"/>
      <c r="L15" s="12" t="s">
        <v>2611</v>
      </c>
      <c r="M15" s="160" t="s">
        <v>106</v>
      </c>
      <c r="N15" s="159">
        <v>11800</v>
      </c>
      <c r="O15" s="680" t="b">
        <f t="shared" si="8"/>
        <v>1</v>
      </c>
      <c r="P15" s="680" t="b">
        <f t="shared" si="0"/>
        <v>1</v>
      </c>
      <c r="Q15">
        <f>VLOOKUP(B15,'25년09월 학교가'!$A$2:$C$1818,3,0)</f>
        <v>11800</v>
      </c>
      <c r="S15" s="698" t="b">
        <f t="shared" si="6"/>
        <v>1</v>
      </c>
    </row>
    <row r="16" spans="1:19" ht="96">
      <c r="A16" s="13"/>
      <c r="B16" s="132">
        <v>383850</v>
      </c>
      <c r="C16" s="29" t="s">
        <v>2612</v>
      </c>
      <c r="D16" s="13" t="s">
        <v>2613</v>
      </c>
      <c r="E16" s="12">
        <v>100</v>
      </c>
      <c r="F16" s="12" t="s">
        <v>233</v>
      </c>
      <c r="G16" s="34">
        <v>35200</v>
      </c>
      <c r="H16" s="319">
        <f t="shared" si="5"/>
        <v>27530</v>
      </c>
      <c r="I16" s="20">
        <f>H16/E16</f>
        <v>275.3</v>
      </c>
      <c r="J16" s="32" t="s">
        <v>2614</v>
      </c>
      <c r="K16" s="41" t="s">
        <v>2615</v>
      </c>
      <c r="L16" s="12" t="s">
        <v>17</v>
      </c>
      <c r="M16" s="160" t="s">
        <v>11</v>
      </c>
      <c r="N16" s="159">
        <v>27530</v>
      </c>
      <c r="O16" s="680" t="b">
        <f t="shared" si="8"/>
        <v>1</v>
      </c>
      <c r="P16" s="680" t="b">
        <f t="shared" si="0"/>
        <v>1</v>
      </c>
      <c r="Q16">
        <f>VLOOKUP(B16,'25년09월 학교가'!$A$2:$C$1818,3,0)</f>
        <v>27530</v>
      </c>
      <c r="S16" s="698" t="b">
        <f t="shared" si="6"/>
        <v>1</v>
      </c>
    </row>
    <row r="17" spans="1:19" ht="57.6">
      <c r="A17" s="13"/>
      <c r="B17" s="132">
        <v>381346</v>
      </c>
      <c r="C17" s="29" t="s">
        <v>4114</v>
      </c>
      <c r="D17" s="13" t="s">
        <v>983</v>
      </c>
      <c r="E17" s="12">
        <v>24</v>
      </c>
      <c r="F17" s="12" t="s">
        <v>233</v>
      </c>
      <c r="G17" s="34">
        <v>39000</v>
      </c>
      <c r="H17" s="319">
        <f>E17*I17</f>
        <v>34320</v>
      </c>
      <c r="I17" s="20">
        <f>N17</f>
        <v>1430</v>
      </c>
      <c r="J17" s="32" t="s">
        <v>4113</v>
      </c>
      <c r="K17" s="41" t="s">
        <v>22</v>
      </c>
      <c r="L17" s="12" t="s">
        <v>985</v>
      </c>
      <c r="M17" s="160" t="s">
        <v>11</v>
      </c>
      <c r="N17" s="324">
        <v>1430</v>
      </c>
      <c r="O17" s="680" t="b">
        <f t="shared" ref="O17:O20" si="9">I17=N17</f>
        <v>1</v>
      </c>
      <c r="P17" s="680" t="b">
        <f t="shared" si="0"/>
        <v>1</v>
      </c>
      <c r="Q17">
        <f>VLOOKUP(B17,'25년09월 학교가'!$A$2:$C$1818,3,0)</f>
        <v>1430</v>
      </c>
      <c r="S17" s="698" t="b">
        <f t="shared" ref="S17:S20" si="10">Q17=I17</f>
        <v>1</v>
      </c>
    </row>
    <row r="18" spans="1:19" ht="57.6">
      <c r="A18" s="13"/>
      <c r="B18" s="132">
        <v>381344</v>
      </c>
      <c r="C18" s="29" t="s">
        <v>4115</v>
      </c>
      <c r="D18" s="13" t="s">
        <v>983</v>
      </c>
      <c r="E18" s="12">
        <v>24</v>
      </c>
      <c r="F18" s="12" t="s">
        <v>233</v>
      </c>
      <c r="G18" s="34">
        <v>39520</v>
      </c>
      <c r="H18" s="319">
        <f t="shared" ref="H18:H20" si="11">E18*I18</f>
        <v>34800</v>
      </c>
      <c r="I18" s="20">
        <f t="shared" ref="I18:I20" si="12">N18</f>
        <v>1450</v>
      </c>
      <c r="J18" s="32" t="s">
        <v>2623</v>
      </c>
      <c r="K18" s="41" t="s">
        <v>22</v>
      </c>
      <c r="L18" s="12" t="s">
        <v>985</v>
      </c>
      <c r="M18" s="160" t="s">
        <v>11</v>
      </c>
      <c r="N18" s="324">
        <v>1450</v>
      </c>
      <c r="O18" s="680" t="b">
        <f t="shared" si="9"/>
        <v>1</v>
      </c>
      <c r="P18" s="680" t="b">
        <f t="shared" si="0"/>
        <v>1</v>
      </c>
      <c r="Q18">
        <f>VLOOKUP(B18,'25년09월 학교가'!$A$2:$C$1818,3,0)</f>
        <v>1450</v>
      </c>
      <c r="S18" s="698" t="b">
        <f t="shared" si="10"/>
        <v>1</v>
      </c>
    </row>
    <row r="19" spans="1:19" ht="57.6">
      <c r="A19" s="13"/>
      <c r="B19" s="132">
        <v>381345</v>
      </c>
      <c r="C19" s="29" t="s">
        <v>4116</v>
      </c>
      <c r="D19" s="13" t="s">
        <v>983</v>
      </c>
      <c r="E19" s="12">
        <v>24</v>
      </c>
      <c r="F19" s="12" t="s">
        <v>233</v>
      </c>
      <c r="G19" s="34">
        <v>39520</v>
      </c>
      <c r="H19" s="319">
        <f t="shared" si="11"/>
        <v>34800</v>
      </c>
      <c r="I19" s="20">
        <f t="shared" si="12"/>
        <v>1450</v>
      </c>
      <c r="J19" s="32" t="s">
        <v>2624</v>
      </c>
      <c r="K19" s="41" t="s">
        <v>22</v>
      </c>
      <c r="L19" s="12" t="s">
        <v>985</v>
      </c>
      <c r="M19" s="160" t="s">
        <v>106</v>
      </c>
      <c r="N19" s="324">
        <v>1450</v>
      </c>
      <c r="O19" s="680" t="b">
        <f t="shared" si="9"/>
        <v>1</v>
      </c>
      <c r="P19" s="680" t="b">
        <f t="shared" si="0"/>
        <v>1</v>
      </c>
      <c r="Q19">
        <f>VLOOKUP(B19,'25년09월 학교가'!$A$2:$C$1818,3,0)</f>
        <v>1450</v>
      </c>
      <c r="S19" s="698" t="b">
        <f t="shared" si="10"/>
        <v>1</v>
      </c>
    </row>
    <row r="20" spans="1:19" ht="57.6">
      <c r="A20" s="13"/>
      <c r="B20" s="132">
        <v>381347</v>
      </c>
      <c r="C20" s="29" t="s">
        <v>4117</v>
      </c>
      <c r="D20" s="13" t="s">
        <v>983</v>
      </c>
      <c r="E20" s="12">
        <v>24</v>
      </c>
      <c r="F20" s="12" t="s">
        <v>233</v>
      </c>
      <c r="G20" s="30">
        <v>39520</v>
      </c>
      <c r="H20" s="319">
        <f t="shared" si="11"/>
        <v>34320</v>
      </c>
      <c r="I20" s="20">
        <f t="shared" si="12"/>
        <v>1430</v>
      </c>
      <c r="J20" s="32" t="s">
        <v>984</v>
      </c>
      <c r="K20" s="41" t="s">
        <v>22</v>
      </c>
      <c r="L20" s="12" t="s">
        <v>985</v>
      </c>
      <c r="M20" s="160" t="s">
        <v>112</v>
      </c>
      <c r="N20" s="324">
        <v>1430</v>
      </c>
      <c r="O20" s="680" t="b">
        <f t="shared" si="9"/>
        <v>1</v>
      </c>
      <c r="P20" s="680" t="b">
        <f t="shared" si="0"/>
        <v>1</v>
      </c>
      <c r="Q20">
        <f>VLOOKUP(B20,'25년09월 학교가'!$A$2:$C$1818,3,0)</f>
        <v>1430</v>
      </c>
      <c r="S20" s="698" t="b">
        <f t="shared" si="10"/>
        <v>1</v>
      </c>
    </row>
    <row r="21" spans="1:19" ht="38.4">
      <c r="A21" s="13"/>
      <c r="B21" s="132">
        <v>381775</v>
      </c>
      <c r="C21" s="29" t="s">
        <v>2626</v>
      </c>
      <c r="D21" s="13" t="s">
        <v>2627</v>
      </c>
      <c r="E21" s="12"/>
      <c r="F21" s="12" t="s">
        <v>129</v>
      </c>
      <c r="G21" s="34">
        <v>5600</v>
      </c>
      <c r="H21" s="319">
        <f t="shared" si="5"/>
        <v>1450</v>
      </c>
      <c r="I21" s="20"/>
      <c r="J21" s="32" t="s">
        <v>2628</v>
      </c>
      <c r="K21" s="41" t="s">
        <v>22</v>
      </c>
      <c r="L21" s="12" t="s">
        <v>2629</v>
      </c>
      <c r="M21" s="160" t="s">
        <v>106</v>
      </c>
      <c r="N21" s="159">
        <v>1450</v>
      </c>
      <c r="O21" s="680" t="b">
        <f t="shared" ref="O21:O24" si="13">H21=N21</f>
        <v>1</v>
      </c>
      <c r="P21" s="680" t="b">
        <f t="shared" si="0"/>
        <v>1</v>
      </c>
      <c r="Q21">
        <f>VLOOKUP(B21,'25년09월 학교가'!$A$2:$C$1818,3,0)</f>
        <v>1450</v>
      </c>
      <c r="S21" s="698" t="b">
        <f t="shared" si="6"/>
        <v>1</v>
      </c>
    </row>
    <row r="22" spans="1:19" ht="38.4">
      <c r="A22" s="13"/>
      <c r="B22" s="132">
        <v>381776</v>
      </c>
      <c r="C22" s="29" t="s">
        <v>2630</v>
      </c>
      <c r="D22" s="13" t="s">
        <v>2631</v>
      </c>
      <c r="E22" s="12"/>
      <c r="F22" s="12" t="s">
        <v>129</v>
      </c>
      <c r="G22" s="34">
        <v>9850</v>
      </c>
      <c r="H22" s="319">
        <f t="shared" si="5"/>
        <v>5000</v>
      </c>
      <c r="I22" s="20"/>
      <c r="J22" s="32" t="s">
        <v>2628</v>
      </c>
      <c r="K22" s="41" t="s">
        <v>22</v>
      </c>
      <c r="L22" s="12" t="s">
        <v>2629</v>
      </c>
      <c r="M22" s="160" t="s">
        <v>106</v>
      </c>
      <c r="N22" s="159">
        <v>5000</v>
      </c>
      <c r="O22" s="680" t="b">
        <f t="shared" si="13"/>
        <v>1</v>
      </c>
      <c r="P22" s="680" t="b">
        <f t="shared" si="0"/>
        <v>1</v>
      </c>
      <c r="Q22">
        <f>VLOOKUP(B22,'25년09월 학교가'!$A$2:$C$1818,3,0)</f>
        <v>5000</v>
      </c>
      <c r="S22" s="698" t="b">
        <f t="shared" si="6"/>
        <v>1</v>
      </c>
    </row>
    <row r="23" spans="1:19" ht="38.4">
      <c r="A23" s="13"/>
      <c r="B23" s="132">
        <v>381777</v>
      </c>
      <c r="C23" s="29" t="s">
        <v>2632</v>
      </c>
      <c r="D23" s="13" t="s">
        <v>2627</v>
      </c>
      <c r="E23" s="12"/>
      <c r="F23" s="12" t="s">
        <v>129</v>
      </c>
      <c r="G23" s="34">
        <v>5600</v>
      </c>
      <c r="H23" s="319">
        <f t="shared" si="5"/>
        <v>1450</v>
      </c>
      <c r="I23" s="20"/>
      <c r="J23" s="32" t="s">
        <v>2633</v>
      </c>
      <c r="K23" s="41" t="s">
        <v>22</v>
      </c>
      <c r="L23" s="12" t="s">
        <v>2629</v>
      </c>
      <c r="M23" s="160" t="s">
        <v>11</v>
      </c>
      <c r="N23" s="159">
        <v>1450</v>
      </c>
      <c r="O23" s="680" t="b">
        <f t="shared" si="13"/>
        <v>1</v>
      </c>
      <c r="P23" s="680" t="b">
        <f t="shared" si="0"/>
        <v>1</v>
      </c>
      <c r="Q23">
        <f>VLOOKUP(B23,'25년09월 학교가'!$A$2:$C$1818,3,0)</f>
        <v>1450</v>
      </c>
      <c r="S23" s="698" t="b">
        <f t="shared" si="6"/>
        <v>1</v>
      </c>
    </row>
    <row r="24" spans="1:19" ht="38.4">
      <c r="A24" s="13"/>
      <c r="B24" s="132">
        <v>381778</v>
      </c>
      <c r="C24" s="29" t="s">
        <v>2634</v>
      </c>
      <c r="D24" s="13" t="s">
        <v>2631</v>
      </c>
      <c r="E24" s="12"/>
      <c r="F24" s="12" t="s">
        <v>129</v>
      </c>
      <c r="G24" s="34">
        <v>9850</v>
      </c>
      <c r="H24" s="319">
        <f t="shared" si="5"/>
        <v>5000</v>
      </c>
      <c r="I24" s="20"/>
      <c r="J24" s="32" t="s">
        <v>2633</v>
      </c>
      <c r="K24" s="41" t="s">
        <v>22</v>
      </c>
      <c r="L24" s="12" t="s">
        <v>2635</v>
      </c>
      <c r="M24" s="160" t="s">
        <v>11</v>
      </c>
      <c r="N24" s="159">
        <v>5000</v>
      </c>
      <c r="O24" s="680" t="b">
        <f t="shared" si="13"/>
        <v>1</v>
      </c>
      <c r="P24" s="680" t="b">
        <f t="shared" si="0"/>
        <v>1</v>
      </c>
      <c r="Q24">
        <f>VLOOKUP(B24,'25년09월 학교가'!$A$2:$C$1818,3,0)</f>
        <v>5000</v>
      </c>
      <c r="S24" s="698" t="b">
        <f t="shared" si="6"/>
        <v>1</v>
      </c>
    </row>
    <row r="25" spans="1:19">
      <c r="A25" s="13"/>
      <c r="B25" s="132">
        <v>429154</v>
      </c>
      <c r="C25" s="29" t="s">
        <v>4769</v>
      </c>
      <c r="D25" s="13" t="s">
        <v>4770</v>
      </c>
      <c r="E25" s="12">
        <v>10</v>
      </c>
      <c r="F25" s="12" t="s">
        <v>4771</v>
      </c>
      <c r="G25" s="34">
        <v>19500</v>
      </c>
      <c r="H25" s="319">
        <f>E25*I25</f>
        <v>14100</v>
      </c>
      <c r="I25" s="20">
        <f>N25</f>
        <v>1410</v>
      </c>
      <c r="J25" s="32" t="s">
        <v>4772</v>
      </c>
      <c r="K25" s="41"/>
      <c r="L25" s="12" t="s">
        <v>4773</v>
      </c>
      <c r="M25" s="160"/>
      <c r="N25" s="324">
        <v>1410</v>
      </c>
      <c r="O25" s="680" t="b">
        <f t="shared" ref="O25:O26" si="14">I25=N25</f>
        <v>1</v>
      </c>
      <c r="P25" s="680" t="b">
        <f t="shared" si="0"/>
        <v>1</v>
      </c>
      <c r="Q25">
        <f>VLOOKUP(B25,'25년09월 학교가'!$A$2:$C$1818,3,0)</f>
        <v>1410</v>
      </c>
      <c r="S25" s="698" t="b">
        <f t="shared" ref="S25:S26" si="15">Q25=I25</f>
        <v>1</v>
      </c>
    </row>
    <row r="26" spans="1:19">
      <c r="A26" s="13"/>
      <c r="B26" s="132">
        <v>429156</v>
      </c>
      <c r="C26" s="29" t="s">
        <v>4775</v>
      </c>
      <c r="D26" s="13" t="s">
        <v>4770</v>
      </c>
      <c r="E26" s="12">
        <v>10</v>
      </c>
      <c r="F26" s="12" t="s">
        <v>4771</v>
      </c>
      <c r="G26" s="34">
        <v>19500</v>
      </c>
      <c r="H26" s="319">
        <f>E26*I26</f>
        <v>14100</v>
      </c>
      <c r="I26" s="20">
        <f>N26</f>
        <v>1410</v>
      </c>
      <c r="J26" s="32" t="s">
        <v>4774</v>
      </c>
      <c r="K26" s="41"/>
      <c r="L26" s="12" t="s">
        <v>4773</v>
      </c>
      <c r="M26" s="160"/>
      <c r="N26" s="324">
        <v>1410</v>
      </c>
      <c r="O26" s="680" t="b">
        <f t="shared" si="14"/>
        <v>1</v>
      </c>
      <c r="P26" s="680" t="b">
        <f t="shared" si="0"/>
        <v>1</v>
      </c>
      <c r="Q26">
        <f>VLOOKUP(B26,'25년09월 학교가'!$A$2:$C$1818,3,0)</f>
        <v>1410</v>
      </c>
      <c r="S26" s="698" t="b">
        <f t="shared" si="15"/>
        <v>1</v>
      </c>
    </row>
    <row r="27" spans="1:19" ht="115.2">
      <c r="A27" s="13"/>
      <c r="B27" s="132">
        <v>383364</v>
      </c>
      <c r="C27" s="29" t="s">
        <v>2648</v>
      </c>
      <c r="D27" s="13" t="s">
        <v>2649</v>
      </c>
      <c r="E27" s="12"/>
      <c r="F27" s="12" t="s">
        <v>233</v>
      </c>
      <c r="G27" s="34">
        <v>8000</v>
      </c>
      <c r="H27" s="319">
        <f t="shared" si="5"/>
        <v>3120</v>
      </c>
      <c r="I27" s="20"/>
      <c r="J27" s="32" t="s">
        <v>2650</v>
      </c>
      <c r="K27" s="41" t="s">
        <v>4983</v>
      </c>
      <c r="L27" s="12" t="s">
        <v>2651</v>
      </c>
      <c r="M27" s="160" t="s">
        <v>11</v>
      </c>
      <c r="N27" s="159">
        <v>3120</v>
      </c>
      <c r="O27" s="680" t="b">
        <f t="shared" ref="O27:O56" si="16">H27=N27</f>
        <v>1</v>
      </c>
      <c r="P27" s="680" t="b">
        <f t="shared" si="0"/>
        <v>1</v>
      </c>
      <c r="Q27">
        <f>VLOOKUP(B27,'25년09월 학교가'!$A$2:$C$1818,3,0)</f>
        <v>3120</v>
      </c>
      <c r="S27" s="698" t="b">
        <f t="shared" si="6"/>
        <v>1</v>
      </c>
    </row>
    <row r="28" spans="1:19" ht="38.4">
      <c r="A28" s="13"/>
      <c r="B28" s="132">
        <v>382722</v>
      </c>
      <c r="C28" s="29" t="s">
        <v>2652</v>
      </c>
      <c r="D28" s="13" t="s">
        <v>2653</v>
      </c>
      <c r="E28" s="12">
        <v>10</v>
      </c>
      <c r="F28" s="12" t="s">
        <v>233</v>
      </c>
      <c r="G28" s="34">
        <v>15000</v>
      </c>
      <c r="H28" s="319">
        <f t="shared" si="5"/>
        <v>9820</v>
      </c>
      <c r="I28" s="20">
        <f t="shared" ref="I28:I36" si="17">H28/E28</f>
        <v>982</v>
      </c>
      <c r="J28" s="32" t="s">
        <v>2654</v>
      </c>
      <c r="K28" s="41" t="s">
        <v>2655</v>
      </c>
      <c r="L28" s="12" t="s">
        <v>435</v>
      </c>
      <c r="M28" s="160" t="s">
        <v>11</v>
      </c>
      <c r="N28" s="159">
        <v>9820</v>
      </c>
      <c r="O28" s="680" t="b">
        <f t="shared" si="16"/>
        <v>1</v>
      </c>
      <c r="P28" s="680" t="b">
        <f t="shared" si="0"/>
        <v>1</v>
      </c>
      <c r="Q28">
        <f>VLOOKUP(B28,'25년09월 학교가'!$A$2:$C$1818,3,0)</f>
        <v>9820</v>
      </c>
      <c r="S28" s="698" t="b">
        <f t="shared" si="6"/>
        <v>1</v>
      </c>
    </row>
    <row r="29" spans="1:19" s="120" customFormat="1" ht="96">
      <c r="A29" s="13"/>
      <c r="B29" s="22">
        <v>382133</v>
      </c>
      <c r="C29" s="56" t="s">
        <v>3857</v>
      </c>
      <c r="D29" s="13" t="s">
        <v>848</v>
      </c>
      <c r="E29" s="12">
        <v>8</v>
      </c>
      <c r="F29" s="12" t="s">
        <v>10</v>
      </c>
      <c r="G29" s="59">
        <v>7000</v>
      </c>
      <c r="H29" s="319">
        <f t="shared" si="5"/>
        <v>5240</v>
      </c>
      <c r="I29" s="20">
        <f t="shared" si="17"/>
        <v>655</v>
      </c>
      <c r="J29" s="32" t="s">
        <v>849</v>
      </c>
      <c r="K29" s="41" t="s">
        <v>850</v>
      </c>
      <c r="L29" s="12" t="s">
        <v>851</v>
      </c>
      <c r="M29" s="160" t="s">
        <v>11</v>
      </c>
      <c r="N29" s="159">
        <v>5240</v>
      </c>
      <c r="O29" s="680" t="b">
        <f t="shared" si="16"/>
        <v>1</v>
      </c>
      <c r="P29" s="680" t="b">
        <f t="shared" ref="P29:P55" si="18">H29&lt;G29</f>
        <v>1</v>
      </c>
      <c r="Q29">
        <f>VLOOKUP(B29,'25년09월 학교가'!$A$2:$C$1818,3,0)</f>
        <v>5240</v>
      </c>
      <c r="S29" s="701" t="b">
        <f t="shared" si="6"/>
        <v>1</v>
      </c>
    </row>
    <row r="30" spans="1:19" s="120" customFormat="1" ht="38.4">
      <c r="A30" s="13"/>
      <c r="B30" s="22">
        <v>389751</v>
      </c>
      <c r="C30" s="56" t="s">
        <v>3812</v>
      </c>
      <c r="D30" s="13" t="s">
        <v>856</v>
      </c>
      <c r="E30" s="12">
        <v>30</v>
      </c>
      <c r="F30" s="12" t="s">
        <v>10</v>
      </c>
      <c r="G30" s="59">
        <v>27600</v>
      </c>
      <c r="H30" s="319">
        <f t="shared" si="5"/>
        <v>24000</v>
      </c>
      <c r="I30" s="20">
        <f t="shared" si="17"/>
        <v>800</v>
      </c>
      <c r="J30" s="32" t="s">
        <v>857</v>
      </c>
      <c r="K30" s="41" t="s">
        <v>3851</v>
      </c>
      <c r="L30" s="12" t="s">
        <v>3850</v>
      </c>
      <c r="M30" s="160" t="s">
        <v>11</v>
      </c>
      <c r="N30" s="159">
        <v>24000</v>
      </c>
      <c r="O30" s="680" t="b">
        <f t="shared" si="16"/>
        <v>1</v>
      </c>
      <c r="P30" s="680" t="b">
        <f t="shared" si="18"/>
        <v>1</v>
      </c>
      <c r="Q30">
        <f>VLOOKUP(B30,'25년09월 학교가'!$A$2:$C$1818,3,0)</f>
        <v>24000</v>
      </c>
      <c r="S30" s="701" t="b">
        <f t="shared" si="6"/>
        <v>1</v>
      </c>
    </row>
    <row r="31" spans="1:19" s="120" customFormat="1" ht="38.4">
      <c r="A31" s="13"/>
      <c r="B31" s="22">
        <v>389750</v>
      </c>
      <c r="C31" s="56" t="s">
        <v>3737</v>
      </c>
      <c r="D31" s="13" t="s">
        <v>856</v>
      </c>
      <c r="E31" s="12">
        <v>30</v>
      </c>
      <c r="F31" s="12" t="s">
        <v>10</v>
      </c>
      <c r="G31" s="59">
        <v>27000</v>
      </c>
      <c r="H31" s="319">
        <f t="shared" si="5"/>
        <v>26000</v>
      </c>
      <c r="I31" s="20">
        <f t="shared" si="17"/>
        <v>866.66666666666663</v>
      </c>
      <c r="J31" s="32" t="s">
        <v>858</v>
      </c>
      <c r="K31" s="41" t="s">
        <v>3852</v>
      </c>
      <c r="L31" s="12" t="s">
        <v>3850</v>
      </c>
      <c r="M31" s="160" t="s">
        <v>11</v>
      </c>
      <c r="N31" s="159">
        <v>26000</v>
      </c>
      <c r="O31" s="680" t="b">
        <f t="shared" si="16"/>
        <v>1</v>
      </c>
      <c r="P31" s="680" t="b">
        <f t="shared" si="18"/>
        <v>1</v>
      </c>
      <c r="Q31">
        <f>VLOOKUP(B31,'25년09월 학교가'!$A$2:$C$1818,3,0)</f>
        <v>26000</v>
      </c>
      <c r="S31" s="701" t="b">
        <f t="shared" si="6"/>
        <v>1</v>
      </c>
    </row>
    <row r="32" spans="1:19" s="120" customFormat="1" ht="38.4">
      <c r="A32" s="13"/>
      <c r="B32" s="22">
        <v>389749</v>
      </c>
      <c r="C32" s="56" t="s">
        <v>3736</v>
      </c>
      <c r="D32" s="13" t="s">
        <v>856</v>
      </c>
      <c r="E32" s="12">
        <v>30</v>
      </c>
      <c r="F32" s="12" t="s">
        <v>10</v>
      </c>
      <c r="G32" s="59">
        <v>27600</v>
      </c>
      <c r="H32" s="319">
        <f t="shared" si="5"/>
        <v>24000</v>
      </c>
      <c r="I32" s="20">
        <f t="shared" si="17"/>
        <v>800</v>
      </c>
      <c r="J32" s="32" t="s">
        <v>859</v>
      </c>
      <c r="K32" s="41" t="s">
        <v>3852</v>
      </c>
      <c r="L32" s="12" t="s">
        <v>3850</v>
      </c>
      <c r="M32" s="160" t="s">
        <v>11</v>
      </c>
      <c r="N32" s="159">
        <v>24000</v>
      </c>
      <c r="O32" s="680" t="b">
        <f t="shared" si="16"/>
        <v>1</v>
      </c>
      <c r="P32" s="680" t="b">
        <f t="shared" si="18"/>
        <v>1</v>
      </c>
      <c r="Q32">
        <f>VLOOKUP(B32,'25년09월 학교가'!$A$2:$C$1818,3,0)</f>
        <v>24000</v>
      </c>
      <c r="S32" s="701" t="b">
        <f t="shared" si="6"/>
        <v>1</v>
      </c>
    </row>
    <row r="33" spans="1:19" s="131" customFormat="1" ht="96">
      <c r="A33" s="37"/>
      <c r="B33" s="13">
        <v>385109</v>
      </c>
      <c r="C33" s="55" t="s">
        <v>3801</v>
      </c>
      <c r="D33" s="13" t="s">
        <v>3806</v>
      </c>
      <c r="E33" s="12">
        <v>25</v>
      </c>
      <c r="F33" s="183" t="s">
        <v>233</v>
      </c>
      <c r="G33" s="148">
        <v>24000</v>
      </c>
      <c r="H33" s="319">
        <f t="shared" si="5"/>
        <v>20620</v>
      </c>
      <c r="I33" s="20">
        <f t="shared" si="17"/>
        <v>824.8</v>
      </c>
      <c r="J33" s="32" t="s">
        <v>3804</v>
      </c>
      <c r="K33" s="41" t="s">
        <v>3805</v>
      </c>
      <c r="L33" s="12" t="s">
        <v>2660</v>
      </c>
      <c r="M33" s="160" t="s">
        <v>112</v>
      </c>
      <c r="N33" s="159">
        <v>20620</v>
      </c>
      <c r="O33" s="680" t="b">
        <f t="shared" si="16"/>
        <v>1</v>
      </c>
      <c r="P33" s="680" t="b">
        <f t="shared" si="18"/>
        <v>1</v>
      </c>
      <c r="Q33">
        <f>VLOOKUP(B33,'25년09월 학교가'!$A$2:$C$1818,3,0)</f>
        <v>20620</v>
      </c>
      <c r="S33" s="698" t="b">
        <f t="shared" si="6"/>
        <v>1</v>
      </c>
    </row>
    <row r="34" spans="1:19" ht="38.4">
      <c r="A34" s="13"/>
      <c r="B34" s="132">
        <v>354937</v>
      </c>
      <c r="C34" s="29" t="s">
        <v>2656</v>
      </c>
      <c r="D34" s="13" t="s">
        <v>2657</v>
      </c>
      <c r="E34" s="12">
        <v>10</v>
      </c>
      <c r="F34" s="12" t="s">
        <v>233</v>
      </c>
      <c r="G34" s="34">
        <f t="shared" ref="G34:G94" si="19">H34+5000</f>
        <v>16000</v>
      </c>
      <c r="H34" s="319">
        <f t="shared" si="5"/>
        <v>11000</v>
      </c>
      <c r="I34" s="20">
        <f t="shared" si="17"/>
        <v>1100</v>
      </c>
      <c r="J34" s="32" t="s">
        <v>2658</v>
      </c>
      <c r="K34" s="41" t="s">
        <v>2659</v>
      </c>
      <c r="L34" s="12" t="s">
        <v>2660</v>
      </c>
      <c r="M34" s="160" t="s">
        <v>11</v>
      </c>
      <c r="N34" s="159">
        <v>11000</v>
      </c>
      <c r="O34" s="680" t="b">
        <f t="shared" si="16"/>
        <v>1</v>
      </c>
      <c r="P34" s="680" t="b">
        <f t="shared" si="18"/>
        <v>1</v>
      </c>
      <c r="Q34">
        <f>VLOOKUP(B34,'25년09월 학교가'!$A$2:$C$1818,3,0)</f>
        <v>11000</v>
      </c>
      <c r="S34" s="698" t="b">
        <f t="shared" si="6"/>
        <v>1</v>
      </c>
    </row>
    <row r="35" spans="1:19">
      <c r="A35" s="13"/>
      <c r="B35" s="132">
        <v>354927</v>
      </c>
      <c r="C35" s="29" t="s">
        <v>2661</v>
      </c>
      <c r="D35" s="13" t="s">
        <v>2662</v>
      </c>
      <c r="E35" s="12">
        <v>10</v>
      </c>
      <c r="F35" s="12" t="s">
        <v>233</v>
      </c>
      <c r="G35" s="34">
        <f t="shared" si="19"/>
        <v>7750</v>
      </c>
      <c r="H35" s="319">
        <f t="shared" si="5"/>
        <v>2750</v>
      </c>
      <c r="I35" s="20">
        <f t="shared" si="17"/>
        <v>275</v>
      </c>
      <c r="J35" s="32" t="s">
        <v>4598</v>
      </c>
      <c r="K35" s="41"/>
      <c r="L35" s="12" t="s">
        <v>435</v>
      </c>
      <c r="M35" s="160" t="s">
        <v>11</v>
      </c>
      <c r="N35" s="159">
        <v>2750</v>
      </c>
      <c r="O35" s="680" t="b">
        <f t="shared" si="16"/>
        <v>1</v>
      </c>
      <c r="P35" s="680" t="b">
        <f t="shared" si="18"/>
        <v>1</v>
      </c>
      <c r="Q35">
        <f>VLOOKUP(B35,'25년09월 학교가'!$A$2:$C$1818,3,0)</f>
        <v>2750</v>
      </c>
      <c r="S35" s="698" t="b">
        <f t="shared" si="6"/>
        <v>1</v>
      </c>
    </row>
    <row r="36" spans="1:19" ht="38.4">
      <c r="A36" s="13"/>
      <c r="B36" s="132">
        <v>372624</v>
      </c>
      <c r="C36" s="29" t="s">
        <v>2663</v>
      </c>
      <c r="D36" s="13" t="s">
        <v>2601</v>
      </c>
      <c r="E36" s="12">
        <v>24</v>
      </c>
      <c r="F36" s="12" t="s">
        <v>233</v>
      </c>
      <c r="G36" s="34">
        <f t="shared" si="19"/>
        <v>26960</v>
      </c>
      <c r="H36" s="319">
        <f t="shared" si="5"/>
        <v>21960</v>
      </c>
      <c r="I36" s="20">
        <f t="shared" si="17"/>
        <v>915</v>
      </c>
      <c r="J36" s="32" t="s">
        <v>2664</v>
      </c>
      <c r="K36" s="41" t="s">
        <v>2665</v>
      </c>
      <c r="L36" s="12" t="s">
        <v>292</v>
      </c>
      <c r="M36" s="160" t="s">
        <v>106</v>
      </c>
      <c r="N36" s="159">
        <v>21960</v>
      </c>
      <c r="O36" s="680" t="b">
        <f t="shared" si="16"/>
        <v>1</v>
      </c>
      <c r="P36" s="680" t="b">
        <f t="shared" si="18"/>
        <v>1</v>
      </c>
      <c r="Q36">
        <f>VLOOKUP(B36,'25년09월 학교가'!$A$2:$C$1818,3,0)</f>
        <v>21960</v>
      </c>
      <c r="S36" s="698" t="b">
        <f t="shared" si="6"/>
        <v>1</v>
      </c>
    </row>
    <row r="37" spans="1:19" ht="38.4">
      <c r="A37" s="172" t="s">
        <v>6466</v>
      </c>
      <c r="B37" s="608">
        <v>375478</v>
      </c>
      <c r="C37" s="609" t="s">
        <v>2669</v>
      </c>
      <c r="D37" s="615" t="s">
        <v>983</v>
      </c>
      <c r="E37" s="12">
        <v>24</v>
      </c>
      <c r="F37" s="12" t="s">
        <v>233</v>
      </c>
      <c r="G37" s="34">
        <f t="shared" si="19"/>
        <v>41000</v>
      </c>
      <c r="H37" s="319">
        <f>E37*I37</f>
        <v>36000</v>
      </c>
      <c r="I37" s="20">
        <f>N37</f>
        <v>1500</v>
      </c>
      <c r="J37" s="32" t="s">
        <v>2670</v>
      </c>
      <c r="K37" s="41" t="s">
        <v>1067</v>
      </c>
      <c r="L37" s="12" t="s">
        <v>292</v>
      </c>
      <c r="M37" s="160" t="s">
        <v>11</v>
      </c>
      <c r="N37" s="324">
        <v>1500</v>
      </c>
      <c r="O37" s="680" t="b">
        <f t="shared" ref="O37" si="20">I37=N37</f>
        <v>1</v>
      </c>
      <c r="P37" s="680" t="b">
        <f t="shared" si="18"/>
        <v>1</v>
      </c>
      <c r="Q37">
        <f>VLOOKUP(B37,'25년09월 학교가'!$A$2:$C$1818,3,0)</f>
        <v>1500</v>
      </c>
      <c r="S37" s="698" t="b">
        <f t="shared" ref="S37" si="21">Q37=I37</f>
        <v>1</v>
      </c>
    </row>
    <row r="38" spans="1:19" ht="38.4">
      <c r="A38" s="13"/>
      <c r="B38" s="132">
        <v>354281</v>
      </c>
      <c r="C38" s="29" t="s">
        <v>2673</v>
      </c>
      <c r="D38" s="13" t="s">
        <v>2674</v>
      </c>
      <c r="E38" s="12">
        <v>34</v>
      </c>
      <c r="F38" s="12" t="s">
        <v>233</v>
      </c>
      <c r="G38" s="34">
        <f t="shared" si="19"/>
        <v>22200</v>
      </c>
      <c r="H38" s="319">
        <f t="shared" si="5"/>
        <v>17200</v>
      </c>
      <c r="I38" s="20">
        <f>H38/E38</f>
        <v>505.88235294117646</v>
      </c>
      <c r="J38" s="32" t="s">
        <v>2675</v>
      </c>
      <c r="K38" s="41" t="s">
        <v>25</v>
      </c>
      <c r="L38" s="12" t="s">
        <v>801</v>
      </c>
      <c r="M38" s="160" t="s">
        <v>11</v>
      </c>
      <c r="N38" s="159">
        <v>17200</v>
      </c>
      <c r="O38" s="680" t="b">
        <f t="shared" si="16"/>
        <v>1</v>
      </c>
      <c r="P38" s="680" t="b">
        <f t="shared" si="18"/>
        <v>1</v>
      </c>
      <c r="Q38">
        <f>VLOOKUP(B38,'25년09월 학교가'!$A$2:$C$1818,3,0)</f>
        <v>17200</v>
      </c>
      <c r="S38" s="698" t="b">
        <f t="shared" si="6"/>
        <v>1</v>
      </c>
    </row>
    <row r="39" spans="1:19" ht="38.4">
      <c r="A39" s="172" t="s">
        <v>6466</v>
      </c>
      <c r="B39" s="608">
        <v>354065</v>
      </c>
      <c r="C39" s="609" t="s">
        <v>2679</v>
      </c>
      <c r="D39" s="615" t="s">
        <v>59</v>
      </c>
      <c r="E39" s="12"/>
      <c r="F39" s="12" t="s">
        <v>233</v>
      </c>
      <c r="G39" s="34">
        <f t="shared" si="19"/>
        <v>15280</v>
      </c>
      <c r="H39" s="319">
        <f t="shared" si="5"/>
        <v>10280</v>
      </c>
      <c r="I39" s="20"/>
      <c r="J39" s="32" t="s">
        <v>2680</v>
      </c>
      <c r="K39" s="41" t="s">
        <v>2681</v>
      </c>
      <c r="L39" s="12" t="s">
        <v>2069</v>
      </c>
      <c r="M39" s="160" t="s">
        <v>11</v>
      </c>
      <c r="N39" s="159">
        <v>10280</v>
      </c>
      <c r="O39" s="680" t="b">
        <f t="shared" si="16"/>
        <v>1</v>
      </c>
      <c r="P39" s="680" t="b">
        <f t="shared" si="18"/>
        <v>1</v>
      </c>
      <c r="Q39">
        <f>VLOOKUP(B39,'25년09월 학교가'!$A$2:$C$1818,3,0)</f>
        <v>10280</v>
      </c>
      <c r="S39" s="698" t="b">
        <f t="shared" si="6"/>
        <v>1</v>
      </c>
    </row>
    <row r="40" spans="1:19" ht="38.4">
      <c r="A40" s="172" t="s">
        <v>6466</v>
      </c>
      <c r="B40" s="608">
        <v>354064</v>
      </c>
      <c r="C40" s="609" t="s">
        <v>2682</v>
      </c>
      <c r="D40" s="615" t="s">
        <v>58</v>
      </c>
      <c r="E40" s="12"/>
      <c r="F40" s="12" t="s">
        <v>233</v>
      </c>
      <c r="G40" s="34">
        <f t="shared" si="19"/>
        <v>24500</v>
      </c>
      <c r="H40" s="319">
        <f t="shared" si="5"/>
        <v>19500</v>
      </c>
      <c r="I40" s="20"/>
      <c r="J40" s="32" t="s">
        <v>2683</v>
      </c>
      <c r="K40" s="41" t="s">
        <v>2684</v>
      </c>
      <c r="L40" s="12" t="s">
        <v>2069</v>
      </c>
      <c r="M40" s="160" t="s">
        <v>11</v>
      </c>
      <c r="N40" s="159">
        <v>19500</v>
      </c>
      <c r="O40" s="680" t="b">
        <f t="shared" si="16"/>
        <v>1</v>
      </c>
      <c r="P40" s="680" t="b">
        <f t="shared" si="18"/>
        <v>1</v>
      </c>
      <c r="Q40">
        <f>VLOOKUP(B40,'25년09월 학교가'!$A$2:$C$1818,3,0)</f>
        <v>19500</v>
      </c>
      <c r="S40" s="698" t="b">
        <f t="shared" si="6"/>
        <v>1</v>
      </c>
    </row>
    <row r="41" spans="1:19" ht="76.8">
      <c r="A41" s="13"/>
      <c r="B41" s="132">
        <v>383811</v>
      </c>
      <c r="C41" s="29" t="s">
        <v>2685</v>
      </c>
      <c r="D41" s="13" t="s">
        <v>2686</v>
      </c>
      <c r="E41" s="12">
        <v>58</v>
      </c>
      <c r="F41" s="12" t="s">
        <v>233</v>
      </c>
      <c r="G41" s="34">
        <f t="shared" si="19"/>
        <v>32610</v>
      </c>
      <c r="H41" s="319">
        <f t="shared" si="5"/>
        <v>27610</v>
      </c>
      <c r="I41" s="20">
        <f t="shared" ref="I41:I49" si="22">H41/E41</f>
        <v>476.0344827586207</v>
      </c>
      <c r="J41" s="32" t="s">
        <v>2687</v>
      </c>
      <c r="K41" s="41" t="s">
        <v>2688</v>
      </c>
      <c r="L41" s="12" t="s">
        <v>773</v>
      </c>
      <c r="M41" s="160" t="s">
        <v>106</v>
      </c>
      <c r="N41" s="159">
        <v>27610</v>
      </c>
      <c r="O41" s="680" t="b">
        <f t="shared" si="16"/>
        <v>1</v>
      </c>
      <c r="P41" s="680" t="b">
        <f t="shared" si="18"/>
        <v>1</v>
      </c>
      <c r="Q41">
        <f>VLOOKUP(B41,'25년09월 학교가'!$A$2:$C$1818,3,0)</f>
        <v>27610</v>
      </c>
      <c r="S41" s="698" t="b">
        <f t="shared" si="6"/>
        <v>1</v>
      </c>
    </row>
    <row r="42" spans="1:19" ht="96">
      <c r="A42" s="172" t="s">
        <v>6466</v>
      </c>
      <c r="B42" s="608">
        <v>386111</v>
      </c>
      <c r="C42" s="609" t="s">
        <v>2689</v>
      </c>
      <c r="D42" s="615" t="s">
        <v>2690</v>
      </c>
      <c r="E42" s="12">
        <v>71</v>
      </c>
      <c r="F42" s="12" t="s">
        <v>233</v>
      </c>
      <c r="G42" s="34">
        <f t="shared" si="19"/>
        <v>35260</v>
      </c>
      <c r="H42" s="319">
        <f t="shared" si="5"/>
        <v>30260</v>
      </c>
      <c r="I42" s="20">
        <f t="shared" si="22"/>
        <v>426.19718309859155</v>
      </c>
      <c r="J42" s="32" t="s">
        <v>2691</v>
      </c>
      <c r="K42" s="41" t="s">
        <v>2692</v>
      </c>
      <c r="L42" s="12" t="s">
        <v>773</v>
      </c>
      <c r="M42" s="160" t="s">
        <v>11</v>
      </c>
      <c r="N42" s="159">
        <v>30260</v>
      </c>
      <c r="O42" s="680" t="b">
        <f t="shared" si="16"/>
        <v>1</v>
      </c>
      <c r="P42" s="680" t="b">
        <f t="shared" si="18"/>
        <v>1</v>
      </c>
      <c r="Q42">
        <f>VLOOKUP(B42,'25년09월 학교가'!$A$2:$C$1818,3,0)</f>
        <v>30260</v>
      </c>
      <c r="S42" s="698" t="b">
        <f t="shared" si="6"/>
        <v>1</v>
      </c>
    </row>
    <row r="43" spans="1:19" ht="115.2">
      <c r="A43" s="13"/>
      <c r="B43" s="132">
        <v>383812</v>
      </c>
      <c r="C43" s="29" t="s">
        <v>2693</v>
      </c>
      <c r="D43" s="13" t="s">
        <v>2690</v>
      </c>
      <c r="E43" s="12">
        <v>71</v>
      </c>
      <c r="F43" s="12" t="s">
        <v>233</v>
      </c>
      <c r="G43" s="34">
        <f t="shared" si="19"/>
        <v>27210</v>
      </c>
      <c r="H43" s="319">
        <f t="shared" si="5"/>
        <v>22210</v>
      </c>
      <c r="I43" s="20">
        <f t="shared" si="22"/>
        <v>312.81690140845069</v>
      </c>
      <c r="J43" s="32" t="s">
        <v>2694</v>
      </c>
      <c r="K43" s="41" t="s">
        <v>976</v>
      </c>
      <c r="L43" s="12" t="s">
        <v>2695</v>
      </c>
      <c r="M43" s="160" t="s">
        <v>11</v>
      </c>
      <c r="N43" s="159">
        <v>22210</v>
      </c>
      <c r="O43" s="680" t="b">
        <f t="shared" si="16"/>
        <v>1</v>
      </c>
      <c r="P43" s="680" t="b">
        <f t="shared" si="18"/>
        <v>1</v>
      </c>
      <c r="Q43">
        <f>VLOOKUP(B43,'25년09월 학교가'!$A$2:$C$1818,3,0)</f>
        <v>22210</v>
      </c>
      <c r="S43" s="698" t="b">
        <f t="shared" si="6"/>
        <v>1</v>
      </c>
    </row>
    <row r="44" spans="1:19" ht="96">
      <c r="A44" s="13"/>
      <c r="B44" s="132">
        <v>383489</v>
      </c>
      <c r="C44" s="29" t="s">
        <v>2696</v>
      </c>
      <c r="D44" s="13" t="s">
        <v>2686</v>
      </c>
      <c r="E44" s="12">
        <v>58</v>
      </c>
      <c r="F44" s="12" t="s">
        <v>233</v>
      </c>
      <c r="G44" s="34">
        <f t="shared" si="19"/>
        <v>23730</v>
      </c>
      <c r="H44" s="319">
        <f t="shared" si="5"/>
        <v>18730</v>
      </c>
      <c r="I44" s="20">
        <f t="shared" si="22"/>
        <v>322.93103448275861</v>
      </c>
      <c r="J44" s="32" t="s">
        <v>2697</v>
      </c>
      <c r="K44" s="41" t="s">
        <v>2698</v>
      </c>
      <c r="L44" s="12" t="s">
        <v>2695</v>
      </c>
      <c r="M44" s="160" t="s">
        <v>11</v>
      </c>
      <c r="N44" s="159">
        <v>18730</v>
      </c>
      <c r="O44" s="680" t="b">
        <f t="shared" si="16"/>
        <v>1</v>
      </c>
      <c r="P44" s="680" t="b">
        <f t="shared" si="18"/>
        <v>1</v>
      </c>
      <c r="Q44">
        <f>VLOOKUP(B44,'25년09월 학교가'!$A$2:$C$1818,3,0)</f>
        <v>18730</v>
      </c>
      <c r="S44" s="698" t="b">
        <f t="shared" si="6"/>
        <v>1</v>
      </c>
    </row>
    <row r="45" spans="1:19" ht="76.8">
      <c r="A45" s="13"/>
      <c r="B45" s="132">
        <v>383509</v>
      </c>
      <c r="C45" s="29" t="s">
        <v>2699</v>
      </c>
      <c r="D45" s="13" t="s">
        <v>2700</v>
      </c>
      <c r="E45" s="12">
        <v>66</v>
      </c>
      <c r="F45" s="12" t="s">
        <v>233</v>
      </c>
      <c r="G45" s="34">
        <f t="shared" si="19"/>
        <v>32610</v>
      </c>
      <c r="H45" s="319">
        <f t="shared" si="5"/>
        <v>27610</v>
      </c>
      <c r="I45" s="20">
        <f t="shared" si="22"/>
        <v>418.33333333333331</v>
      </c>
      <c r="J45" s="32" t="s">
        <v>2701</v>
      </c>
      <c r="K45" s="41" t="s">
        <v>4984</v>
      </c>
      <c r="L45" s="12" t="s">
        <v>773</v>
      </c>
      <c r="M45" s="160" t="s">
        <v>106</v>
      </c>
      <c r="N45" s="159">
        <v>27610</v>
      </c>
      <c r="O45" s="680" t="b">
        <f t="shared" si="16"/>
        <v>1</v>
      </c>
      <c r="P45" s="680" t="b">
        <f t="shared" si="18"/>
        <v>1</v>
      </c>
      <c r="Q45">
        <f>VLOOKUP(B45,'25년09월 학교가'!$A$2:$C$1818,3,0)</f>
        <v>27610</v>
      </c>
      <c r="S45" s="698" t="b">
        <f t="shared" si="6"/>
        <v>1</v>
      </c>
    </row>
    <row r="46" spans="1:19" ht="57.6">
      <c r="A46" s="13"/>
      <c r="B46" s="132">
        <v>383513</v>
      </c>
      <c r="C46" s="29" t="s">
        <v>2702</v>
      </c>
      <c r="D46" s="13" t="s">
        <v>2703</v>
      </c>
      <c r="E46" s="12">
        <v>40</v>
      </c>
      <c r="F46" s="12" t="s">
        <v>233</v>
      </c>
      <c r="G46" s="34">
        <f t="shared" si="19"/>
        <v>26360</v>
      </c>
      <c r="H46" s="319">
        <f t="shared" si="5"/>
        <v>21360</v>
      </c>
      <c r="I46" s="20">
        <f t="shared" si="22"/>
        <v>534</v>
      </c>
      <c r="J46" s="32" t="s">
        <v>2704</v>
      </c>
      <c r="K46" s="41" t="s">
        <v>2698</v>
      </c>
      <c r="L46" s="12" t="s">
        <v>773</v>
      </c>
      <c r="M46" s="160" t="s">
        <v>112</v>
      </c>
      <c r="N46" s="159">
        <v>21360</v>
      </c>
      <c r="O46" s="680" t="b">
        <f t="shared" si="16"/>
        <v>1</v>
      </c>
      <c r="P46" s="680" t="b">
        <f t="shared" si="18"/>
        <v>1</v>
      </c>
      <c r="Q46">
        <f>VLOOKUP(B46,'25년09월 학교가'!$A$2:$C$1818,3,0)</f>
        <v>21360</v>
      </c>
      <c r="S46" s="698" t="b">
        <f t="shared" si="6"/>
        <v>1</v>
      </c>
    </row>
    <row r="47" spans="1:19" ht="38.4">
      <c r="A47" s="13"/>
      <c r="B47" s="132">
        <v>383522</v>
      </c>
      <c r="C47" s="29" t="s">
        <v>2705</v>
      </c>
      <c r="D47" s="13" t="s">
        <v>2706</v>
      </c>
      <c r="E47" s="12">
        <v>62</v>
      </c>
      <c r="F47" s="12" t="s">
        <v>233</v>
      </c>
      <c r="G47" s="98">
        <f t="shared" si="19"/>
        <v>27240</v>
      </c>
      <c r="H47" s="319">
        <f t="shared" si="5"/>
        <v>22240</v>
      </c>
      <c r="I47" s="20">
        <f t="shared" si="22"/>
        <v>358.70967741935482</v>
      </c>
      <c r="J47" s="32" t="s">
        <v>2707</v>
      </c>
      <c r="K47" s="41" t="s">
        <v>976</v>
      </c>
      <c r="L47" s="12" t="s">
        <v>2695</v>
      </c>
      <c r="M47" s="160" t="s">
        <v>106</v>
      </c>
      <c r="N47" s="159">
        <v>22240</v>
      </c>
      <c r="O47" s="680" t="b">
        <f t="shared" si="16"/>
        <v>1</v>
      </c>
      <c r="P47" s="680" t="b">
        <f t="shared" si="18"/>
        <v>1</v>
      </c>
      <c r="Q47">
        <f>VLOOKUP(B47,'25년09월 학교가'!$A$2:$C$1818,3,0)</f>
        <v>22240</v>
      </c>
      <c r="S47" s="698" t="b">
        <f t="shared" si="6"/>
        <v>1</v>
      </c>
    </row>
    <row r="48" spans="1:19" ht="38.4">
      <c r="A48" s="172" t="s">
        <v>6466</v>
      </c>
      <c r="B48" s="608">
        <v>354074</v>
      </c>
      <c r="C48" s="609" t="s">
        <v>2712</v>
      </c>
      <c r="D48" s="615" t="s">
        <v>1412</v>
      </c>
      <c r="E48" s="14">
        <v>100</v>
      </c>
      <c r="F48" s="12" t="s">
        <v>233</v>
      </c>
      <c r="G48" s="34">
        <f t="shared" si="19"/>
        <v>30000</v>
      </c>
      <c r="H48" s="319">
        <f t="shared" si="5"/>
        <v>25000</v>
      </c>
      <c r="I48" s="20">
        <f t="shared" si="22"/>
        <v>250</v>
      </c>
      <c r="J48" s="32" t="s">
        <v>2713</v>
      </c>
      <c r="K48" s="41" t="s">
        <v>2714</v>
      </c>
      <c r="L48" s="14" t="s">
        <v>2025</v>
      </c>
      <c r="M48" s="160" t="s">
        <v>106</v>
      </c>
      <c r="N48" s="159">
        <v>25000</v>
      </c>
      <c r="O48" s="680" t="b">
        <f t="shared" si="16"/>
        <v>1</v>
      </c>
      <c r="P48" s="680" t="b">
        <f t="shared" si="18"/>
        <v>1</v>
      </c>
      <c r="Q48">
        <f>VLOOKUP(B48,'25년09월 학교가'!$A$2:$C$1818,3,0)</f>
        <v>25000</v>
      </c>
      <c r="S48" s="698" t="b">
        <f t="shared" si="6"/>
        <v>1</v>
      </c>
    </row>
    <row r="49" spans="1:19" ht="38.4">
      <c r="A49" s="13"/>
      <c r="B49" s="132">
        <v>354554</v>
      </c>
      <c r="C49" s="29" t="s">
        <v>2715</v>
      </c>
      <c r="D49" s="13" t="s">
        <v>2716</v>
      </c>
      <c r="E49" s="12">
        <v>34</v>
      </c>
      <c r="F49" s="12" t="s">
        <v>233</v>
      </c>
      <c r="G49" s="34">
        <f t="shared" si="19"/>
        <v>18000</v>
      </c>
      <c r="H49" s="319">
        <f t="shared" si="5"/>
        <v>13000</v>
      </c>
      <c r="I49" s="20">
        <f t="shared" si="22"/>
        <v>382.35294117647061</v>
      </c>
      <c r="J49" s="32" t="s">
        <v>2717</v>
      </c>
      <c r="K49" s="41" t="s">
        <v>25</v>
      </c>
      <c r="L49" s="12" t="s">
        <v>773</v>
      </c>
      <c r="M49" s="160" t="s">
        <v>112</v>
      </c>
      <c r="N49" s="159">
        <v>13000</v>
      </c>
      <c r="O49" s="680" t="b">
        <f t="shared" si="16"/>
        <v>1</v>
      </c>
      <c r="P49" s="680" t="b">
        <f t="shared" si="18"/>
        <v>1</v>
      </c>
      <c r="Q49">
        <f>VLOOKUP(B49,'25년09월 학교가'!$A$2:$C$1818,3,0)</f>
        <v>13000</v>
      </c>
      <c r="S49" s="698" t="b">
        <f t="shared" si="6"/>
        <v>1</v>
      </c>
    </row>
    <row r="50" spans="1:19">
      <c r="A50" s="13"/>
      <c r="B50" s="132">
        <v>354041</v>
      </c>
      <c r="C50" s="29" t="s">
        <v>2724</v>
      </c>
      <c r="D50" s="13" t="s">
        <v>1417</v>
      </c>
      <c r="E50" s="12"/>
      <c r="F50" s="12" t="s">
        <v>233</v>
      </c>
      <c r="G50" s="34">
        <f t="shared" si="19"/>
        <v>25000</v>
      </c>
      <c r="H50" s="319">
        <f t="shared" si="5"/>
        <v>20000</v>
      </c>
      <c r="I50" s="20"/>
      <c r="J50" s="32" t="s">
        <v>2725</v>
      </c>
      <c r="K50" s="41"/>
      <c r="L50" s="12" t="s">
        <v>773</v>
      </c>
      <c r="M50" s="160" t="s">
        <v>106</v>
      </c>
      <c r="N50" s="159">
        <v>20000</v>
      </c>
      <c r="O50" s="680" t="b">
        <f t="shared" si="16"/>
        <v>1</v>
      </c>
      <c r="P50" s="680" t="b">
        <f t="shared" si="18"/>
        <v>1</v>
      </c>
      <c r="Q50">
        <f>VLOOKUP(B50,'25년09월 학교가'!$A$2:$C$1818,3,0)</f>
        <v>20000</v>
      </c>
      <c r="S50" s="698" t="b">
        <f t="shared" si="6"/>
        <v>1</v>
      </c>
    </row>
    <row r="51" spans="1:19" ht="57.6">
      <c r="A51" s="172" t="s">
        <v>6466</v>
      </c>
      <c r="B51" s="608">
        <v>354659</v>
      </c>
      <c r="C51" s="609" t="s">
        <v>2726</v>
      </c>
      <c r="D51" s="615" t="s">
        <v>2727</v>
      </c>
      <c r="E51" s="12">
        <v>30</v>
      </c>
      <c r="F51" s="12" t="s">
        <v>233</v>
      </c>
      <c r="G51" s="34">
        <f t="shared" si="19"/>
        <v>21000</v>
      </c>
      <c r="H51" s="319">
        <f t="shared" si="5"/>
        <v>16000</v>
      </c>
      <c r="I51" s="20">
        <f t="shared" ref="I51:I55" si="23">H51/E51</f>
        <v>533.33333333333337</v>
      </c>
      <c r="J51" s="32" t="s">
        <v>2728</v>
      </c>
      <c r="K51" s="41" t="s">
        <v>176</v>
      </c>
      <c r="L51" s="12" t="s">
        <v>773</v>
      </c>
      <c r="M51" s="160" t="s">
        <v>112</v>
      </c>
      <c r="N51" s="159">
        <v>16000</v>
      </c>
      <c r="O51" s="680" t="b">
        <f t="shared" si="16"/>
        <v>1</v>
      </c>
      <c r="P51" s="680" t="b">
        <f t="shared" si="18"/>
        <v>1</v>
      </c>
      <c r="Q51">
        <f>VLOOKUP(B51,'25년09월 학교가'!$A$2:$C$1818,3,0)</f>
        <v>16000</v>
      </c>
      <c r="S51" s="698" t="b">
        <f t="shared" si="6"/>
        <v>1</v>
      </c>
    </row>
    <row r="52" spans="1:19" ht="57.6">
      <c r="A52" s="172"/>
      <c r="B52" s="132">
        <v>354665</v>
      </c>
      <c r="C52" s="29" t="s">
        <v>2729</v>
      </c>
      <c r="D52" s="13" t="s">
        <v>2730</v>
      </c>
      <c r="E52" s="12">
        <v>25</v>
      </c>
      <c r="F52" s="12" t="s">
        <v>233</v>
      </c>
      <c r="G52" s="34">
        <f t="shared" si="19"/>
        <v>21000</v>
      </c>
      <c r="H52" s="319">
        <f t="shared" si="5"/>
        <v>16000</v>
      </c>
      <c r="I52" s="20">
        <f t="shared" si="23"/>
        <v>640</v>
      </c>
      <c r="J52" s="32" t="s">
        <v>2731</v>
      </c>
      <c r="K52" s="41" t="s">
        <v>1454</v>
      </c>
      <c r="L52" s="12" t="s">
        <v>773</v>
      </c>
      <c r="M52" s="160" t="s">
        <v>106</v>
      </c>
      <c r="N52" s="159">
        <v>16000</v>
      </c>
      <c r="O52" s="680" t="b">
        <f t="shared" si="16"/>
        <v>1</v>
      </c>
      <c r="P52" s="680" t="b">
        <f t="shared" si="18"/>
        <v>1</v>
      </c>
      <c r="Q52">
        <f>VLOOKUP(B52,'25년09월 학교가'!$A$2:$C$1818,3,0)</f>
        <v>16000</v>
      </c>
      <c r="S52" s="698" t="b">
        <f t="shared" si="6"/>
        <v>1</v>
      </c>
    </row>
    <row r="53" spans="1:19">
      <c r="A53" s="13"/>
      <c r="B53" s="132">
        <v>354468</v>
      </c>
      <c r="C53" s="29" t="s">
        <v>2732</v>
      </c>
      <c r="D53" s="13" t="s">
        <v>2733</v>
      </c>
      <c r="E53" s="12">
        <v>7</v>
      </c>
      <c r="F53" s="12" t="s">
        <v>233</v>
      </c>
      <c r="G53" s="34">
        <f t="shared" si="19"/>
        <v>16500</v>
      </c>
      <c r="H53" s="319">
        <f t="shared" si="5"/>
        <v>11500</v>
      </c>
      <c r="I53" s="20">
        <f t="shared" si="23"/>
        <v>1642.8571428571429</v>
      </c>
      <c r="J53" s="32" t="s">
        <v>2734</v>
      </c>
      <c r="K53" s="41" t="s">
        <v>6143</v>
      </c>
      <c r="L53" s="12" t="s">
        <v>773</v>
      </c>
      <c r="M53" s="160" t="s">
        <v>106</v>
      </c>
      <c r="N53" s="159">
        <v>11500</v>
      </c>
      <c r="O53" s="680" t="b">
        <f t="shared" si="16"/>
        <v>1</v>
      </c>
      <c r="P53" s="680" t="b">
        <f t="shared" si="18"/>
        <v>1</v>
      </c>
      <c r="Q53">
        <f>VLOOKUP(B53,'25년09월 학교가'!$A$2:$C$1818,3,0)</f>
        <v>11500</v>
      </c>
      <c r="S53" s="698" t="b">
        <f t="shared" si="6"/>
        <v>1</v>
      </c>
    </row>
    <row r="54" spans="1:19" ht="57.6">
      <c r="A54" s="13"/>
      <c r="B54" s="132">
        <v>354594</v>
      </c>
      <c r="C54" s="29" t="s">
        <v>2735</v>
      </c>
      <c r="D54" s="13" t="s">
        <v>2736</v>
      </c>
      <c r="E54" s="12">
        <v>10</v>
      </c>
      <c r="F54" s="12" t="s">
        <v>233</v>
      </c>
      <c r="G54" s="34">
        <f t="shared" si="19"/>
        <v>26500</v>
      </c>
      <c r="H54" s="319">
        <f t="shared" si="5"/>
        <v>21500</v>
      </c>
      <c r="I54" s="20">
        <f t="shared" si="23"/>
        <v>2150</v>
      </c>
      <c r="J54" s="32" t="s">
        <v>2737</v>
      </c>
      <c r="K54" s="41" t="s">
        <v>294</v>
      </c>
      <c r="L54" s="12" t="s">
        <v>801</v>
      </c>
      <c r="M54" s="160" t="s">
        <v>11</v>
      </c>
      <c r="N54" s="159">
        <v>21500</v>
      </c>
      <c r="O54" s="680" t="b">
        <f t="shared" si="16"/>
        <v>1</v>
      </c>
      <c r="P54" s="680" t="b">
        <f t="shared" si="18"/>
        <v>1</v>
      </c>
      <c r="Q54">
        <f>VLOOKUP(B54,'25년09월 학교가'!$A$2:$C$1818,3,0)</f>
        <v>21500</v>
      </c>
      <c r="S54" s="698" t="b">
        <f t="shared" si="6"/>
        <v>1</v>
      </c>
    </row>
    <row r="55" spans="1:19" ht="57.6">
      <c r="A55" s="13"/>
      <c r="B55" s="132">
        <v>354598</v>
      </c>
      <c r="C55" s="29" t="s">
        <v>2738</v>
      </c>
      <c r="D55" s="13" t="s">
        <v>2739</v>
      </c>
      <c r="E55" s="12">
        <v>6</v>
      </c>
      <c r="F55" s="12" t="s">
        <v>233</v>
      </c>
      <c r="G55" s="34">
        <f t="shared" si="19"/>
        <v>22000</v>
      </c>
      <c r="H55" s="319">
        <f t="shared" si="5"/>
        <v>17000</v>
      </c>
      <c r="I55" s="20">
        <f t="shared" si="23"/>
        <v>2833.3333333333335</v>
      </c>
      <c r="J55" s="32" t="s">
        <v>2740</v>
      </c>
      <c r="K55" s="41" t="s">
        <v>331</v>
      </c>
      <c r="L55" s="12" t="s">
        <v>2741</v>
      </c>
      <c r="M55" s="160" t="s">
        <v>11</v>
      </c>
      <c r="N55" s="159">
        <v>17000</v>
      </c>
      <c r="O55" s="680" t="b">
        <f t="shared" si="16"/>
        <v>1</v>
      </c>
      <c r="P55" s="680" t="b">
        <f t="shared" si="18"/>
        <v>1</v>
      </c>
      <c r="Q55">
        <f>VLOOKUP(B55,'25년09월 학교가'!$A$2:$C$1818,3,0)</f>
        <v>17000</v>
      </c>
      <c r="S55" s="698" t="b">
        <f t="shared" si="6"/>
        <v>1</v>
      </c>
    </row>
    <row r="56" spans="1:19" ht="57.6">
      <c r="A56" s="161" t="s">
        <v>6077</v>
      </c>
      <c r="B56" s="132">
        <v>374245</v>
      </c>
      <c r="C56" s="29" t="s">
        <v>5573</v>
      </c>
      <c r="D56" s="13" t="s">
        <v>2742</v>
      </c>
      <c r="E56" s="12">
        <v>20</v>
      </c>
      <c r="F56" s="12" t="s">
        <v>233</v>
      </c>
      <c r="G56" s="34">
        <f t="shared" si="19"/>
        <v>12000</v>
      </c>
      <c r="H56" s="319">
        <f t="shared" si="5"/>
        <v>7000</v>
      </c>
      <c r="I56" s="20"/>
      <c r="J56" s="32" t="s">
        <v>2743</v>
      </c>
      <c r="K56" s="41"/>
      <c r="L56" s="12" t="s">
        <v>2744</v>
      </c>
      <c r="M56" s="160" t="s">
        <v>11</v>
      </c>
      <c r="N56" s="159">
        <v>7000</v>
      </c>
      <c r="O56" s="680" t="b">
        <f t="shared" si="16"/>
        <v>1</v>
      </c>
      <c r="P56" s="680" t="b">
        <f t="shared" ref="P56:P87" si="24">H56&lt;G56</f>
        <v>1</v>
      </c>
      <c r="Q56">
        <f>VLOOKUP(B56,'25년09월 학교가'!$A$2:$C$1818,3,0)</f>
        <v>7000</v>
      </c>
      <c r="S56" s="698" t="b">
        <f t="shared" si="6"/>
        <v>1</v>
      </c>
    </row>
    <row r="57" spans="1:19" ht="57.6">
      <c r="A57" s="161" t="s">
        <v>6077</v>
      </c>
      <c r="B57" s="132">
        <v>374243</v>
      </c>
      <c r="C57" s="29" t="s">
        <v>5572</v>
      </c>
      <c r="D57" s="13" t="s">
        <v>2745</v>
      </c>
      <c r="E57" s="12">
        <v>20</v>
      </c>
      <c r="F57" s="12" t="s">
        <v>233</v>
      </c>
      <c r="G57" s="34">
        <f t="shared" si="19"/>
        <v>12630</v>
      </c>
      <c r="H57" s="319">
        <f t="shared" ref="H57:H116" si="25">N57</f>
        <v>7630</v>
      </c>
      <c r="I57" s="20"/>
      <c r="J57" s="32" t="s">
        <v>2746</v>
      </c>
      <c r="K57" s="41"/>
      <c r="L57" s="12" t="s">
        <v>2744</v>
      </c>
      <c r="M57" s="160" t="s">
        <v>11</v>
      </c>
      <c r="N57" s="159">
        <v>7630</v>
      </c>
      <c r="O57" s="680" t="b">
        <f t="shared" ref="O57:O116" si="26">H57=N57</f>
        <v>1</v>
      </c>
      <c r="P57" s="680" t="b">
        <f t="shared" si="24"/>
        <v>1</v>
      </c>
      <c r="Q57">
        <f>VLOOKUP(B57,'25년09월 학교가'!$A$2:$C$1818,3,0)</f>
        <v>7630</v>
      </c>
      <c r="S57" s="698" t="b">
        <f t="shared" si="6"/>
        <v>1</v>
      </c>
    </row>
    <row r="58" spans="1:19" ht="96">
      <c r="A58" s="172" t="s">
        <v>6466</v>
      </c>
      <c r="B58" s="608">
        <v>374261</v>
      </c>
      <c r="C58" s="609" t="s">
        <v>2747</v>
      </c>
      <c r="D58" s="615" t="s">
        <v>59</v>
      </c>
      <c r="E58" s="12"/>
      <c r="F58" s="12" t="s">
        <v>233</v>
      </c>
      <c r="G58" s="34">
        <f t="shared" si="19"/>
        <v>35930</v>
      </c>
      <c r="H58" s="319">
        <f t="shared" si="25"/>
        <v>30930</v>
      </c>
      <c r="I58" s="20"/>
      <c r="J58" s="32" t="s">
        <v>2748</v>
      </c>
      <c r="K58" s="41"/>
      <c r="L58" s="12" t="s">
        <v>2749</v>
      </c>
      <c r="M58" s="160" t="s">
        <v>106</v>
      </c>
      <c r="N58" s="159">
        <v>30930</v>
      </c>
      <c r="O58" s="680" t="b">
        <f t="shared" si="26"/>
        <v>1</v>
      </c>
      <c r="P58" s="680" t="b">
        <f t="shared" si="24"/>
        <v>1</v>
      </c>
      <c r="Q58">
        <f>VLOOKUP(B58,'25년09월 학교가'!$A$2:$C$1818,3,0)</f>
        <v>30930</v>
      </c>
      <c r="S58" s="698" t="b">
        <f t="shared" si="6"/>
        <v>1</v>
      </c>
    </row>
    <row r="59" spans="1:19" ht="38.4">
      <c r="A59" s="161" t="s">
        <v>6077</v>
      </c>
      <c r="B59" s="132">
        <v>354489</v>
      </c>
      <c r="C59" s="29" t="s">
        <v>2750</v>
      </c>
      <c r="D59" s="13" t="s">
        <v>2751</v>
      </c>
      <c r="E59" s="12">
        <v>10</v>
      </c>
      <c r="F59" s="12" t="s">
        <v>233</v>
      </c>
      <c r="G59" s="34">
        <f t="shared" si="19"/>
        <v>11000</v>
      </c>
      <c r="H59" s="319">
        <f t="shared" si="25"/>
        <v>6000</v>
      </c>
      <c r="I59" s="20"/>
      <c r="J59" s="32" t="s">
        <v>2752</v>
      </c>
      <c r="K59" s="41"/>
      <c r="L59" s="12" t="s">
        <v>985</v>
      </c>
      <c r="M59" s="160" t="s">
        <v>11</v>
      </c>
      <c r="N59" s="159">
        <v>6000</v>
      </c>
      <c r="O59" s="680" t="b">
        <f t="shared" si="26"/>
        <v>1</v>
      </c>
      <c r="P59" s="680" t="b">
        <f t="shared" si="24"/>
        <v>1</v>
      </c>
      <c r="Q59">
        <f>VLOOKUP(B59,'25년09월 학교가'!$A$2:$C$1818,3,0)</f>
        <v>6000</v>
      </c>
      <c r="S59" s="698" t="b">
        <f t="shared" si="6"/>
        <v>1</v>
      </c>
    </row>
    <row r="60" spans="1:19">
      <c r="A60" s="13"/>
      <c r="B60" s="132">
        <v>354439</v>
      </c>
      <c r="C60" s="29" t="s">
        <v>2753</v>
      </c>
      <c r="D60" s="13" t="s">
        <v>2754</v>
      </c>
      <c r="E60" s="12"/>
      <c r="F60" s="12" t="s">
        <v>129</v>
      </c>
      <c r="G60" s="34">
        <f t="shared" si="19"/>
        <v>13000</v>
      </c>
      <c r="H60" s="319">
        <f t="shared" si="25"/>
        <v>8000</v>
      </c>
      <c r="I60" s="20"/>
      <c r="J60" s="32" t="s">
        <v>2755</v>
      </c>
      <c r="K60" s="41"/>
      <c r="L60" s="12" t="s">
        <v>1116</v>
      </c>
      <c r="M60" s="160" t="s">
        <v>11</v>
      </c>
      <c r="N60" s="159">
        <v>8000</v>
      </c>
      <c r="O60" s="680" t="b">
        <f t="shared" si="26"/>
        <v>1</v>
      </c>
      <c r="P60" s="680" t="b">
        <f t="shared" si="24"/>
        <v>1</v>
      </c>
      <c r="Q60">
        <f>VLOOKUP(B60,'25년09월 학교가'!$A$2:$C$1818,3,0)</f>
        <v>8000</v>
      </c>
      <c r="S60" s="698" t="b">
        <f t="shared" si="6"/>
        <v>1</v>
      </c>
    </row>
    <row r="61" spans="1:19">
      <c r="A61" s="13"/>
      <c r="B61" s="132">
        <v>354447</v>
      </c>
      <c r="C61" s="29" t="s">
        <v>2756</v>
      </c>
      <c r="D61" s="13" t="s">
        <v>2754</v>
      </c>
      <c r="E61" s="12"/>
      <c r="F61" s="12" t="s">
        <v>129</v>
      </c>
      <c r="G61" s="34">
        <f t="shared" si="19"/>
        <v>13000</v>
      </c>
      <c r="H61" s="319">
        <f t="shared" si="25"/>
        <v>8000</v>
      </c>
      <c r="I61" s="20"/>
      <c r="J61" s="32" t="s">
        <v>2757</v>
      </c>
      <c r="K61" s="41"/>
      <c r="L61" s="12" t="s">
        <v>666</v>
      </c>
      <c r="M61" s="160" t="s">
        <v>11</v>
      </c>
      <c r="N61" s="159">
        <v>8000</v>
      </c>
      <c r="O61" s="680" t="b">
        <f t="shared" si="26"/>
        <v>1</v>
      </c>
      <c r="P61" s="680" t="b">
        <f t="shared" si="24"/>
        <v>1</v>
      </c>
      <c r="Q61">
        <f>VLOOKUP(B61,'25년09월 학교가'!$A$2:$C$1818,3,0)</f>
        <v>8000</v>
      </c>
      <c r="S61" s="698" t="b">
        <f t="shared" si="6"/>
        <v>1</v>
      </c>
    </row>
    <row r="62" spans="1:19">
      <c r="A62" s="13"/>
      <c r="B62" s="132">
        <v>354408</v>
      </c>
      <c r="C62" s="29" t="s">
        <v>2758</v>
      </c>
      <c r="D62" s="13" t="s">
        <v>2759</v>
      </c>
      <c r="E62" s="12">
        <v>3</v>
      </c>
      <c r="F62" s="12" t="s">
        <v>129</v>
      </c>
      <c r="G62" s="34">
        <f t="shared" si="19"/>
        <v>18920</v>
      </c>
      <c r="H62" s="319">
        <f t="shared" si="25"/>
        <v>13920</v>
      </c>
      <c r="I62" s="20">
        <f>H62/E62</f>
        <v>4640</v>
      </c>
      <c r="J62" s="32" t="s">
        <v>2760</v>
      </c>
      <c r="K62" s="41"/>
      <c r="L62" s="12" t="s">
        <v>794</v>
      </c>
      <c r="M62" s="160" t="s">
        <v>11</v>
      </c>
      <c r="N62" s="159">
        <v>13920</v>
      </c>
      <c r="O62" s="680" t="b">
        <f t="shared" si="26"/>
        <v>1</v>
      </c>
      <c r="P62" s="680" t="b">
        <f t="shared" si="24"/>
        <v>1</v>
      </c>
      <c r="Q62">
        <f>VLOOKUP(B62,'25년09월 학교가'!$A$2:$C$1818,3,0)</f>
        <v>13920</v>
      </c>
      <c r="S62" s="698" t="b">
        <f t="shared" si="6"/>
        <v>1</v>
      </c>
    </row>
    <row r="63" spans="1:19">
      <c r="A63" s="13"/>
      <c r="B63" s="132">
        <v>354405</v>
      </c>
      <c r="C63" s="29" t="s">
        <v>2761</v>
      </c>
      <c r="D63" s="13" t="s">
        <v>2762</v>
      </c>
      <c r="E63" s="12">
        <v>2</v>
      </c>
      <c r="F63" s="12" t="s">
        <v>129</v>
      </c>
      <c r="G63" s="34">
        <f t="shared" si="19"/>
        <v>18000</v>
      </c>
      <c r="H63" s="319">
        <f t="shared" si="25"/>
        <v>13000</v>
      </c>
      <c r="I63" s="20">
        <f>H63/E63</f>
        <v>6500</v>
      </c>
      <c r="J63" s="32" t="s">
        <v>2763</v>
      </c>
      <c r="K63" s="41" t="s">
        <v>2764</v>
      </c>
      <c r="L63" s="12" t="s">
        <v>794</v>
      </c>
      <c r="M63" s="160" t="s">
        <v>11</v>
      </c>
      <c r="N63" s="159">
        <v>13000</v>
      </c>
      <c r="O63" s="680" t="b">
        <f t="shared" si="26"/>
        <v>1</v>
      </c>
      <c r="P63" s="680" t="b">
        <f t="shared" si="24"/>
        <v>1</v>
      </c>
      <c r="Q63">
        <f>VLOOKUP(B63,'25년09월 학교가'!$A$2:$C$1818,3,0)</f>
        <v>13000</v>
      </c>
      <c r="S63" s="698" t="b">
        <f t="shared" si="6"/>
        <v>1</v>
      </c>
    </row>
    <row r="64" spans="1:19">
      <c r="A64" s="172" t="s">
        <v>6466</v>
      </c>
      <c r="B64" s="608">
        <v>354348</v>
      </c>
      <c r="C64" s="609" t="s">
        <v>2765</v>
      </c>
      <c r="D64" s="615" t="s">
        <v>2070</v>
      </c>
      <c r="E64" s="12"/>
      <c r="F64" s="12" t="s">
        <v>129</v>
      </c>
      <c r="G64" s="34">
        <f t="shared" si="19"/>
        <v>21000</v>
      </c>
      <c r="H64" s="319">
        <f t="shared" si="25"/>
        <v>16000</v>
      </c>
      <c r="I64" s="20"/>
      <c r="J64" s="32" t="s">
        <v>2766</v>
      </c>
      <c r="K64" s="41" t="s">
        <v>1943</v>
      </c>
      <c r="L64" s="12" t="s">
        <v>808</v>
      </c>
      <c r="M64" s="160" t="s">
        <v>11</v>
      </c>
      <c r="N64" s="159">
        <v>16000</v>
      </c>
      <c r="O64" s="680" t="b">
        <f t="shared" si="26"/>
        <v>1</v>
      </c>
      <c r="P64" s="680" t="b">
        <f t="shared" si="24"/>
        <v>1</v>
      </c>
      <c r="Q64">
        <f>VLOOKUP(B64,'25년09월 학교가'!$A$2:$C$1818,3,0)</f>
        <v>16000</v>
      </c>
      <c r="S64" s="698" t="b">
        <f t="shared" ref="S64:S127" si="27">Q64=H64</f>
        <v>1</v>
      </c>
    </row>
    <row r="65" spans="1:19">
      <c r="A65" s="13"/>
      <c r="B65" s="132">
        <v>354252</v>
      </c>
      <c r="C65" s="29" t="s">
        <v>2767</v>
      </c>
      <c r="D65" s="13" t="s">
        <v>2754</v>
      </c>
      <c r="E65" s="12"/>
      <c r="F65" s="12" t="s">
        <v>129</v>
      </c>
      <c r="G65" s="34">
        <f t="shared" si="19"/>
        <v>21000</v>
      </c>
      <c r="H65" s="319">
        <f t="shared" si="25"/>
        <v>16000</v>
      </c>
      <c r="I65" s="20"/>
      <c r="J65" s="32" t="s">
        <v>2768</v>
      </c>
      <c r="K65" s="315" t="s">
        <v>4985</v>
      </c>
      <c r="L65" s="12" t="s">
        <v>808</v>
      </c>
      <c r="M65" s="160" t="s">
        <v>11</v>
      </c>
      <c r="N65" s="159">
        <v>16000</v>
      </c>
      <c r="O65" s="680" t="b">
        <f t="shared" si="26"/>
        <v>1</v>
      </c>
      <c r="P65" s="680" t="b">
        <f t="shared" si="24"/>
        <v>1</v>
      </c>
      <c r="Q65">
        <f>VLOOKUP(B65,'25년09월 학교가'!$A$2:$C$1818,3,0)</f>
        <v>16000</v>
      </c>
      <c r="S65" s="698" t="b">
        <f t="shared" si="27"/>
        <v>1</v>
      </c>
    </row>
    <row r="66" spans="1:19">
      <c r="A66" s="13"/>
      <c r="B66" s="132">
        <v>354404</v>
      </c>
      <c r="C66" s="29" t="s">
        <v>2769</v>
      </c>
      <c r="D66" s="13" t="s">
        <v>2770</v>
      </c>
      <c r="E66" s="12"/>
      <c r="F66" s="12" t="s">
        <v>233</v>
      </c>
      <c r="G66" s="34">
        <f t="shared" si="19"/>
        <v>25500</v>
      </c>
      <c r="H66" s="319">
        <f t="shared" si="25"/>
        <v>20500</v>
      </c>
      <c r="I66" s="20"/>
      <c r="J66" s="32" t="s">
        <v>2771</v>
      </c>
      <c r="K66" s="41" t="s">
        <v>2772</v>
      </c>
      <c r="L66" s="12" t="s">
        <v>2773</v>
      </c>
      <c r="M66" s="160" t="s">
        <v>106</v>
      </c>
      <c r="N66" s="159">
        <v>20500</v>
      </c>
      <c r="O66" s="680" t="b">
        <f t="shared" si="26"/>
        <v>1</v>
      </c>
      <c r="P66" s="680" t="b">
        <f t="shared" si="24"/>
        <v>1</v>
      </c>
      <c r="Q66">
        <f>VLOOKUP(B66,'25년09월 학교가'!$A$2:$C$1818,3,0)</f>
        <v>20500</v>
      </c>
      <c r="S66" s="698" t="b">
        <f t="shared" si="27"/>
        <v>1</v>
      </c>
    </row>
    <row r="67" spans="1:19">
      <c r="A67" s="13"/>
      <c r="B67" s="132">
        <v>354293</v>
      </c>
      <c r="C67" s="29" t="s">
        <v>2778</v>
      </c>
      <c r="D67" s="13" t="s">
        <v>2779</v>
      </c>
      <c r="E67" s="12"/>
      <c r="F67" s="12" t="s">
        <v>129</v>
      </c>
      <c r="G67" s="34">
        <f t="shared" si="19"/>
        <v>13800</v>
      </c>
      <c r="H67" s="319">
        <f t="shared" si="25"/>
        <v>8800</v>
      </c>
      <c r="I67" s="20"/>
      <c r="J67" s="32" t="s">
        <v>2780</v>
      </c>
      <c r="K67" s="41"/>
      <c r="L67" s="12" t="s">
        <v>2781</v>
      </c>
      <c r="M67" s="160" t="s">
        <v>11</v>
      </c>
      <c r="N67" s="159">
        <v>8800</v>
      </c>
      <c r="O67" s="680" t="b">
        <f t="shared" si="26"/>
        <v>1</v>
      </c>
      <c r="P67" s="680" t="b">
        <f t="shared" si="24"/>
        <v>1</v>
      </c>
      <c r="Q67">
        <f>VLOOKUP(B67,'25년09월 학교가'!$A$2:$C$1818,3,0)</f>
        <v>8800</v>
      </c>
      <c r="S67" s="698" t="b">
        <f t="shared" si="27"/>
        <v>1</v>
      </c>
    </row>
    <row r="68" spans="1:19">
      <c r="A68" s="13"/>
      <c r="B68" s="132">
        <v>354340</v>
      </c>
      <c r="C68" s="29" t="s">
        <v>2782</v>
      </c>
      <c r="D68" s="13" t="s">
        <v>2779</v>
      </c>
      <c r="E68" s="12"/>
      <c r="F68" s="12" t="s">
        <v>129</v>
      </c>
      <c r="G68" s="34">
        <f t="shared" si="19"/>
        <v>20500</v>
      </c>
      <c r="H68" s="319">
        <f t="shared" si="25"/>
        <v>15500</v>
      </c>
      <c r="I68" s="20"/>
      <c r="J68" s="32" t="s">
        <v>2783</v>
      </c>
      <c r="K68" s="41"/>
      <c r="L68" s="12" t="s">
        <v>2781</v>
      </c>
      <c r="M68" s="160" t="s">
        <v>11</v>
      </c>
      <c r="N68" s="159">
        <v>15500</v>
      </c>
      <c r="O68" s="680" t="b">
        <f t="shared" si="26"/>
        <v>1</v>
      </c>
      <c r="P68" s="680" t="b">
        <f t="shared" si="24"/>
        <v>1</v>
      </c>
      <c r="Q68">
        <f>VLOOKUP(B68,'25년09월 학교가'!$A$2:$C$1818,3,0)</f>
        <v>15500</v>
      </c>
      <c r="S68" s="698" t="b">
        <f t="shared" si="27"/>
        <v>1</v>
      </c>
    </row>
    <row r="69" spans="1:19">
      <c r="A69" s="13"/>
      <c r="B69" s="132">
        <v>354379</v>
      </c>
      <c r="C69" s="29" t="s">
        <v>2784</v>
      </c>
      <c r="D69" s="13" t="s">
        <v>2770</v>
      </c>
      <c r="E69" s="12"/>
      <c r="F69" s="12" t="s">
        <v>129</v>
      </c>
      <c r="G69" s="34">
        <f t="shared" si="19"/>
        <v>22000</v>
      </c>
      <c r="H69" s="319">
        <f t="shared" si="25"/>
        <v>17000</v>
      </c>
      <c r="I69" s="20"/>
      <c r="J69" s="32" t="s">
        <v>2785</v>
      </c>
      <c r="K69" s="41"/>
      <c r="L69" s="12" t="s">
        <v>2781</v>
      </c>
      <c r="M69" s="160" t="s">
        <v>11</v>
      </c>
      <c r="N69" s="159">
        <v>17000</v>
      </c>
      <c r="O69" s="680" t="b">
        <f t="shared" si="26"/>
        <v>1</v>
      </c>
      <c r="P69" s="680" t="b">
        <f t="shared" si="24"/>
        <v>1</v>
      </c>
      <c r="Q69">
        <f>VLOOKUP(B69,'25년09월 학교가'!$A$2:$C$1818,3,0)</f>
        <v>17000</v>
      </c>
      <c r="S69" s="698" t="b">
        <f t="shared" si="27"/>
        <v>1</v>
      </c>
    </row>
    <row r="70" spans="1:19" ht="38.4">
      <c r="A70" s="172" t="s">
        <v>6466</v>
      </c>
      <c r="B70" s="608">
        <v>354305</v>
      </c>
      <c r="C70" s="609" t="s">
        <v>3705</v>
      </c>
      <c r="D70" s="615" t="s">
        <v>3706</v>
      </c>
      <c r="E70" s="12">
        <v>30</v>
      </c>
      <c r="F70" s="12" t="s">
        <v>233</v>
      </c>
      <c r="G70" s="34">
        <f t="shared" si="19"/>
        <v>13000</v>
      </c>
      <c r="H70" s="319">
        <f t="shared" si="25"/>
        <v>8000</v>
      </c>
      <c r="I70" s="20">
        <f>H70/E70</f>
        <v>266.66666666666669</v>
      </c>
      <c r="J70" s="32" t="s">
        <v>2788</v>
      </c>
      <c r="K70" s="41" t="s">
        <v>25</v>
      </c>
      <c r="L70" s="12" t="s">
        <v>2741</v>
      </c>
      <c r="M70" s="160" t="s">
        <v>11</v>
      </c>
      <c r="N70" s="159">
        <v>8000</v>
      </c>
      <c r="O70" s="680" t="b">
        <f t="shared" si="26"/>
        <v>1</v>
      </c>
      <c r="P70" s="680" t="b">
        <f t="shared" si="24"/>
        <v>1</v>
      </c>
      <c r="Q70">
        <f>VLOOKUP(B70,'25년09월 학교가'!$A$2:$C$1818,3,0)</f>
        <v>8000</v>
      </c>
      <c r="S70" s="698" t="b">
        <f t="shared" si="27"/>
        <v>1</v>
      </c>
    </row>
    <row r="71" spans="1:19" ht="76.8">
      <c r="A71" s="172" t="s">
        <v>6466</v>
      </c>
      <c r="B71" s="608">
        <v>430630</v>
      </c>
      <c r="C71" s="609" t="s">
        <v>4858</v>
      </c>
      <c r="D71" s="615" t="s">
        <v>59</v>
      </c>
      <c r="E71" s="12"/>
      <c r="F71" s="12" t="s">
        <v>233</v>
      </c>
      <c r="G71" s="34">
        <f t="shared" si="19"/>
        <v>24770</v>
      </c>
      <c r="H71" s="319">
        <f t="shared" si="25"/>
        <v>19770</v>
      </c>
      <c r="I71" s="20"/>
      <c r="J71" s="32" t="s">
        <v>4859</v>
      </c>
      <c r="K71" s="41" t="s">
        <v>4860</v>
      </c>
      <c r="L71" s="12" t="s">
        <v>2805</v>
      </c>
      <c r="M71" s="160" t="s">
        <v>112</v>
      </c>
      <c r="N71" s="159">
        <v>19770</v>
      </c>
      <c r="O71" s="680" t="b">
        <f t="shared" si="26"/>
        <v>1</v>
      </c>
      <c r="P71" s="680" t="b">
        <f t="shared" si="24"/>
        <v>1</v>
      </c>
      <c r="Q71">
        <f>VLOOKUP(B71,'25년09월 학교가'!$A$2:$C$1818,3,0)</f>
        <v>19770</v>
      </c>
      <c r="S71" s="698" t="b">
        <f t="shared" si="27"/>
        <v>1</v>
      </c>
    </row>
    <row r="72" spans="1:19" ht="115.2">
      <c r="A72" s="172" t="s">
        <v>6466</v>
      </c>
      <c r="B72" s="608">
        <v>428538</v>
      </c>
      <c r="C72" s="609" t="s">
        <v>4734</v>
      </c>
      <c r="D72" s="615" t="s">
        <v>4735</v>
      </c>
      <c r="E72" s="12"/>
      <c r="F72" s="12" t="s">
        <v>233</v>
      </c>
      <c r="G72" s="34">
        <f t="shared" si="19"/>
        <v>29000</v>
      </c>
      <c r="H72" s="319">
        <f t="shared" si="25"/>
        <v>24000</v>
      </c>
      <c r="I72" s="20"/>
      <c r="J72" s="32" t="s">
        <v>2819</v>
      </c>
      <c r="K72" s="41" t="s">
        <v>2820</v>
      </c>
      <c r="L72" s="12" t="s">
        <v>516</v>
      </c>
      <c r="M72" s="160" t="s">
        <v>11</v>
      </c>
      <c r="N72" s="159">
        <v>24000</v>
      </c>
      <c r="O72" s="680" t="b">
        <f t="shared" si="26"/>
        <v>1</v>
      </c>
      <c r="P72" s="680" t="b">
        <f t="shared" si="24"/>
        <v>1</v>
      </c>
      <c r="Q72">
        <f>VLOOKUP(B72,'25년09월 학교가'!$A$2:$C$1818,3,0)</f>
        <v>24000</v>
      </c>
      <c r="S72" s="698" t="b">
        <f t="shared" si="27"/>
        <v>1</v>
      </c>
    </row>
    <row r="73" spans="1:19" ht="76.8">
      <c r="A73" s="13"/>
      <c r="B73" s="132">
        <v>354309</v>
      </c>
      <c r="C73" s="29" t="s">
        <v>2789</v>
      </c>
      <c r="D73" s="13" t="s">
        <v>2790</v>
      </c>
      <c r="E73" s="12">
        <v>17</v>
      </c>
      <c r="F73" s="12" t="s">
        <v>233</v>
      </c>
      <c r="G73" s="34">
        <f t="shared" si="19"/>
        <v>19000</v>
      </c>
      <c r="H73" s="319">
        <f t="shared" si="25"/>
        <v>14000</v>
      </c>
      <c r="I73" s="20">
        <f t="shared" ref="I73:I79" si="28">H73/E73</f>
        <v>823.52941176470586</v>
      </c>
      <c r="J73" s="32" t="s">
        <v>4742</v>
      </c>
      <c r="K73" s="41" t="s">
        <v>4741</v>
      </c>
      <c r="L73" s="12" t="s">
        <v>801</v>
      </c>
      <c r="M73" s="160" t="s">
        <v>11</v>
      </c>
      <c r="N73" s="159">
        <v>14000</v>
      </c>
      <c r="O73" s="680" t="b">
        <f t="shared" si="26"/>
        <v>1</v>
      </c>
      <c r="P73" s="680" t="b">
        <f t="shared" si="24"/>
        <v>1</v>
      </c>
      <c r="Q73">
        <f>VLOOKUP(B73,'25년09월 학교가'!$A$2:$C$1818,3,0)</f>
        <v>14000</v>
      </c>
      <c r="S73" s="698" t="b">
        <f t="shared" si="27"/>
        <v>1</v>
      </c>
    </row>
    <row r="74" spans="1:19" ht="38.4">
      <c r="A74" s="13"/>
      <c r="B74" s="132">
        <v>354289</v>
      </c>
      <c r="C74" s="29" t="s">
        <v>2791</v>
      </c>
      <c r="D74" s="13" t="s">
        <v>2792</v>
      </c>
      <c r="E74" s="12">
        <v>113</v>
      </c>
      <c r="F74" s="12" t="s">
        <v>233</v>
      </c>
      <c r="G74" s="34">
        <f t="shared" si="19"/>
        <v>26000</v>
      </c>
      <c r="H74" s="319">
        <f t="shared" si="25"/>
        <v>21000</v>
      </c>
      <c r="I74" s="20">
        <f t="shared" si="28"/>
        <v>185.84070796460176</v>
      </c>
      <c r="J74" s="32" t="s">
        <v>2793</v>
      </c>
      <c r="K74" s="41" t="s">
        <v>218</v>
      </c>
      <c r="L74" s="12" t="s">
        <v>801</v>
      </c>
      <c r="M74" s="160" t="s">
        <v>11</v>
      </c>
      <c r="N74" s="159">
        <v>21000</v>
      </c>
      <c r="O74" s="680" t="b">
        <f t="shared" si="26"/>
        <v>1</v>
      </c>
      <c r="P74" s="680" t="b">
        <f t="shared" si="24"/>
        <v>1</v>
      </c>
      <c r="Q74">
        <f>VLOOKUP(B74,'25년09월 학교가'!$A$2:$C$1818,3,0)</f>
        <v>21000</v>
      </c>
      <c r="S74" s="698" t="b">
        <f t="shared" si="27"/>
        <v>1</v>
      </c>
    </row>
    <row r="75" spans="1:19" ht="38.4">
      <c r="A75" s="172" t="s">
        <v>6466</v>
      </c>
      <c r="B75" s="608">
        <v>354535</v>
      </c>
      <c r="C75" s="609" t="s">
        <v>2794</v>
      </c>
      <c r="D75" s="615" t="s">
        <v>2795</v>
      </c>
      <c r="E75" s="12">
        <v>6</v>
      </c>
      <c r="F75" s="12" t="s">
        <v>233</v>
      </c>
      <c r="G75" s="34">
        <f t="shared" si="19"/>
        <v>12000</v>
      </c>
      <c r="H75" s="319">
        <f t="shared" si="25"/>
        <v>7000</v>
      </c>
      <c r="I75" s="20">
        <f t="shared" si="28"/>
        <v>1166.6666666666667</v>
      </c>
      <c r="J75" s="32" t="s">
        <v>2796</v>
      </c>
      <c r="K75" s="41" t="s">
        <v>331</v>
      </c>
      <c r="L75" s="12" t="s">
        <v>801</v>
      </c>
      <c r="M75" s="160" t="s">
        <v>106</v>
      </c>
      <c r="N75" s="159">
        <v>7000</v>
      </c>
      <c r="O75" s="680" t="b">
        <f t="shared" si="26"/>
        <v>1</v>
      </c>
      <c r="P75" s="680" t="b">
        <f t="shared" si="24"/>
        <v>1</v>
      </c>
      <c r="Q75">
        <f>VLOOKUP(B75,'25년09월 학교가'!$A$2:$C$1818,3,0)</f>
        <v>7000</v>
      </c>
      <c r="S75" s="698" t="b">
        <f t="shared" si="27"/>
        <v>1</v>
      </c>
    </row>
    <row r="76" spans="1:19" ht="38.4">
      <c r="A76" s="172" t="s">
        <v>6466</v>
      </c>
      <c r="B76" s="608">
        <v>354542</v>
      </c>
      <c r="C76" s="609" t="s">
        <v>2797</v>
      </c>
      <c r="D76" s="615" t="s">
        <v>2795</v>
      </c>
      <c r="E76" s="12">
        <v>6</v>
      </c>
      <c r="F76" s="12" t="s">
        <v>233</v>
      </c>
      <c r="G76" s="34">
        <f t="shared" si="19"/>
        <v>13000</v>
      </c>
      <c r="H76" s="319">
        <f t="shared" si="25"/>
        <v>8000</v>
      </c>
      <c r="I76" s="20">
        <f t="shared" si="28"/>
        <v>1333.3333333333333</v>
      </c>
      <c r="J76" s="32" t="s">
        <v>2798</v>
      </c>
      <c r="K76" s="41" t="s">
        <v>294</v>
      </c>
      <c r="L76" s="12" t="s">
        <v>801</v>
      </c>
      <c r="M76" s="160" t="s">
        <v>11</v>
      </c>
      <c r="N76" s="159">
        <v>8000</v>
      </c>
      <c r="O76" s="680" t="b">
        <f t="shared" si="26"/>
        <v>1</v>
      </c>
      <c r="P76" s="680" t="b">
        <f t="shared" si="24"/>
        <v>1</v>
      </c>
      <c r="Q76">
        <f>VLOOKUP(B76,'25년09월 학교가'!$A$2:$C$1818,3,0)</f>
        <v>8000</v>
      </c>
      <c r="S76" s="698" t="b">
        <f t="shared" si="27"/>
        <v>1</v>
      </c>
    </row>
    <row r="77" spans="1:19" ht="38.4">
      <c r="A77" s="172" t="s">
        <v>6466</v>
      </c>
      <c r="B77" s="608">
        <v>354287</v>
      </c>
      <c r="C77" s="609" t="s">
        <v>2806</v>
      </c>
      <c r="D77" s="615" t="s">
        <v>2807</v>
      </c>
      <c r="E77" s="12">
        <v>8</v>
      </c>
      <c r="F77" s="12" t="s">
        <v>233</v>
      </c>
      <c r="G77" s="34">
        <f t="shared" si="19"/>
        <v>12000</v>
      </c>
      <c r="H77" s="319">
        <f t="shared" si="25"/>
        <v>7000</v>
      </c>
      <c r="I77" s="20">
        <f t="shared" si="28"/>
        <v>875</v>
      </c>
      <c r="J77" s="32" t="s">
        <v>2808</v>
      </c>
      <c r="K77" s="41" t="s">
        <v>294</v>
      </c>
      <c r="L77" s="12" t="s">
        <v>801</v>
      </c>
      <c r="M77" s="160" t="s">
        <v>106</v>
      </c>
      <c r="N77" s="159">
        <v>7000</v>
      </c>
      <c r="O77" s="680" t="b">
        <f t="shared" si="26"/>
        <v>1</v>
      </c>
      <c r="P77" s="680" t="b">
        <f t="shared" si="24"/>
        <v>1</v>
      </c>
      <c r="Q77">
        <f>VLOOKUP(B77,'25년09월 학교가'!$A$2:$C$1818,3,0)</f>
        <v>7000</v>
      </c>
      <c r="S77" s="698" t="b">
        <f t="shared" si="27"/>
        <v>1</v>
      </c>
    </row>
    <row r="78" spans="1:19" ht="57.6">
      <c r="A78" s="172" t="s">
        <v>6466</v>
      </c>
      <c r="B78" s="608">
        <v>354508</v>
      </c>
      <c r="C78" s="609" t="s">
        <v>2814</v>
      </c>
      <c r="D78" s="615" t="s">
        <v>2815</v>
      </c>
      <c r="E78" s="12">
        <v>5</v>
      </c>
      <c r="F78" s="12" t="s">
        <v>233</v>
      </c>
      <c r="G78" s="98">
        <f t="shared" si="19"/>
        <v>14000</v>
      </c>
      <c r="H78" s="319">
        <f t="shared" si="25"/>
        <v>9000</v>
      </c>
      <c r="I78" s="20">
        <f t="shared" si="28"/>
        <v>1800</v>
      </c>
      <c r="J78" s="32" t="s">
        <v>4850</v>
      </c>
      <c r="K78" s="41" t="s">
        <v>4849</v>
      </c>
      <c r="L78" s="12" t="s">
        <v>2816</v>
      </c>
      <c r="M78" s="160" t="s">
        <v>106</v>
      </c>
      <c r="N78" s="159">
        <v>9000</v>
      </c>
      <c r="O78" s="680" t="b">
        <f t="shared" si="26"/>
        <v>1</v>
      </c>
      <c r="P78" s="680" t="b">
        <f t="shared" si="24"/>
        <v>1</v>
      </c>
      <c r="Q78">
        <f>VLOOKUP(B78,'25년09월 학교가'!$A$2:$C$1818,3,0)</f>
        <v>9000</v>
      </c>
      <c r="S78" s="698" t="b">
        <f t="shared" si="27"/>
        <v>1</v>
      </c>
    </row>
    <row r="79" spans="1:19" ht="38.4">
      <c r="A79" s="172" t="s">
        <v>6466</v>
      </c>
      <c r="B79" s="608">
        <v>354747</v>
      </c>
      <c r="C79" s="609" t="s">
        <v>2821</v>
      </c>
      <c r="D79" s="615" t="s">
        <v>2822</v>
      </c>
      <c r="E79" s="12">
        <v>10</v>
      </c>
      <c r="F79" s="12" t="s">
        <v>233</v>
      </c>
      <c r="G79" s="34">
        <f t="shared" si="19"/>
        <v>13800</v>
      </c>
      <c r="H79" s="319">
        <f t="shared" si="25"/>
        <v>8800</v>
      </c>
      <c r="I79" s="20">
        <f t="shared" si="28"/>
        <v>880</v>
      </c>
      <c r="J79" s="32" t="s">
        <v>2823</v>
      </c>
      <c r="K79" s="41" t="s">
        <v>294</v>
      </c>
      <c r="L79" s="12" t="s">
        <v>801</v>
      </c>
      <c r="M79" s="160" t="s">
        <v>11</v>
      </c>
      <c r="N79" s="159">
        <v>8800</v>
      </c>
      <c r="O79" s="680" t="b">
        <f t="shared" si="26"/>
        <v>1</v>
      </c>
      <c r="P79" s="680" t="b">
        <f t="shared" si="24"/>
        <v>1</v>
      </c>
      <c r="Q79">
        <f>VLOOKUP(B79,'25년09월 학교가'!$A$2:$C$1818,3,0)</f>
        <v>8800</v>
      </c>
      <c r="S79" s="698" t="b">
        <f t="shared" si="27"/>
        <v>1</v>
      </c>
    </row>
    <row r="80" spans="1:19">
      <c r="A80" s="13"/>
      <c r="B80" s="132">
        <v>354351</v>
      </c>
      <c r="C80" s="29" t="s">
        <v>2824</v>
      </c>
      <c r="D80" s="13" t="s">
        <v>85</v>
      </c>
      <c r="E80" s="12"/>
      <c r="F80" s="12" t="s">
        <v>129</v>
      </c>
      <c r="G80" s="34">
        <f t="shared" si="19"/>
        <v>5900</v>
      </c>
      <c r="H80" s="319">
        <f t="shared" si="25"/>
        <v>900</v>
      </c>
      <c r="I80" s="20"/>
      <c r="J80" s="32" t="s">
        <v>4184</v>
      </c>
      <c r="K80" s="41" t="s">
        <v>40</v>
      </c>
      <c r="L80" s="12" t="s">
        <v>2825</v>
      </c>
      <c r="M80" s="160" t="s">
        <v>106</v>
      </c>
      <c r="N80" s="159">
        <v>900</v>
      </c>
      <c r="O80" s="680" t="b">
        <f t="shared" si="26"/>
        <v>1</v>
      </c>
      <c r="P80" s="680" t="b">
        <f t="shared" si="24"/>
        <v>1</v>
      </c>
      <c r="Q80">
        <f>VLOOKUP(B80,'25년09월 학교가'!$A$2:$C$1818,3,0)</f>
        <v>900</v>
      </c>
      <c r="S80" s="698" t="b">
        <f t="shared" si="27"/>
        <v>1</v>
      </c>
    </row>
    <row r="81" spans="1:19">
      <c r="A81" s="13"/>
      <c r="B81" s="132">
        <v>354318</v>
      </c>
      <c r="C81" s="29" t="s">
        <v>2826</v>
      </c>
      <c r="D81" s="13" t="s">
        <v>58</v>
      </c>
      <c r="E81" s="12"/>
      <c r="F81" s="12" t="s">
        <v>129</v>
      </c>
      <c r="G81" s="34">
        <f t="shared" si="19"/>
        <v>10500</v>
      </c>
      <c r="H81" s="319">
        <f t="shared" si="25"/>
        <v>5500</v>
      </c>
      <c r="I81" s="20"/>
      <c r="J81" s="32" t="s">
        <v>4184</v>
      </c>
      <c r="K81" s="41" t="s">
        <v>408</v>
      </c>
      <c r="L81" s="12" t="s">
        <v>654</v>
      </c>
      <c r="M81" s="160" t="s">
        <v>112</v>
      </c>
      <c r="N81" s="159">
        <v>5500</v>
      </c>
      <c r="O81" s="680" t="b">
        <f t="shared" si="26"/>
        <v>1</v>
      </c>
      <c r="P81" s="680" t="b">
        <f t="shared" si="24"/>
        <v>1</v>
      </c>
      <c r="Q81">
        <f>VLOOKUP(B81,'25년09월 학교가'!$A$2:$C$1818,3,0)</f>
        <v>5500</v>
      </c>
      <c r="S81" s="698" t="b">
        <f t="shared" si="27"/>
        <v>1</v>
      </c>
    </row>
    <row r="82" spans="1:19">
      <c r="A82" s="13"/>
      <c r="B82" s="132">
        <v>354316</v>
      </c>
      <c r="C82" s="29" t="s">
        <v>2827</v>
      </c>
      <c r="D82" s="13" t="s">
        <v>58</v>
      </c>
      <c r="E82" s="12"/>
      <c r="F82" s="12" t="s">
        <v>129</v>
      </c>
      <c r="G82" s="34">
        <f t="shared" si="19"/>
        <v>10000</v>
      </c>
      <c r="H82" s="319">
        <f t="shared" si="25"/>
        <v>5000</v>
      </c>
      <c r="I82" s="20"/>
      <c r="J82" s="32" t="s">
        <v>4185</v>
      </c>
      <c r="K82" s="41" t="s">
        <v>75</v>
      </c>
      <c r="L82" s="12" t="s">
        <v>654</v>
      </c>
      <c r="M82" s="160" t="s">
        <v>106</v>
      </c>
      <c r="N82" s="159">
        <v>5000</v>
      </c>
      <c r="O82" s="680" t="b">
        <f t="shared" si="26"/>
        <v>1</v>
      </c>
      <c r="P82" s="680" t="b">
        <f t="shared" si="24"/>
        <v>1</v>
      </c>
      <c r="Q82">
        <f>VLOOKUP(B82,'25년09월 학교가'!$A$2:$C$1818,3,0)</f>
        <v>5000</v>
      </c>
      <c r="S82" s="698" t="b">
        <f t="shared" si="27"/>
        <v>1</v>
      </c>
    </row>
    <row r="83" spans="1:19">
      <c r="A83" s="13"/>
      <c r="B83" s="132">
        <v>354345</v>
      </c>
      <c r="C83" s="29" t="s">
        <v>2828</v>
      </c>
      <c r="D83" s="13" t="s">
        <v>2829</v>
      </c>
      <c r="E83" s="12"/>
      <c r="F83" s="12" t="s">
        <v>129</v>
      </c>
      <c r="G83" s="34">
        <f t="shared" si="19"/>
        <v>8600</v>
      </c>
      <c r="H83" s="319">
        <f t="shared" si="25"/>
        <v>3600</v>
      </c>
      <c r="I83" s="20"/>
      <c r="J83" s="32" t="s">
        <v>4186</v>
      </c>
      <c r="K83" s="41" t="s">
        <v>75</v>
      </c>
      <c r="L83" s="12" t="s">
        <v>2629</v>
      </c>
      <c r="M83" s="160" t="s">
        <v>106</v>
      </c>
      <c r="N83" s="159">
        <v>3600</v>
      </c>
      <c r="O83" s="680" t="b">
        <f t="shared" si="26"/>
        <v>1</v>
      </c>
      <c r="P83" s="680" t="b">
        <f t="shared" si="24"/>
        <v>1</v>
      </c>
      <c r="Q83">
        <f>VLOOKUP(B83,'25년09월 학교가'!$A$2:$C$1818,3,0)</f>
        <v>3600</v>
      </c>
      <c r="S83" s="698" t="b">
        <f t="shared" si="27"/>
        <v>1</v>
      </c>
    </row>
    <row r="84" spans="1:19">
      <c r="A84" s="13"/>
      <c r="B84" s="132">
        <v>354349</v>
      </c>
      <c r="C84" s="29" t="s">
        <v>2830</v>
      </c>
      <c r="D84" s="13" t="s">
        <v>2829</v>
      </c>
      <c r="E84" s="12"/>
      <c r="F84" s="12" t="s">
        <v>129</v>
      </c>
      <c r="G84" s="34">
        <f t="shared" si="19"/>
        <v>8500</v>
      </c>
      <c r="H84" s="319">
        <f t="shared" si="25"/>
        <v>3500</v>
      </c>
      <c r="I84" s="20"/>
      <c r="J84" s="32" t="s">
        <v>4186</v>
      </c>
      <c r="K84" s="41" t="s">
        <v>75</v>
      </c>
      <c r="L84" s="12" t="s">
        <v>2629</v>
      </c>
      <c r="M84" s="160" t="s">
        <v>11</v>
      </c>
      <c r="N84" s="159">
        <v>3500</v>
      </c>
      <c r="O84" s="680" t="b">
        <f t="shared" si="26"/>
        <v>1</v>
      </c>
      <c r="P84" s="680" t="b">
        <f t="shared" si="24"/>
        <v>1</v>
      </c>
      <c r="Q84">
        <f>VLOOKUP(B84,'25년09월 학교가'!$A$2:$C$1818,3,0)</f>
        <v>3500</v>
      </c>
      <c r="S84" s="698" t="b">
        <f t="shared" si="27"/>
        <v>1</v>
      </c>
    </row>
    <row r="85" spans="1:19" ht="38.4">
      <c r="A85" s="13"/>
      <c r="B85" s="132">
        <v>354342</v>
      </c>
      <c r="C85" s="29" t="s">
        <v>2831</v>
      </c>
      <c r="D85" s="13" t="s">
        <v>2832</v>
      </c>
      <c r="E85" s="12"/>
      <c r="F85" s="12" t="s">
        <v>129</v>
      </c>
      <c r="G85" s="34">
        <f t="shared" si="19"/>
        <v>30000</v>
      </c>
      <c r="H85" s="319">
        <f t="shared" si="25"/>
        <v>25000</v>
      </c>
      <c r="I85" s="20"/>
      <c r="J85" s="32" t="s">
        <v>2833</v>
      </c>
      <c r="K85" s="41" t="s">
        <v>408</v>
      </c>
      <c r="L85" s="12" t="s">
        <v>2834</v>
      </c>
      <c r="M85" s="160" t="s">
        <v>11</v>
      </c>
      <c r="N85" s="159">
        <v>25000</v>
      </c>
      <c r="O85" s="680" t="b">
        <f t="shared" si="26"/>
        <v>1</v>
      </c>
      <c r="P85" s="680" t="b">
        <f t="shared" si="24"/>
        <v>1</v>
      </c>
      <c r="Q85">
        <f>VLOOKUP(B85,'25년09월 학교가'!$A$2:$C$1818,3,0)</f>
        <v>25000</v>
      </c>
      <c r="S85" s="698" t="b">
        <f t="shared" si="27"/>
        <v>1</v>
      </c>
    </row>
    <row r="86" spans="1:19">
      <c r="A86" s="13"/>
      <c r="B86" s="132">
        <v>354741</v>
      </c>
      <c r="C86" s="29" t="s">
        <v>2835</v>
      </c>
      <c r="D86" s="13" t="s">
        <v>60</v>
      </c>
      <c r="E86" s="12"/>
      <c r="F86" s="12" t="s">
        <v>233</v>
      </c>
      <c r="G86" s="34">
        <f t="shared" si="19"/>
        <v>34460</v>
      </c>
      <c r="H86" s="319">
        <f t="shared" si="25"/>
        <v>29460</v>
      </c>
      <c r="I86" s="20"/>
      <c r="J86" s="32" t="s">
        <v>2836</v>
      </c>
      <c r="K86" s="41" t="s">
        <v>2837</v>
      </c>
      <c r="L86" s="12" t="s">
        <v>2838</v>
      </c>
      <c r="M86" s="160" t="s">
        <v>11</v>
      </c>
      <c r="N86" s="159">
        <v>29460</v>
      </c>
      <c r="O86" s="680" t="b">
        <f t="shared" si="26"/>
        <v>1</v>
      </c>
      <c r="P86" s="680" t="b">
        <f t="shared" si="24"/>
        <v>1</v>
      </c>
      <c r="Q86">
        <f>VLOOKUP(B86,'25년09월 학교가'!$A$2:$C$1818,3,0)</f>
        <v>29460</v>
      </c>
      <c r="S86" s="698" t="b">
        <f t="shared" si="27"/>
        <v>1</v>
      </c>
    </row>
    <row r="87" spans="1:19">
      <c r="A87" s="13"/>
      <c r="B87" s="132">
        <v>354572</v>
      </c>
      <c r="C87" s="29" t="s">
        <v>2842</v>
      </c>
      <c r="D87" s="13" t="s">
        <v>2829</v>
      </c>
      <c r="E87" s="12"/>
      <c r="F87" s="12" t="s">
        <v>233</v>
      </c>
      <c r="G87" s="34">
        <f t="shared" si="19"/>
        <v>14460</v>
      </c>
      <c r="H87" s="319">
        <f t="shared" si="25"/>
        <v>9460</v>
      </c>
      <c r="I87" s="20"/>
      <c r="J87" s="32" t="s">
        <v>2843</v>
      </c>
      <c r="K87" s="41" t="s">
        <v>2837</v>
      </c>
      <c r="L87" s="12" t="s">
        <v>2844</v>
      </c>
      <c r="M87" s="160" t="s">
        <v>106</v>
      </c>
      <c r="N87" s="159">
        <v>9460</v>
      </c>
      <c r="O87" s="680" t="b">
        <f t="shared" si="26"/>
        <v>1</v>
      </c>
      <c r="P87" s="680" t="b">
        <f t="shared" si="24"/>
        <v>1</v>
      </c>
      <c r="Q87">
        <f>VLOOKUP(B87,'25년09월 학교가'!$A$2:$C$1818,3,0)</f>
        <v>9460</v>
      </c>
      <c r="S87" s="698" t="b">
        <f t="shared" si="27"/>
        <v>1</v>
      </c>
    </row>
    <row r="88" spans="1:19">
      <c r="A88" s="13"/>
      <c r="B88" s="132">
        <v>354745</v>
      </c>
      <c r="C88" s="29" t="s">
        <v>2845</v>
      </c>
      <c r="D88" s="13" t="s">
        <v>60</v>
      </c>
      <c r="E88" s="12"/>
      <c r="F88" s="12" t="s">
        <v>233</v>
      </c>
      <c r="G88" s="34">
        <f t="shared" si="19"/>
        <v>45000</v>
      </c>
      <c r="H88" s="319">
        <f t="shared" si="25"/>
        <v>40000</v>
      </c>
      <c r="I88" s="20"/>
      <c r="J88" s="32" t="s">
        <v>2846</v>
      </c>
      <c r="K88" s="41" t="s">
        <v>2837</v>
      </c>
      <c r="L88" s="12" t="s">
        <v>2847</v>
      </c>
      <c r="M88" s="160" t="s">
        <v>11</v>
      </c>
      <c r="N88" s="159">
        <v>40000</v>
      </c>
      <c r="O88" s="680" t="b">
        <f t="shared" si="26"/>
        <v>1</v>
      </c>
      <c r="P88" s="680" t="b">
        <f t="shared" ref="P88:P115" si="29">H88&lt;G88</f>
        <v>1</v>
      </c>
      <c r="Q88">
        <f>VLOOKUP(B88,'25년09월 학교가'!$A$2:$C$1818,3,0)</f>
        <v>40000</v>
      </c>
      <c r="S88" s="698" t="b">
        <f t="shared" si="27"/>
        <v>1</v>
      </c>
    </row>
    <row r="89" spans="1:19">
      <c r="A89" s="172" t="s">
        <v>6531</v>
      </c>
      <c r="B89" s="608">
        <v>354580</v>
      </c>
      <c r="C89" s="609" t="s">
        <v>2848</v>
      </c>
      <c r="D89" s="615" t="s">
        <v>59</v>
      </c>
      <c r="E89" s="12"/>
      <c r="F89" s="12" t="s">
        <v>233</v>
      </c>
      <c r="G89" s="34">
        <f t="shared" si="19"/>
        <v>12070</v>
      </c>
      <c r="H89" s="319">
        <f t="shared" si="25"/>
        <v>7070</v>
      </c>
      <c r="I89" s="20"/>
      <c r="J89" s="32" t="s">
        <v>2849</v>
      </c>
      <c r="K89" s="41"/>
      <c r="L89" s="12" t="s">
        <v>2850</v>
      </c>
      <c r="M89" s="160" t="s">
        <v>11</v>
      </c>
      <c r="N89" s="159">
        <v>7070</v>
      </c>
      <c r="O89" s="680" t="b">
        <f t="shared" si="26"/>
        <v>1</v>
      </c>
      <c r="P89" s="680" t="b">
        <f t="shared" si="29"/>
        <v>1</v>
      </c>
      <c r="Q89">
        <f>VLOOKUP(B89,'25년09월 학교가'!$A$2:$C$1818,3,0)</f>
        <v>7070</v>
      </c>
      <c r="S89" s="698" t="b">
        <f t="shared" si="27"/>
        <v>1</v>
      </c>
    </row>
    <row r="90" spans="1:19">
      <c r="A90" s="172" t="s">
        <v>6531</v>
      </c>
      <c r="B90" s="608">
        <v>354585</v>
      </c>
      <c r="C90" s="609" t="s">
        <v>2851</v>
      </c>
      <c r="D90" s="615" t="s">
        <v>59</v>
      </c>
      <c r="E90" s="12"/>
      <c r="F90" s="12" t="s">
        <v>233</v>
      </c>
      <c r="G90" s="34">
        <f t="shared" si="19"/>
        <v>12000</v>
      </c>
      <c r="H90" s="319">
        <f t="shared" si="25"/>
        <v>7000</v>
      </c>
      <c r="I90" s="20"/>
      <c r="J90" s="32" t="s">
        <v>2852</v>
      </c>
      <c r="K90" s="41"/>
      <c r="L90" s="12" t="s">
        <v>2850</v>
      </c>
      <c r="M90" s="160" t="s">
        <v>11</v>
      </c>
      <c r="N90" s="159">
        <v>7000</v>
      </c>
      <c r="O90" s="680" t="b">
        <f t="shared" si="26"/>
        <v>1</v>
      </c>
      <c r="P90" s="680" t="b">
        <f t="shared" si="29"/>
        <v>1</v>
      </c>
      <c r="Q90">
        <f>VLOOKUP(B90,'25년09월 학교가'!$A$2:$C$1818,3,0)</f>
        <v>7000</v>
      </c>
      <c r="S90" s="698" t="b">
        <f t="shared" si="27"/>
        <v>1</v>
      </c>
    </row>
    <row r="91" spans="1:19">
      <c r="A91" s="172" t="s">
        <v>6531</v>
      </c>
      <c r="B91" s="608">
        <v>354588</v>
      </c>
      <c r="C91" s="609" t="s">
        <v>2853</v>
      </c>
      <c r="D91" s="615" t="s">
        <v>59</v>
      </c>
      <c r="E91" s="12"/>
      <c r="F91" s="12" t="s">
        <v>233</v>
      </c>
      <c r="G91" s="34">
        <f t="shared" si="19"/>
        <v>12000</v>
      </c>
      <c r="H91" s="319">
        <f t="shared" si="25"/>
        <v>7000</v>
      </c>
      <c r="I91" s="20"/>
      <c r="J91" s="32" t="s">
        <v>2849</v>
      </c>
      <c r="K91" s="41"/>
      <c r="L91" s="12" t="s">
        <v>2850</v>
      </c>
      <c r="M91" s="160" t="s">
        <v>11</v>
      </c>
      <c r="N91" s="159">
        <v>7000</v>
      </c>
      <c r="O91" s="680" t="b">
        <f t="shared" si="26"/>
        <v>1</v>
      </c>
      <c r="P91" s="680" t="b">
        <f t="shared" si="29"/>
        <v>1</v>
      </c>
      <c r="Q91">
        <f>VLOOKUP(B91,'25년09월 학교가'!$A$2:$C$1818,3,0)</f>
        <v>7000</v>
      </c>
      <c r="S91" s="698" t="b">
        <f t="shared" si="27"/>
        <v>1</v>
      </c>
    </row>
    <row r="92" spans="1:19" ht="38.4">
      <c r="A92" s="13"/>
      <c r="B92" s="132">
        <v>362537</v>
      </c>
      <c r="C92" s="29" t="s">
        <v>2854</v>
      </c>
      <c r="D92" s="13" t="s">
        <v>2855</v>
      </c>
      <c r="E92" s="12"/>
      <c r="F92" s="12" t="s">
        <v>233</v>
      </c>
      <c r="G92" s="34">
        <f t="shared" si="19"/>
        <v>10000</v>
      </c>
      <c r="H92" s="319">
        <f t="shared" si="25"/>
        <v>5000</v>
      </c>
      <c r="I92" s="20"/>
      <c r="J92" s="32" t="s">
        <v>2856</v>
      </c>
      <c r="K92" s="41" t="s">
        <v>107</v>
      </c>
      <c r="L92" s="12" t="s">
        <v>578</v>
      </c>
      <c r="M92" s="160" t="s">
        <v>11</v>
      </c>
      <c r="N92" s="159">
        <v>5000</v>
      </c>
      <c r="O92" s="680" t="b">
        <f t="shared" si="26"/>
        <v>1</v>
      </c>
      <c r="P92" s="680" t="b">
        <f t="shared" si="29"/>
        <v>1</v>
      </c>
      <c r="Q92">
        <f>VLOOKUP(B92,'25년09월 학교가'!$A$2:$C$1818,3,0)</f>
        <v>5000</v>
      </c>
      <c r="S92" s="698" t="b">
        <f t="shared" si="27"/>
        <v>1</v>
      </c>
    </row>
    <row r="93" spans="1:19">
      <c r="A93" s="13"/>
      <c r="B93" s="132">
        <v>357458</v>
      </c>
      <c r="C93" s="29" t="s">
        <v>2860</v>
      </c>
      <c r="D93" s="13" t="s">
        <v>59</v>
      </c>
      <c r="E93" s="12"/>
      <c r="F93" s="12" t="s">
        <v>233</v>
      </c>
      <c r="G93" s="34">
        <f t="shared" si="19"/>
        <v>21500</v>
      </c>
      <c r="H93" s="319">
        <f t="shared" si="25"/>
        <v>16500</v>
      </c>
      <c r="I93" s="20"/>
      <c r="J93" s="32" t="s">
        <v>2861</v>
      </c>
      <c r="K93" s="41"/>
      <c r="L93" s="12" t="s">
        <v>2862</v>
      </c>
      <c r="M93" s="160" t="s">
        <v>11</v>
      </c>
      <c r="N93" s="159">
        <v>16500</v>
      </c>
      <c r="O93" s="680" t="b">
        <f t="shared" si="26"/>
        <v>1</v>
      </c>
      <c r="P93" s="680" t="b">
        <f t="shared" si="29"/>
        <v>1</v>
      </c>
      <c r="Q93">
        <f>VLOOKUP(B93,'25년09월 학교가'!$A$2:$C$1818,3,0)</f>
        <v>16500</v>
      </c>
      <c r="S93" s="698" t="b">
        <f t="shared" si="27"/>
        <v>1</v>
      </c>
    </row>
    <row r="94" spans="1:19">
      <c r="A94" s="13"/>
      <c r="B94" s="132">
        <v>362451</v>
      </c>
      <c r="C94" s="29" t="s">
        <v>2863</v>
      </c>
      <c r="D94" s="13" t="s">
        <v>58</v>
      </c>
      <c r="E94" s="12"/>
      <c r="F94" s="12" t="s">
        <v>233</v>
      </c>
      <c r="G94" s="34">
        <f t="shared" si="19"/>
        <v>32000</v>
      </c>
      <c r="H94" s="319">
        <f t="shared" si="25"/>
        <v>27000</v>
      </c>
      <c r="I94" s="20"/>
      <c r="J94" s="32" t="s">
        <v>2864</v>
      </c>
      <c r="K94" s="41" t="s">
        <v>1943</v>
      </c>
      <c r="L94" s="12" t="s">
        <v>2781</v>
      </c>
      <c r="M94" s="160" t="s">
        <v>106</v>
      </c>
      <c r="N94" s="159">
        <v>27000</v>
      </c>
      <c r="O94" s="680" t="b">
        <f t="shared" si="26"/>
        <v>1</v>
      </c>
      <c r="P94" s="680" t="b">
        <f t="shared" si="29"/>
        <v>1</v>
      </c>
      <c r="Q94">
        <f>VLOOKUP(B94,'25년09월 학교가'!$A$2:$C$1818,3,0)</f>
        <v>27000</v>
      </c>
      <c r="S94" s="698" t="b">
        <f t="shared" si="27"/>
        <v>1</v>
      </c>
    </row>
    <row r="95" spans="1:19" ht="42">
      <c r="A95" s="13"/>
      <c r="B95" s="132">
        <v>354148</v>
      </c>
      <c r="C95" s="29" t="s">
        <v>2865</v>
      </c>
      <c r="D95" s="13" t="s">
        <v>2866</v>
      </c>
      <c r="E95" s="12"/>
      <c r="F95" s="12" t="s">
        <v>233</v>
      </c>
      <c r="G95" s="34">
        <f t="shared" ref="G95:G143" si="30">H95+5000</f>
        <v>7000</v>
      </c>
      <c r="H95" s="319">
        <f t="shared" si="25"/>
        <v>2000</v>
      </c>
      <c r="I95" s="20"/>
      <c r="J95" s="32" t="s">
        <v>2867</v>
      </c>
      <c r="K95" s="41" t="s">
        <v>2868</v>
      </c>
      <c r="L95" s="12" t="s">
        <v>2869</v>
      </c>
      <c r="M95" s="160" t="s">
        <v>11</v>
      </c>
      <c r="N95" s="159">
        <v>2000</v>
      </c>
      <c r="O95" s="680" t="b">
        <f t="shared" si="26"/>
        <v>1</v>
      </c>
      <c r="P95" s="680" t="b">
        <f t="shared" si="29"/>
        <v>1</v>
      </c>
      <c r="Q95">
        <f>VLOOKUP(B95,'25년09월 학교가'!$A$2:$C$1818,3,0)</f>
        <v>2000</v>
      </c>
      <c r="S95" s="698" t="b">
        <f t="shared" si="27"/>
        <v>1</v>
      </c>
    </row>
    <row r="96" spans="1:19" ht="42">
      <c r="A96" s="13"/>
      <c r="B96" s="132">
        <v>354150</v>
      </c>
      <c r="C96" s="29" t="s">
        <v>2870</v>
      </c>
      <c r="D96" s="13" t="s">
        <v>2866</v>
      </c>
      <c r="E96" s="12"/>
      <c r="F96" s="12" t="s">
        <v>233</v>
      </c>
      <c r="G96" s="34">
        <f t="shared" si="30"/>
        <v>7000</v>
      </c>
      <c r="H96" s="319">
        <f t="shared" si="25"/>
        <v>2000</v>
      </c>
      <c r="I96" s="20"/>
      <c r="J96" s="32" t="s">
        <v>2871</v>
      </c>
      <c r="K96" s="41" t="s">
        <v>2872</v>
      </c>
      <c r="L96" s="12" t="s">
        <v>2873</v>
      </c>
      <c r="M96" s="160" t="s">
        <v>11</v>
      </c>
      <c r="N96" s="159">
        <v>2000</v>
      </c>
      <c r="O96" s="680" t="b">
        <f t="shared" si="26"/>
        <v>1</v>
      </c>
      <c r="P96" s="680" t="b">
        <f t="shared" si="29"/>
        <v>1</v>
      </c>
      <c r="Q96">
        <f>VLOOKUP(B96,'25년09월 학교가'!$A$2:$C$1818,3,0)</f>
        <v>2000</v>
      </c>
      <c r="S96" s="698" t="b">
        <f t="shared" si="27"/>
        <v>1</v>
      </c>
    </row>
    <row r="97" spans="1:19" ht="42">
      <c r="A97" s="13"/>
      <c r="B97" s="132">
        <v>354152</v>
      </c>
      <c r="C97" s="29" t="s">
        <v>2874</v>
      </c>
      <c r="D97" s="13" t="s">
        <v>2866</v>
      </c>
      <c r="E97" s="12"/>
      <c r="F97" s="12" t="s">
        <v>233</v>
      </c>
      <c r="G97" s="34">
        <f t="shared" si="30"/>
        <v>7000</v>
      </c>
      <c r="H97" s="319">
        <f t="shared" si="25"/>
        <v>2000</v>
      </c>
      <c r="I97" s="20"/>
      <c r="J97" s="32" t="s">
        <v>2875</v>
      </c>
      <c r="K97" s="41" t="s">
        <v>2872</v>
      </c>
      <c r="L97" s="12" t="s">
        <v>2873</v>
      </c>
      <c r="M97" s="160" t="s">
        <v>11</v>
      </c>
      <c r="N97" s="159">
        <v>2000</v>
      </c>
      <c r="O97" s="680" t="b">
        <f t="shared" si="26"/>
        <v>1</v>
      </c>
      <c r="P97" s="680" t="b">
        <f t="shared" si="29"/>
        <v>1</v>
      </c>
      <c r="Q97">
        <f>VLOOKUP(B97,'25년09월 학교가'!$A$2:$C$1818,3,0)</f>
        <v>2000</v>
      </c>
      <c r="S97" s="698" t="b">
        <f t="shared" si="27"/>
        <v>1</v>
      </c>
    </row>
    <row r="98" spans="1:19" ht="42">
      <c r="A98" s="13"/>
      <c r="B98" s="132">
        <v>354153</v>
      </c>
      <c r="C98" s="29" t="s">
        <v>2876</v>
      </c>
      <c r="D98" s="13" t="s">
        <v>2866</v>
      </c>
      <c r="E98" s="12"/>
      <c r="F98" s="12" t="s">
        <v>233</v>
      </c>
      <c r="G98" s="34">
        <f t="shared" si="30"/>
        <v>7000</v>
      </c>
      <c r="H98" s="319">
        <f t="shared" si="25"/>
        <v>2000</v>
      </c>
      <c r="I98" s="20"/>
      <c r="J98" s="32" t="s">
        <v>2877</v>
      </c>
      <c r="K98" s="41" t="s">
        <v>2872</v>
      </c>
      <c r="L98" s="12" t="s">
        <v>2873</v>
      </c>
      <c r="M98" s="160" t="s">
        <v>11</v>
      </c>
      <c r="N98" s="159">
        <v>2000</v>
      </c>
      <c r="O98" s="680" t="b">
        <f t="shared" si="26"/>
        <v>1</v>
      </c>
      <c r="P98" s="680" t="b">
        <f t="shared" si="29"/>
        <v>1</v>
      </c>
      <c r="Q98">
        <f>VLOOKUP(B98,'25년09월 학교가'!$A$2:$C$1818,3,0)</f>
        <v>2000</v>
      </c>
      <c r="S98" s="698" t="b">
        <f t="shared" si="27"/>
        <v>1</v>
      </c>
    </row>
    <row r="99" spans="1:19" ht="42">
      <c r="A99" s="13"/>
      <c r="B99" s="132">
        <v>354151</v>
      </c>
      <c r="C99" s="29" t="s">
        <v>2878</v>
      </c>
      <c r="D99" s="13" t="s">
        <v>2879</v>
      </c>
      <c r="E99" s="12"/>
      <c r="F99" s="12" t="s">
        <v>233</v>
      </c>
      <c r="G99" s="34">
        <f t="shared" si="30"/>
        <v>12000</v>
      </c>
      <c r="H99" s="319">
        <f t="shared" si="25"/>
        <v>7000</v>
      </c>
      <c r="I99" s="20"/>
      <c r="J99" s="32" t="s">
        <v>2880</v>
      </c>
      <c r="K99" s="41" t="s">
        <v>2872</v>
      </c>
      <c r="L99" s="12" t="s">
        <v>2873</v>
      </c>
      <c r="M99" s="160" t="s">
        <v>11</v>
      </c>
      <c r="N99" s="159">
        <v>7000</v>
      </c>
      <c r="O99" s="680" t="b">
        <f t="shared" si="26"/>
        <v>1</v>
      </c>
      <c r="P99" s="680" t="b">
        <f t="shared" si="29"/>
        <v>1</v>
      </c>
      <c r="Q99">
        <f>VLOOKUP(B99,'25년09월 학교가'!$A$2:$C$1818,3,0)</f>
        <v>7000</v>
      </c>
      <c r="S99" s="698" t="b">
        <f t="shared" si="27"/>
        <v>1</v>
      </c>
    </row>
    <row r="100" spans="1:19" ht="57.6">
      <c r="A100" s="377"/>
      <c r="B100" s="132">
        <v>390164</v>
      </c>
      <c r="C100" s="29" t="s">
        <v>4204</v>
      </c>
      <c r="D100" s="13" t="s">
        <v>137</v>
      </c>
      <c r="E100" s="12">
        <v>40</v>
      </c>
      <c r="F100" s="12" t="s">
        <v>233</v>
      </c>
      <c r="G100" s="34">
        <f t="shared" si="30"/>
        <v>28600</v>
      </c>
      <c r="H100" s="319">
        <f>E100*I100</f>
        <v>23600</v>
      </c>
      <c r="I100" s="20">
        <f>N100</f>
        <v>590</v>
      </c>
      <c r="J100" s="32" t="s">
        <v>5327</v>
      </c>
      <c r="K100" s="41"/>
      <c r="L100" s="12" t="s">
        <v>578</v>
      </c>
      <c r="M100" s="160" t="s">
        <v>106</v>
      </c>
      <c r="N100" s="324">
        <v>590</v>
      </c>
      <c r="O100" s="680" t="b">
        <f t="shared" ref="O100" si="31">I100=N100</f>
        <v>1</v>
      </c>
      <c r="P100" s="680" t="b">
        <f t="shared" ref="P100" si="32">H100&lt;G100</f>
        <v>1</v>
      </c>
      <c r="Q100">
        <f>VLOOKUP(B100,'25년09월 학교가'!$A$2:$C$1818,3,0)</f>
        <v>590</v>
      </c>
      <c r="S100" s="698" t="b">
        <f>Q100=I100</f>
        <v>1</v>
      </c>
    </row>
    <row r="101" spans="1:19" ht="38.4">
      <c r="A101" s="13"/>
      <c r="B101" s="132">
        <v>354718</v>
      </c>
      <c r="C101" s="29" t="s">
        <v>2915</v>
      </c>
      <c r="D101" s="13" t="s">
        <v>2916</v>
      </c>
      <c r="E101" s="12">
        <v>20</v>
      </c>
      <c r="F101" s="12" t="s">
        <v>233</v>
      </c>
      <c r="G101" s="34">
        <f t="shared" si="30"/>
        <v>27000</v>
      </c>
      <c r="H101" s="319">
        <f t="shared" si="25"/>
        <v>22000</v>
      </c>
      <c r="I101" s="20">
        <f>H101/E101</f>
        <v>1100</v>
      </c>
      <c r="J101" s="32" t="s">
        <v>2917</v>
      </c>
      <c r="K101" s="41" t="s">
        <v>2918</v>
      </c>
      <c r="L101" s="12" t="s">
        <v>2660</v>
      </c>
      <c r="M101" s="160" t="s">
        <v>112</v>
      </c>
      <c r="N101" s="159">
        <v>22000</v>
      </c>
      <c r="O101" s="680" t="b">
        <f t="shared" si="26"/>
        <v>1</v>
      </c>
      <c r="P101" s="680" t="b">
        <f t="shared" si="29"/>
        <v>1</v>
      </c>
      <c r="Q101">
        <f>VLOOKUP(B101,'25년09월 학교가'!$A$2:$C$1818,3,0)</f>
        <v>20000</v>
      </c>
      <c r="S101" s="698" t="b">
        <f t="shared" si="27"/>
        <v>0</v>
      </c>
    </row>
    <row r="102" spans="1:19" ht="38.4">
      <c r="A102" s="172" t="s">
        <v>6466</v>
      </c>
      <c r="B102" s="608">
        <v>354719</v>
      </c>
      <c r="C102" s="609" t="s">
        <v>2919</v>
      </c>
      <c r="D102" s="615" t="s">
        <v>2916</v>
      </c>
      <c r="E102" s="12">
        <v>20</v>
      </c>
      <c r="F102" s="12" t="s">
        <v>233</v>
      </c>
      <c r="G102" s="34">
        <f t="shared" si="30"/>
        <v>27000</v>
      </c>
      <c r="H102" s="319">
        <f t="shared" si="25"/>
        <v>22000</v>
      </c>
      <c r="I102" s="20">
        <f>H102/E102</f>
        <v>1100</v>
      </c>
      <c r="J102" s="32" t="s">
        <v>2917</v>
      </c>
      <c r="K102" s="41" t="s">
        <v>2920</v>
      </c>
      <c r="L102" s="12" t="s">
        <v>2660</v>
      </c>
      <c r="M102" s="160" t="s">
        <v>11</v>
      </c>
      <c r="N102" s="159">
        <v>22000</v>
      </c>
      <c r="O102" s="680" t="b">
        <f t="shared" si="26"/>
        <v>1</v>
      </c>
      <c r="P102" s="680" t="b">
        <f t="shared" si="29"/>
        <v>1</v>
      </c>
      <c r="Q102">
        <f>VLOOKUP(B102,'25년09월 학교가'!$A$2:$C$1818,3,0)</f>
        <v>22000</v>
      </c>
      <c r="S102" s="698" t="b">
        <f t="shared" si="27"/>
        <v>1</v>
      </c>
    </row>
    <row r="103" spans="1:19" ht="38.4">
      <c r="A103" s="13"/>
      <c r="B103" s="132">
        <v>354720</v>
      </c>
      <c r="C103" s="29" t="s">
        <v>2921</v>
      </c>
      <c r="D103" s="13" t="s">
        <v>2916</v>
      </c>
      <c r="E103" s="12">
        <v>20</v>
      </c>
      <c r="F103" s="12" t="s">
        <v>233</v>
      </c>
      <c r="G103" s="34">
        <f t="shared" si="30"/>
        <v>27000</v>
      </c>
      <c r="H103" s="319">
        <f t="shared" si="25"/>
        <v>22000</v>
      </c>
      <c r="I103" s="20">
        <f>H103/E103</f>
        <v>1100</v>
      </c>
      <c r="J103" s="32" t="s">
        <v>2922</v>
      </c>
      <c r="K103" s="41" t="s">
        <v>2920</v>
      </c>
      <c r="L103" s="12" t="s">
        <v>2660</v>
      </c>
      <c r="M103" s="160" t="s">
        <v>11</v>
      </c>
      <c r="N103" s="159">
        <v>22000</v>
      </c>
      <c r="O103" s="680" t="b">
        <f t="shared" si="26"/>
        <v>1</v>
      </c>
      <c r="P103" s="680" t="b">
        <f t="shared" si="29"/>
        <v>1</v>
      </c>
      <c r="Q103">
        <f>VLOOKUP(B103,'25년09월 학교가'!$A$2:$C$1818,3,0)</f>
        <v>20000</v>
      </c>
      <c r="S103" s="698" t="b">
        <f t="shared" si="27"/>
        <v>0</v>
      </c>
    </row>
    <row r="104" spans="1:19" ht="38.4">
      <c r="A104" s="172" t="s">
        <v>6466</v>
      </c>
      <c r="B104" s="608">
        <v>354721</v>
      </c>
      <c r="C104" s="609" t="s">
        <v>2927</v>
      </c>
      <c r="D104" s="615" t="s">
        <v>2928</v>
      </c>
      <c r="E104" s="12">
        <v>19</v>
      </c>
      <c r="F104" s="12" t="s">
        <v>233</v>
      </c>
      <c r="G104" s="34">
        <f t="shared" si="30"/>
        <v>18000</v>
      </c>
      <c r="H104" s="319">
        <f t="shared" si="25"/>
        <v>13000</v>
      </c>
      <c r="I104" s="20">
        <f>H104/E104</f>
        <v>684.21052631578948</v>
      </c>
      <c r="J104" s="32" t="s">
        <v>2929</v>
      </c>
      <c r="K104" s="41" t="s">
        <v>330</v>
      </c>
      <c r="L104" s="12" t="s">
        <v>2893</v>
      </c>
      <c r="M104" s="160" t="s">
        <v>106</v>
      </c>
      <c r="N104" s="159">
        <v>13000</v>
      </c>
      <c r="O104" s="680" t="b">
        <f t="shared" si="26"/>
        <v>1</v>
      </c>
      <c r="P104" s="680" t="b">
        <f t="shared" si="29"/>
        <v>1</v>
      </c>
      <c r="Q104">
        <f>VLOOKUP(B104,'25년09월 학교가'!$A$2:$C$1818,3,0)</f>
        <v>13000</v>
      </c>
      <c r="S104" s="698" t="b">
        <f t="shared" si="27"/>
        <v>1</v>
      </c>
    </row>
    <row r="105" spans="1:19" ht="38.4">
      <c r="A105" s="172" t="s">
        <v>6087</v>
      </c>
      <c r="B105" s="608">
        <v>354761</v>
      </c>
      <c r="C105" s="609" t="s">
        <v>2930</v>
      </c>
      <c r="D105" s="615" t="s">
        <v>2931</v>
      </c>
      <c r="E105" s="616"/>
      <c r="F105" s="616" t="s">
        <v>233</v>
      </c>
      <c r="G105" s="617" t="e">
        <f t="shared" si="30"/>
        <v>#N/A</v>
      </c>
      <c r="H105" s="618" t="e">
        <f t="shared" si="25"/>
        <v>#N/A</v>
      </c>
      <c r="I105" s="619"/>
      <c r="J105" s="620" t="s">
        <v>2932</v>
      </c>
      <c r="K105" s="621" t="s">
        <v>265</v>
      </c>
      <c r="L105" s="616" t="s">
        <v>2924</v>
      </c>
      <c r="M105" s="622" t="s">
        <v>106</v>
      </c>
      <c r="N105" s="159" t="e">
        <v>#N/A</v>
      </c>
      <c r="O105" s="680" t="e">
        <f t="shared" si="26"/>
        <v>#N/A</v>
      </c>
      <c r="P105" s="680" t="e">
        <f t="shared" si="29"/>
        <v>#N/A</v>
      </c>
      <c r="Q105" t="e">
        <f>VLOOKUP(B105,'25년09월 학교가'!$A$2:$C$1818,3,0)</f>
        <v>#N/A</v>
      </c>
      <c r="S105" s="698" t="e">
        <f t="shared" si="27"/>
        <v>#N/A</v>
      </c>
    </row>
    <row r="106" spans="1:19" ht="96">
      <c r="A106" s="172" t="s">
        <v>6087</v>
      </c>
      <c r="B106" s="608">
        <v>438639</v>
      </c>
      <c r="C106" s="609" t="s">
        <v>5476</v>
      </c>
      <c r="D106" s="615" t="s">
        <v>5477</v>
      </c>
      <c r="E106" s="616"/>
      <c r="F106" s="616" t="s">
        <v>233</v>
      </c>
      <c r="G106" s="617" t="e">
        <f t="shared" si="30"/>
        <v>#N/A</v>
      </c>
      <c r="H106" s="618" t="e">
        <f t="shared" si="25"/>
        <v>#N/A</v>
      </c>
      <c r="I106" s="619"/>
      <c r="J106" s="620" t="s">
        <v>2933</v>
      </c>
      <c r="K106" s="621" t="s">
        <v>2934</v>
      </c>
      <c r="L106" s="616" t="s">
        <v>2924</v>
      </c>
      <c r="M106" s="622" t="s">
        <v>11</v>
      </c>
      <c r="N106" s="159" t="e">
        <v>#N/A</v>
      </c>
      <c r="O106" s="680" t="e">
        <f t="shared" si="26"/>
        <v>#N/A</v>
      </c>
      <c r="P106" s="680" t="e">
        <f t="shared" si="29"/>
        <v>#N/A</v>
      </c>
      <c r="Q106" t="e">
        <f>VLOOKUP(B106,'25년09월 학교가'!$A$2:$C$1818,3,0)</f>
        <v>#N/A</v>
      </c>
      <c r="S106" s="698" t="e">
        <f t="shared" si="27"/>
        <v>#N/A</v>
      </c>
    </row>
    <row r="107" spans="1:19" ht="38.4">
      <c r="A107" s="13"/>
      <c r="B107" s="132">
        <v>354726</v>
      </c>
      <c r="C107" s="29" t="s">
        <v>2945</v>
      </c>
      <c r="D107" s="13" t="s">
        <v>2946</v>
      </c>
      <c r="E107" s="12">
        <v>11</v>
      </c>
      <c r="F107" s="12" t="s">
        <v>233</v>
      </c>
      <c r="G107" s="34">
        <f t="shared" si="30"/>
        <v>9300</v>
      </c>
      <c r="H107" s="319">
        <f t="shared" si="25"/>
        <v>4300</v>
      </c>
      <c r="I107" s="20">
        <f>H107/E107</f>
        <v>390.90909090909093</v>
      </c>
      <c r="J107" s="32" t="s">
        <v>2947</v>
      </c>
      <c r="K107" s="41" t="s">
        <v>2948</v>
      </c>
      <c r="L107" s="12" t="s">
        <v>2949</v>
      </c>
      <c r="M107" s="160" t="s">
        <v>106</v>
      </c>
      <c r="N107" s="159">
        <v>4300</v>
      </c>
      <c r="O107" s="680" t="b">
        <f t="shared" si="26"/>
        <v>1</v>
      </c>
      <c r="P107" s="680" t="b">
        <f t="shared" si="29"/>
        <v>1</v>
      </c>
      <c r="Q107">
        <f>VLOOKUP(B107,'25년09월 학교가'!$A$2:$C$1818,3,0)</f>
        <v>4300</v>
      </c>
      <c r="S107" s="698" t="b">
        <f t="shared" si="27"/>
        <v>1</v>
      </c>
    </row>
    <row r="108" spans="1:19" ht="57.6">
      <c r="A108" s="13"/>
      <c r="B108" s="132">
        <v>357700</v>
      </c>
      <c r="C108" s="29" t="s">
        <v>2960</v>
      </c>
      <c r="D108" s="13" t="s">
        <v>58</v>
      </c>
      <c r="E108" s="12"/>
      <c r="F108" s="12" t="s">
        <v>233</v>
      </c>
      <c r="G108" s="34">
        <f t="shared" si="30"/>
        <v>39150</v>
      </c>
      <c r="H108" s="319">
        <f t="shared" si="25"/>
        <v>34150</v>
      </c>
      <c r="I108" s="20"/>
      <c r="J108" s="32" t="s">
        <v>2961</v>
      </c>
      <c r="K108" s="41" t="s">
        <v>5656</v>
      </c>
      <c r="L108" s="12" t="s">
        <v>2208</v>
      </c>
      <c r="M108" s="160" t="s">
        <v>11</v>
      </c>
      <c r="N108" s="159">
        <v>34150</v>
      </c>
      <c r="O108" s="680" t="b">
        <f t="shared" si="26"/>
        <v>1</v>
      </c>
      <c r="P108" s="680" t="b">
        <f t="shared" si="29"/>
        <v>1</v>
      </c>
      <c r="Q108">
        <f>VLOOKUP(B108,'25년09월 학교가'!$A$2:$C$1818,3,0)</f>
        <v>34150</v>
      </c>
      <c r="S108" s="698" t="b">
        <f t="shared" si="27"/>
        <v>1</v>
      </c>
    </row>
    <row r="109" spans="1:19">
      <c r="A109" s="13"/>
      <c r="B109" s="132">
        <v>354499</v>
      </c>
      <c r="C109" s="29" t="s">
        <v>2985</v>
      </c>
      <c r="D109" s="13" t="s">
        <v>2986</v>
      </c>
      <c r="E109" s="12"/>
      <c r="F109" s="12" t="s">
        <v>233</v>
      </c>
      <c r="G109" s="34">
        <f t="shared" si="30"/>
        <v>13000</v>
      </c>
      <c r="H109" s="319">
        <f t="shared" si="25"/>
        <v>8000</v>
      </c>
      <c r="I109" s="20"/>
      <c r="J109" s="32" t="s">
        <v>2987</v>
      </c>
      <c r="K109" s="41"/>
      <c r="L109" s="12" t="s">
        <v>666</v>
      </c>
      <c r="M109" s="160" t="s">
        <v>11</v>
      </c>
      <c r="N109" s="159">
        <v>8000</v>
      </c>
      <c r="O109" s="680" t="b">
        <f t="shared" si="26"/>
        <v>1</v>
      </c>
      <c r="P109" s="680" t="b">
        <f t="shared" si="29"/>
        <v>1</v>
      </c>
      <c r="Q109">
        <f>VLOOKUP(B109,'25년09월 학교가'!$A$2:$C$1818,3,0)</f>
        <v>8000</v>
      </c>
      <c r="S109" s="698" t="b">
        <f t="shared" si="27"/>
        <v>1</v>
      </c>
    </row>
    <row r="110" spans="1:19" ht="38.4">
      <c r="A110" s="13"/>
      <c r="B110" s="132">
        <v>362077</v>
      </c>
      <c r="C110" s="29" t="s">
        <v>2988</v>
      </c>
      <c r="D110" s="13" t="s">
        <v>2989</v>
      </c>
      <c r="E110" s="12"/>
      <c r="F110" s="12" t="s">
        <v>129</v>
      </c>
      <c r="G110" s="34">
        <f t="shared" si="30"/>
        <v>205000</v>
      </c>
      <c r="H110" s="319">
        <f t="shared" si="25"/>
        <v>200000</v>
      </c>
      <c r="I110" s="20"/>
      <c r="J110" s="32" t="s">
        <v>2990</v>
      </c>
      <c r="K110" s="41" t="s">
        <v>837</v>
      </c>
      <c r="L110" s="12" t="s">
        <v>1116</v>
      </c>
      <c r="M110" s="160" t="s">
        <v>11</v>
      </c>
      <c r="N110" s="159">
        <v>200000</v>
      </c>
      <c r="O110" s="680" t="b">
        <f t="shared" si="26"/>
        <v>1</v>
      </c>
      <c r="P110" s="680" t="b">
        <f t="shared" si="29"/>
        <v>1</v>
      </c>
      <c r="Q110">
        <f>VLOOKUP(B110,'25년09월 학교가'!$A$2:$C$1818,3,0)</f>
        <v>200000</v>
      </c>
      <c r="S110" s="698" t="b">
        <f t="shared" si="27"/>
        <v>1</v>
      </c>
    </row>
    <row r="111" spans="1:19">
      <c r="A111" s="13"/>
      <c r="B111" s="132">
        <v>362079</v>
      </c>
      <c r="C111" s="29" t="s">
        <v>2991</v>
      </c>
      <c r="D111" s="13" t="s">
        <v>2643</v>
      </c>
      <c r="E111" s="12"/>
      <c r="F111" s="12" t="s">
        <v>233</v>
      </c>
      <c r="G111" s="34">
        <f t="shared" si="30"/>
        <v>14400</v>
      </c>
      <c r="H111" s="319">
        <f t="shared" si="25"/>
        <v>9400</v>
      </c>
      <c r="I111" s="20"/>
      <c r="J111" s="32" t="s">
        <v>2992</v>
      </c>
      <c r="K111" s="41" t="s">
        <v>626</v>
      </c>
      <c r="L111" s="12" t="s">
        <v>2781</v>
      </c>
      <c r="M111" s="160" t="s">
        <v>11</v>
      </c>
      <c r="N111" s="159">
        <v>9400</v>
      </c>
      <c r="O111" s="680" t="b">
        <f t="shared" si="26"/>
        <v>1</v>
      </c>
      <c r="P111" s="680" t="b">
        <f t="shared" si="29"/>
        <v>1</v>
      </c>
      <c r="Q111">
        <f>VLOOKUP(B111,'25년09월 학교가'!$A$2:$C$1818,3,0)</f>
        <v>9400</v>
      </c>
      <c r="S111" s="698" t="b">
        <f t="shared" si="27"/>
        <v>1</v>
      </c>
    </row>
    <row r="112" spans="1:19" ht="38.4">
      <c r="A112" s="13"/>
      <c r="B112" s="132">
        <v>361975</v>
      </c>
      <c r="C112" s="29" t="s">
        <v>2993</v>
      </c>
      <c r="D112" s="13" t="s">
        <v>2989</v>
      </c>
      <c r="E112" s="12"/>
      <c r="F112" s="12" t="s">
        <v>233</v>
      </c>
      <c r="G112" s="34">
        <f t="shared" si="30"/>
        <v>245000</v>
      </c>
      <c r="H112" s="319">
        <f t="shared" si="25"/>
        <v>240000</v>
      </c>
      <c r="I112" s="20"/>
      <c r="J112" s="32" t="s">
        <v>2994</v>
      </c>
      <c r="K112" s="41" t="s">
        <v>1026</v>
      </c>
      <c r="L112" s="12" t="s">
        <v>1116</v>
      </c>
      <c r="M112" s="160" t="s">
        <v>106</v>
      </c>
      <c r="N112" s="159">
        <v>240000</v>
      </c>
      <c r="O112" s="680" t="b">
        <f t="shared" si="26"/>
        <v>1</v>
      </c>
      <c r="P112" s="680" t="b">
        <f t="shared" si="29"/>
        <v>1</v>
      </c>
      <c r="Q112">
        <f>VLOOKUP(B112,'25년09월 학교가'!$A$2:$C$1818,3,0)</f>
        <v>240000</v>
      </c>
      <c r="S112" s="698" t="b">
        <f t="shared" si="27"/>
        <v>1</v>
      </c>
    </row>
    <row r="113" spans="1:19" ht="38.4">
      <c r="A113" s="13"/>
      <c r="B113" s="132">
        <v>355872</v>
      </c>
      <c r="C113" s="29" t="s">
        <v>2995</v>
      </c>
      <c r="D113" s="13" t="s">
        <v>58</v>
      </c>
      <c r="E113" s="12"/>
      <c r="F113" s="12" t="s">
        <v>233</v>
      </c>
      <c r="G113" s="34">
        <f t="shared" si="30"/>
        <v>25810</v>
      </c>
      <c r="H113" s="319">
        <f t="shared" si="25"/>
        <v>20810</v>
      </c>
      <c r="I113" s="20"/>
      <c r="J113" s="32" t="s">
        <v>2996</v>
      </c>
      <c r="K113" s="41" t="s">
        <v>626</v>
      </c>
      <c r="L113" s="12" t="s">
        <v>17</v>
      </c>
      <c r="M113" s="160" t="s">
        <v>11</v>
      </c>
      <c r="N113" s="159">
        <v>20810</v>
      </c>
      <c r="O113" s="680" t="b">
        <f t="shared" si="26"/>
        <v>1</v>
      </c>
      <c r="P113" s="680" t="b">
        <f t="shared" si="29"/>
        <v>1</v>
      </c>
      <c r="Q113">
        <f>VLOOKUP(B113,'25년09월 학교가'!$A$2:$C$1818,3,0)</f>
        <v>20810</v>
      </c>
      <c r="S113" s="698" t="b">
        <f t="shared" si="27"/>
        <v>1</v>
      </c>
    </row>
    <row r="114" spans="1:19">
      <c r="A114" s="13"/>
      <c r="B114" s="132">
        <v>372677</v>
      </c>
      <c r="C114" s="29" t="s">
        <v>2997</v>
      </c>
      <c r="D114" s="13" t="s">
        <v>2989</v>
      </c>
      <c r="E114" s="12"/>
      <c r="F114" s="12" t="s">
        <v>233</v>
      </c>
      <c r="G114" s="34">
        <f t="shared" si="30"/>
        <v>167800</v>
      </c>
      <c r="H114" s="319">
        <f t="shared" si="25"/>
        <v>162800</v>
      </c>
      <c r="I114" s="20"/>
      <c r="J114" s="32" t="s">
        <v>2998</v>
      </c>
      <c r="K114" s="41" t="s">
        <v>18</v>
      </c>
      <c r="L114" s="12" t="s">
        <v>2999</v>
      </c>
      <c r="M114" s="160" t="s">
        <v>11</v>
      </c>
      <c r="N114" s="159">
        <v>162800</v>
      </c>
      <c r="O114" s="680" t="b">
        <f t="shared" si="26"/>
        <v>1</v>
      </c>
      <c r="P114" s="680" t="b">
        <f t="shared" si="29"/>
        <v>1</v>
      </c>
      <c r="Q114">
        <f>VLOOKUP(B114,'25년09월 학교가'!$A$2:$C$1818,3,0)</f>
        <v>162800</v>
      </c>
      <c r="S114" s="698" t="b">
        <f t="shared" si="27"/>
        <v>1</v>
      </c>
    </row>
    <row r="115" spans="1:19">
      <c r="A115" s="13"/>
      <c r="B115" s="132">
        <v>354668</v>
      </c>
      <c r="C115" s="29" t="s">
        <v>3006</v>
      </c>
      <c r="D115" s="13" t="s">
        <v>2832</v>
      </c>
      <c r="E115" s="12"/>
      <c r="F115" s="12" t="s">
        <v>233</v>
      </c>
      <c r="G115" s="34">
        <f t="shared" si="30"/>
        <v>28460</v>
      </c>
      <c r="H115" s="319">
        <f t="shared" si="25"/>
        <v>23460</v>
      </c>
      <c r="I115" s="20"/>
      <c r="J115" s="32" t="s">
        <v>5501</v>
      </c>
      <c r="K115" s="41"/>
      <c r="L115" s="12" t="s">
        <v>511</v>
      </c>
      <c r="M115" s="160" t="s">
        <v>112</v>
      </c>
      <c r="N115" s="159">
        <v>23460</v>
      </c>
      <c r="O115" s="680" t="b">
        <f t="shared" si="26"/>
        <v>1</v>
      </c>
      <c r="P115" s="680" t="b">
        <f t="shared" si="29"/>
        <v>1</v>
      </c>
      <c r="Q115">
        <f>VLOOKUP(B115,'25년09월 학교가'!$A$2:$C$1818,3,0)</f>
        <v>23460</v>
      </c>
      <c r="S115" s="698" t="b">
        <f t="shared" si="27"/>
        <v>1</v>
      </c>
    </row>
    <row r="116" spans="1:19">
      <c r="A116" s="13"/>
      <c r="B116" s="132">
        <v>371571</v>
      </c>
      <c r="C116" s="29" t="s">
        <v>3007</v>
      </c>
      <c r="D116" s="13" t="s">
        <v>358</v>
      </c>
      <c r="E116" s="12"/>
      <c r="F116" s="12" t="s">
        <v>129</v>
      </c>
      <c r="G116" s="98">
        <f t="shared" si="30"/>
        <v>43800</v>
      </c>
      <c r="H116" s="319">
        <f t="shared" si="25"/>
        <v>38800</v>
      </c>
      <c r="I116" s="20"/>
      <c r="J116" s="32" t="s">
        <v>3008</v>
      </c>
      <c r="K116" s="41"/>
      <c r="L116" s="12" t="s">
        <v>2611</v>
      </c>
      <c r="M116" s="160" t="s">
        <v>106</v>
      </c>
      <c r="N116" s="159">
        <v>38800</v>
      </c>
      <c r="O116" s="680" t="b">
        <f t="shared" si="26"/>
        <v>1</v>
      </c>
      <c r="P116" s="680" t="b">
        <f t="shared" ref="P116:P149" si="33">H116&lt;G116</f>
        <v>1</v>
      </c>
      <c r="Q116">
        <f>VLOOKUP(B116,'25년09월 학교가'!$A$2:$C$1818,3,0)</f>
        <v>38800</v>
      </c>
      <c r="S116" s="698" t="b">
        <f t="shared" si="27"/>
        <v>1</v>
      </c>
    </row>
    <row r="117" spans="1:19">
      <c r="A117" s="13"/>
      <c r="B117" s="132">
        <v>362125</v>
      </c>
      <c r="C117" s="29" t="s">
        <v>3009</v>
      </c>
      <c r="D117" s="13" t="s">
        <v>3010</v>
      </c>
      <c r="E117" s="12"/>
      <c r="F117" s="12" t="s">
        <v>129</v>
      </c>
      <c r="G117" s="34">
        <f t="shared" si="30"/>
        <v>20000</v>
      </c>
      <c r="H117" s="319">
        <f t="shared" ref="H117:H149" si="34">N117</f>
        <v>15000</v>
      </c>
      <c r="I117" s="20"/>
      <c r="J117" s="32" t="s">
        <v>3011</v>
      </c>
      <c r="K117" s="41"/>
      <c r="L117" s="12" t="s">
        <v>1116</v>
      </c>
      <c r="M117" s="160" t="s">
        <v>11</v>
      </c>
      <c r="N117" s="159">
        <v>15000</v>
      </c>
      <c r="O117" s="680" t="b">
        <f t="shared" ref="O117:O149" si="35">H117=N117</f>
        <v>1</v>
      </c>
      <c r="P117" s="680" t="b">
        <f t="shared" si="33"/>
        <v>1</v>
      </c>
      <c r="Q117">
        <f>VLOOKUP(B117,'25년09월 학교가'!$A$2:$C$1818,3,0)</f>
        <v>15000</v>
      </c>
      <c r="S117" s="698" t="b">
        <f t="shared" si="27"/>
        <v>1</v>
      </c>
    </row>
    <row r="118" spans="1:19">
      <c r="A118" s="13"/>
      <c r="B118" s="132">
        <v>362124</v>
      </c>
      <c r="C118" s="29" t="s">
        <v>3012</v>
      </c>
      <c r="D118" s="13" t="s">
        <v>2631</v>
      </c>
      <c r="E118" s="14"/>
      <c r="F118" s="12" t="s">
        <v>129</v>
      </c>
      <c r="G118" s="34">
        <f t="shared" si="30"/>
        <v>12800</v>
      </c>
      <c r="H118" s="319">
        <f t="shared" si="34"/>
        <v>7800</v>
      </c>
      <c r="I118" s="20"/>
      <c r="J118" s="32" t="s">
        <v>3011</v>
      </c>
      <c r="K118" s="41"/>
      <c r="L118" s="14" t="s">
        <v>1116</v>
      </c>
      <c r="M118" s="160" t="s">
        <v>106</v>
      </c>
      <c r="N118" s="159">
        <v>7800</v>
      </c>
      <c r="O118" s="680" t="b">
        <f t="shared" si="35"/>
        <v>1</v>
      </c>
      <c r="P118" s="680" t="b">
        <f t="shared" si="33"/>
        <v>1</v>
      </c>
      <c r="Q118">
        <f>VLOOKUP(B118,'25년09월 학교가'!$A$2:$C$1818,3,0)</f>
        <v>7800</v>
      </c>
      <c r="S118" s="698" t="b">
        <f t="shared" si="27"/>
        <v>1</v>
      </c>
    </row>
    <row r="119" spans="1:19">
      <c r="A119" s="13"/>
      <c r="B119" s="132">
        <v>354079</v>
      </c>
      <c r="C119" s="29" t="s">
        <v>3013</v>
      </c>
      <c r="D119" s="13" t="s">
        <v>3014</v>
      </c>
      <c r="E119" s="12"/>
      <c r="F119" s="12" t="s">
        <v>233</v>
      </c>
      <c r="G119" s="34">
        <f t="shared" si="30"/>
        <v>62000</v>
      </c>
      <c r="H119" s="319">
        <f t="shared" si="34"/>
        <v>57000</v>
      </c>
      <c r="I119" s="20"/>
      <c r="J119" s="32" t="s">
        <v>3015</v>
      </c>
      <c r="K119" s="41"/>
      <c r="L119" s="12" t="s">
        <v>666</v>
      </c>
      <c r="M119" s="160" t="s">
        <v>112</v>
      </c>
      <c r="N119" s="159">
        <v>57000</v>
      </c>
      <c r="O119" s="680" t="b">
        <f t="shared" si="35"/>
        <v>1</v>
      </c>
      <c r="P119" s="680" t="b">
        <f t="shared" si="33"/>
        <v>1</v>
      </c>
      <c r="Q119">
        <f>VLOOKUP(B119,'25년09월 학교가'!$A$2:$C$1818,3,0)</f>
        <v>57000</v>
      </c>
      <c r="S119" s="698" t="b">
        <f t="shared" si="27"/>
        <v>1</v>
      </c>
    </row>
    <row r="120" spans="1:19">
      <c r="A120" s="13"/>
      <c r="B120" s="132">
        <v>356206</v>
      </c>
      <c r="C120" s="29" t="s">
        <v>3016</v>
      </c>
      <c r="D120" s="13" t="s">
        <v>3017</v>
      </c>
      <c r="E120" s="12"/>
      <c r="F120" s="12" t="s">
        <v>233</v>
      </c>
      <c r="G120" s="34">
        <f t="shared" si="30"/>
        <v>110180</v>
      </c>
      <c r="H120" s="319">
        <f t="shared" si="34"/>
        <v>105180</v>
      </c>
      <c r="I120" s="20"/>
      <c r="J120" s="32" t="s">
        <v>3015</v>
      </c>
      <c r="K120" s="41"/>
      <c r="L120" s="12" t="s">
        <v>666</v>
      </c>
      <c r="M120" s="160" t="s">
        <v>11</v>
      </c>
      <c r="N120" s="159">
        <v>105180</v>
      </c>
      <c r="O120" s="680" t="b">
        <f t="shared" si="35"/>
        <v>1</v>
      </c>
      <c r="P120" s="680" t="b">
        <f t="shared" si="33"/>
        <v>1</v>
      </c>
      <c r="Q120">
        <f>VLOOKUP(B120,'25년09월 학교가'!$A$2:$C$1818,3,0)</f>
        <v>105180</v>
      </c>
      <c r="S120" s="698" t="b">
        <f t="shared" si="27"/>
        <v>1</v>
      </c>
    </row>
    <row r="121" spans="1:19">
      <c r="A121" s="13"/>
      <c r="B121" s="132">
        <v>354507</v>
      </c>
      <c r="C121" s="29" t="s">
        <v>3021</v>
      </c>
      <c r="D121" s="13" t="s">
        <v>58</v>
      </c>
      <c r="E121" s="12"/>
      <c r="F121" s="12" t="s">
        <v>233</v>
      </c>
      <c r="G121" s="34">
        <f t="shared" si="30"/>
        <v>13020</v>
      </c>
      <c r="H121" s="319">
        <f t="shared" si="34"/>
        <v>8020</v>
      </c>
      <c r="I121" s="20"/>
      <c r="J121" s="32" t="s">
        <v>3022</v>
      </c>
      <c r="K121" s="41"/>
      <c r="L121" s="12" t="s">
        <v>3023</v>
      </c>
      <c r="M121" s="160" t="s">
        <v>112</v>
      </c>
      <c r="N121" s="159">
        <v>8020</v>
      </c>
      <c r="O121" s="680" t="b">
        <f t="shared" si="35"/>
        <v>1</v>
      </c>
      <c r="P121" s="680" t="b">
        <f t="shared" si="33"/>
        <v>1</v>
      </c>
      <c r="Q121">
        <f>VLOOKUP(B121,'25년09월 학교가'!$A$2:$C$1818,3,0)</f>
        <v>8020</v>
      </c>
      <c r="S121" s="698" t="b">
        <f t="shared" si="27"/>
        <v>1</v>
      </c>
    </row>
    <row r="122" spans="1:19">
      <c r="A122" s="13"/>
      <c r="B122" s="132">
        <v>371570</v>
      </c>
      <c r="C122" s="29" t="s">
        <v>3026</v>
      </c>
      <c r="D122" s="13" t="s">
        <v>350</v>
      </c>
      <c r="E122" s="12"/>
      <c r="F122" s="12" t="s">
        <v>233</v>
      </c>
      <c r="G122" s="34">
        <f t="shared" si="30"/>
        <v>10740</v>
      </c>
      <c r="H122" s="319">
        <f t="shared" si="34"/>
        <v>5740</v>
      </c>
      <c r="I122" s="20"/>
      <c r="J122" s="32" t="s">
        <v>3027</v>
      </c>
      <c r="K122" s="41"/>
      <c r="L122" s="12" t="s">
        <v>666</v>
      </c>
      <c r="M122" s="160" t="s">
        <v>106</v>
      </c>
      <c r="N122" s="159">
        <v>5740</v>
      </c>
      <c r="O122" s="680" t="b">
        <f t="shared" si="35"/>
        <v>1</v>
      </c>
      <c r="P122" s="680" t="b">
        <f t="shared" si="33"/>
        <v>1</v>
      </c>
      <c r="Q122">
        <f>VLOOKUP(B122,'25년09월 학교가'!$A$2:$C$1818,3,0)</f>
        <v>5740</v>
      </c>
      <c r="S122" s="698" t="b">
        <f t="shared" si="27"/>
        <v>1</v>
      </c>
    </row>
    <row r="123" spans="1:19">
      <c r="A123" s="13"/>
      <c r="B123" s="132">
        <v>354129</v>
      </c>
      <c r="C123" s="29" t="s">
        <v>3028</v>
      </c>
      <c r="D123" s="13" t="s">
        <v>58</v>
      </c>
      <c r="E123" s="12"/>
      <c r="F123" s="12" t="s">
        <v>233</v>
      </c>
      <c r="G123" s="34">
        <f t="shared" si="30"/>
        <v>15070</v>
      </c>
      <c r="H123" s="319">
        <f t="shared" si="34"/>
        <v>10070</v>
      </c>
      <c r="I123" s="20"/>
      <c r="J123" s="32" t="s">
        <v>3029</v>
      </c>
      <c r="K123" s="41"/>
      <c r="L123" s="12" t="s">
        <v>3030</v>
      </c>
      <c r="M123" s="160" t="s">
        <v>11</v>
      </c>
      <c r="N123" s="159">
        <v>10070</v>
      </c>
      <c r="O123" s="680" t="b">
        <f t="shared" si="35"/>
        <v>1</v>
      </c>
      <c r="P123" s="680" t="b">
        <f t="shared" si="33"/>
        <v>1</v>
      </c>
      <c r="Q123">
        <f>VLOOKUP(B123,'25년09월 학교가'!$A$2:$C$1818,3,0)</f>
        <v>10070</v>
      </c>
      <c r="S123" s="698" t="b">
        <f t="shared" si="27"/>
        <v>1</v>
      </c>
    </row>
    <row r="124" spans="1:19">
      <c r="A124" s="13"/>
      <c r="B124" s="132">
        <v>354629</v>
      </c>
      <c r="C124" s="29" t="s">
        <v>3034</v>
      </c>
      <c r="D124" s="13" t="s">
        <v>2936</v>
      </c>
      <c r="E124" s="12"/>
      <c r="F124" s="12" t="s">
        <v>129</v>
      </c>
      <c r="G124" s="34">
        <f t="shared" si="30"/>
        <v>13500</v>
      </c>
      <c r="H124" s="319">
        <f t="shared" si="34"/>
        <v>8500</v>
      </c>
      <c r="I124" s="20"/>
      <c r="J124" s="32" t="s">
        <v>3035</v>
      </c>
      <c r="K124" s="41"/>
      <c r="L124" s="12" t="s">
        <v>2611</v>
      </c>
      <c r="M124" s="160" t="s">
        <v>11</v>
      </c>
      <c r="N124" s="159">
        <v>8500</v>
      </c>
      <c r="O124" s="680" t="b">
        <f t="shared" si="35"/>
        <v>1</v>
      </c>
      <c r="P124" s="680" t="b">
        <f t="shared" si="33"/>
        <v>1</v>
      </c>
      <c r="Q124">
        <f>VLOOKUP(B124,'25년09월 학교가'!$A$2:$C$1818,3,0)</f>
        <v>8500</v>
      </c>
      <c r="S124" s="698" t="b">
        <f t="shared" si="27"/>
        <v>1</v>
      </c>
    </row>
    <row r="125" spans="1:19">
      <c r="A125" s="13"/>
      <c r="B125" s="132">
        <v>354371</v>
      </c>
      <c r="C125" s="29" t="s">
        <v>3036</v>
      </c>
      <c r="D125" s="13" t="s">
        <v>2754</v>
      </c>
      <c r="E125" s="12"/>
      <c r="F125" s="12" t="s">
        <v>233</v>
      </c>
      <c r="G125" s="34">
        <f t="shared" si="30"/>
        <v>18820</v>
      </c>
      <c r="H125" s="319">
        <f t="shared" si="34"/>
        <v>13820</v>
      </c>
      <c r="I125" s="20"/>
      <c r="J125" s="32" t="s">
        <v>3015</v>
      </c>
      <c r="K125" s="41"/>
      <c r="L125" s="12" t="s">
        <v>2944</v>
      </c>
      <c r="M125" s="160" t="s">
        <v>11</v>
      </c>
      <c r="N125" s="159">
        <v>13820</v>
      </c>
      <c r="O125" s="680" t="b">
        <f t="shared" si="35"/>
        <v>1</v>
      </c>
      <c r="P125" s="680" t="b">
        <f t="shared" si="33"/>
        <v>1</v>
      </c>
      <c r="Q125">
        <f>VLOOKUP(B125,'25년09월 학교가'!$A$2:$C$1818,3,0)</f>
        <v>13820</v>
      </c>
      <c r="S125" s="698" t="b">
        <f t="shared" si="27"/>
        <v>1</v>
      </c>
    </row>
    <row r="126" spans="1:19">
      <c r="A126" s="13"/>
      <c r="B126" s="132">
        <v>373345</v>
      </c>
      <c r="C126" s="29" t="s">
        <v>3037</v>
      </c>
      <c r="D126" s="13" t="s">
        <v>58</v>
      </c>
      <c r="E126" s="12"/>
      <c r="F126" s="12" t="s">
        <v>129</v>
      </c>
      <c r="G126" s="34">
        <f t="shared" si="30"/>
        <v>10300</v>
      </c>
      <c r="H126" s="319">
        <f t="shared" si="34"/>
        <v>5300</v>
      </c>
      <c r="I126" s="20"/>
      <c r="J126" s="32" t="s">
        <v>3038</v>
      </c>
      <c r="K126" s="41" t="s">
        <v>1026</v>
      </c>
      <c r="L126" s="12" t="s">
        <v>3039</v>
      </c>
      <c r="M126" s="160" t="s">
        <v>106</v>
      </c>
      <c r="N126" s="159">
        <v>5300</v>
      </c>
      <c r="O126" s="680" t="b">
        <f t="shared" si="35"/>
        <v>1</v>
      </c>
      <c r="P126" s="680" t="b">
        <f t="shared" si="33"/>
        <v>1</v>
      </c>
      <c r="Q126">
        <f>VLOOKUP(B126,'25년09월 학교가'!$A$2:$C$1818,3,0)</f>
        <v>5300</v>
      </c>
      <c r="S126" s="698" t="b">
        <f t="shared" si="27"/>
        <v>1</v>
      </c>
    </row>
    <row r="127" spans="1:19">
      <c r="A127" s="13"/>
      <c r="B127" s="132">
        <v>359931</v>
      </c>
      <c r="C127" s="29" t="s">
        <v>3040</v>
      </c>
      <c r="D127" s="13" t="s">
        <v>58</v>
      </c>
      <c r="E127" s="12"/>
      <c r="F127" s="12" t="s">
        <v>129</v>
      </c>
      <c r="G127" s="34">
        <f t="shared" si="30"/>
        <v>10300</v>
      </c>
      <c r="H127" s="319">
        <f t="shared" si="34"/>
        <v>5300</v>
      </c>
      <c r="I127" s="20"/>
      <c r="J127" s="32" t="s">
        <v>3038</v>
      </c>
      <c r="K127" s="41" t="s">
        <v>28</v>
      </c>
      <c r="L127" s="12" t="s">
        <v>666</v>
      </c>
      <c r="M127" s="160" t="s">
        <v>11</v>
      </c>
      <c r="N127" s="159">
        <v>5300</v>
      </c>
      <c r="O127" s="680" t="b">
        <f t="shared" si="35"/>
        <v>1</v>
      </c>
      <c r="P127" s="680" t="b">
        <f t="shared" si="33"/>
        <v>1</v>
      </c>
      <c r="Q127">
        <f>VLOOKUP(B127,'25년09월 학교가'!$A$2:$C$1818,3,0)</f>
        <v>5300</v>
      </c>
      <c r="S127" s="698" t="b">
        <f t="shared" si="27"/>
        <v>1</v>
      </c>
    </row>
    <row r="128" spans="1:19">
      <c r="A128" s="13"/>
      <c r="B128" s="132">
        <v>354484</v>
      </c>
      <c r="C128" s="29" t="s">
        <v>3041</v>
      </c>
      <c r="D128" s="13" t="s">
        <v>58</v>
      </c>
      <c r="E128" s="12"/>
      <c r="F128" s="12" t="s">
        <v>233</v>
      </c>
      <c r="G128" s="34">
        <f t="shared" si="30"/>
        <v>15000</v>
      </c>
      <c r="H128" s="319">
        <f t="shared" si="34"/>
        <v>10000</v>
      </c>
      <c r="I128" s="20"/>
      <c r="J128" s="32" t="s">
        <v>3042</v>
      </c>
      <c r="K128" s="41" t="s">
        <v>1026</v>
      </c>
      <c r="L128" s="12" t="s">
        <v>666</v>
      </c>
      <c r="M128" s="160" t="s">
        <v>11</v>
      </c>
      <c r="N128" s="159">
        <v>10000</v>
      </c>
      <c r="O128" s="680" t="b">
        <f t="shared" si="35"/>
        <v>1</v>
      </c>
      <c r="P128" s="680" t="b">
        <f t="shared" si="33"/>
        <v>1</v>
      </c>
      <c r="Q128">
        <f>VLOOKUP(B128,'25년09월 학교가'!$A$2:$C$1818,3,0)</f>
        <v>10000</v>
      </c>
      <c r="S128" s="698" t="b">
        <f t="shared" ref="S128:S149" si="36">Q128=H128</f>
        <v>1</v>
      </c>
    </row>
    <row r="129" spans="1:19" ht="38.4">
      <c r="A129" s="13"/>
      <c r="B129" s="132">
        <v>354496</v>
      </c>
      <c r="C129" s="29" t="s">
        <v>3043</v>
      </c>
      <c r="D129" s="13" t="s">
        <v>58</v>
      </c>
      <c r="E129" s="12"/>
      <c r="F129" s="12" t="s">
        <v>233</v>
      </c>
      <c r="G129" s="34">
        <f t="shared" si="30"/>
        <v>14930</v>
      </c>
      <c r="H129" s="319">
        <f t="shared" si="34"/>
        <v>9930</v>
      </c>
      <c r="I129" s="20"/>
      <c r="J129" s="32" t="s">
        <v>3044</v>
      </c>
      <c r="K129" s="41" t="s">
        <v>28</v>
      </c>
      <c r="L129" s="12" t="s">
        <v>666</v>
      </c>
      <c r="M129" s="160" t="s">
        <v>11</v>
      </c>
      <c r="N129" s="159">
        <v>9930</v>
      </c>
      <c r="O129" s="680" t="b">
        <f t="shared" si="35"/>
        <v>1</v>
      </c>
      <c r="P129" s="680" t="b">
        <f t="shared" si="33"/>
        <v>1</v>
      </c>
      <c r="Q129">
        <f>VLOOKUP(B129,'25년09월 학교가'!$A$2:$C$1818,3,0)</f>
        <v>9930</v>
      </c>
      <c r="S129" s="698" t="b">
        <f t="shared" si="36"/>
        <v>1</v>
      </c>
    </row>
    <row r="130" spans="1:19">
      <c r="A130" s="172" t="s">
        <v>8427</v>
      </c>
      <c r="B130" s="608">
        <v>354521</v>
      </c>
      <c r="C130" s="609" t="s">
        <v>3047</v>
      </c>
      <c r="D130" s="615" t="s">
        <v>59</v>
      </c>
      <c r="E130" s="12"/>
      <c r="F130" s="12" t="s">
        <v>129</v>
      </c>
      <c r="G130" s="34">
        <f t="shared" si="30"/>
        <v>13660</v>
      </c>
      <c r="H130" s="319">
        <f t="shared" si="34"/>
        <v>8660</v>
      </c>
      <c r="I130" s="20"/>
      <c r="J130" s="32" t="s">
        <v>3048</v>
      </c>
      <c r="K130" s="41"/>
      <c r="L130" s="12" t="s">
        <v>666</v>
      </c>
      <c r="M130" s="160" t="s">
        <v>11</v>
      </c>
      <c r="N130" s="159">
        <v>8660</v>
      </c>
      <c r="O130" s="680" t="b">
        <f t="shared" si="35"/>
        <v>1</v>
      </c>
      <c r="P130" s="680" t="b">
        <f t="shared" si="33"/>
        <v>1</v>
      </c>
      <c r="Q130">
        <f>VLOOKUP(B130,'25년09월 학교가'!$A$2:$C$1818,3,0)</f>
        <v>8660</v>
      </c>
      <c r="S130" s="698" t="b">
        <f t="shared" si="36"/>
        <v>1</v>
      </c>
    </row>
    <row r="131" spans="1:19">
      <c r="A131" s="13"/>
      <c r="B131" s="132">
        <v>354364</v>
      </c>
      <c r="C131" s="29" t="s">
        <v>4290</v>
      </c>
      <c r="D131" s="13" t="s">
        <v>59</v>
      </c>
      <c r="E131" s="12"/>
      <c r="F131" s="12" t="s">
        <v>233</v>
      </c>
      <c r="G131" s="34">
        <f t="shared" si="30"/>
        <v>38210</v>
      </c>
      <c r="H131" s="319">
        <f t="shared" si="34"/>
        <v>33210</v>
      </c>
      <c r="I131" s="20"/>
      <c r="J131" s="32" t="s">
        <v>3049</v>
      </c>
      <c r="K131" s="41"/>
      <c r="L131" s="12" t="s">
        <v>2781</v>
      </c>
      <c r="M131" s="160" t="s">
        <v>11</v>
      </c>
      <c r="N131" s="159">
        <v>33210</v>
      </c>
      <c r="O131" s="680" t="b">
        <f t="shared" si="35"/>
        <v>1</v>
      </c>
      <c r="P131" s="680" t="b">
        <f t="shared" si="33"/>
        <v>1</v>
      </c>
      <c r="Q131">
        <f>VLOOKUP(B131,'25년09월 학교가'!$A$2:$C$1818,3,0)</f>
        <v>33210</v>
      </c>
      <c r="S131" s="698" t="b">
        <f t="shared" si="36"/>
        <v>1</v>
      </c>
    </row>
    <row r="132" spans="1:19" ht="57.6">
      <c r="A132" s="13"/>
      <c r="B132" s="132">
        <v>354513</v>
      </c>
      <c r="C132" s="29" t="s">
        <v>3050</v>
      </c>
      <c r="D132" s="13" t="s">
        <v>58</v>
      </c>
      <c r="E132" s="12"/>
      <c r="F132" s="12" t="s">
        <v>233</v>
      </c>
      <c r="G132" s="34">
        <f t="shared" si="30"/>
        <v>45500</v>
      </c>
      <c r="H132" s="319">
        <f t="shared" si="34"/>
        <v>40500</v>
      </c>
      <c r="I132" s="20"/>
      <c r="J132" s="32" t="s">
        <v>3051</v>
      </c>
      <c r="K132" s="41" t="s">
        <v>14</v>
      </c>
      <c r="L132" s="12" t="s">
        <v>1116</v>
      </c>
      <c r="M132" s="160" t="s">
        <v>11</v>
      </c>
      <c r="N132" s="159">
        <v>40500</v>
      </c>
      <c r="O132" s="680" t="b">
        <f t="shared" si="35"/>
        <v>1</v>
      </c>
      <c r="P132" s="680" t="b">
        <f t="shared" si="33"/>
        <v>1</v>
      </c>
      <c r="Q132">
        <f>VLOOKUP(B132,'25년09월 학교가'!$A$2:$C$1818,3,0)</f>
        <v>40500</v>
      </c>
      <c r="S132" s="698" t="b">
        <f t="shared" si="36"/>
        <v>1</v>
      </c>
    </row>
    <row r="133" spans="1:19" ht="57.6">
      <c r="A133" s="13"/>
      <c r="B133" s="132">
        <v>354520</v>
      </c>
      <c r="C133" s="29" t="s">
        <v>3052</v>
      </c>
      <c r="D133" s="13" t="s">
        <v>85</v>
      </c>
      <c r="E133" s="12"/>
      <c r="F133" s="12" t="s">
        <v>233</v>
      </c>
      <c r="G133" s="34">
        <f t="shared" si="30"/>
        <v>11500</v>
      </c>
      <c r="H133" s="319">
        <f t="shared" si="34"/>
        <v>6500</v>
      </c>
      <c r="I133" s="20"/>
      <c r="J133" s="32" t="s">
        <v>3053</v>
      </c>
      <c r="K133" s="41" t="s">
        <v>311</v>
      </c>
      <c r="L133" s="12" t="s">
        <v>2651</v>
      </c>
      <c r="M133" s="160" t="s">
        <v>106</v>
      </c>
      <c r="N133" s="159">
        <v>6500</v>
      </c>
      <c r="O133" s="680" t="b">
        <f t="shared" si="35"/>
        <v>1</v>
      </c>
      <c r="P133" s="680" t="b">
        <f t="shared" si="33"/>
        <v>1</v>
      </c>
      <c r="Q133">
        <f>VLOOKUP(B133,'25년09월 학교가'!$A$2:$C$1818,3,0)</f>
        <v>6500</v>
      </c>
      <c r="S133" s="698" t="b">
        <f t="shared" si="36"/>
        <v>1</v>
      </c>
    </row>
    <row r="134" spans="1:19" ht="57.6">
      <c r="A134" s="13"/>
      <c r="B134" s="132">
        <v>354518</v>
      </c>
      <c r="C134" s="29" t="s">
        <v>3054</v>
      </c>
      <c r="D134" s="13" t="s">
        <v>58</v>
      </c>
      <c r="E134" s="12"/>
      <c r="F134" s="12" t="s">
        <v>233</v>
      </c>
      <c r="G134" s="34">
        <f t="shared" si="30"/>
        <v>62000</v>
      </c>
      <c r="H134" s="319">
        <f t="shared" si="34"/>
        <v>57000</v>
      </c>
      <c r="I134" s="20"/>
      <c r="J134" s="32" t="s">
        <v>3055</v>
      </c>
      <c r="K134" s="41" t="s">
        <v>311</v>
      </c>
      <c r="L134" s="12" t="s">
        <v>3056</v>
      </c>
      <c r="M134" s="160" t="s">
        <v>11</v>
      </c>
      <c r="N134" s="159">
        <v>57000</v>
      </c>
      <c r="O134" s="680" t="b">
        <f t="shared" si="35"/>
        <v>1</v>
      </c>
      <c r="P134" s="680" t="b">
        <f t="shared" si="33"/>
        <v>1</v>
      </c>
      <c r="Q134">
        <f>VLOOKUP(B134,'25년09월 학교가'!$A$2:$C$1818,3,0)</f>
        <v>57000</v>
      </c>
      <c r="S134" s="698" t="b">
        <f t="shared" si="36"/>
        <v>1</v>
      </c>
    </row>
    <row r="135" spans="1:19" ht="57.6">
      <c r="A135" s="172" t="s">
        <v>6466</v>
      </c>
      <c r="B135" s="608">
        <v>354603</v>
      </c>
      <c r="C135" s="609" t="s">
        <v>3057</v>
      </c>
      <c r="D135" s="615" t="s">
        <v>2649</v>
      </c>
      <c r="E135" s="12"/>
      <c r="F135" s="12" t="s">
        <v>233</v>
      </c>
      <c r="G135" s="34">
        <f t="shared" si="30"/>
        <v>9000</v>
      </c>
      <c r="H135" s="319">
        <f t="shared" si="34"/>
        <v>4000</v>
      </c>
      <c r="I135" s="20"/>
      <c r="J135" s="32" t="s">
        <v>3058</v>
      </c>
      <c r="K135" s="41" t="s">
        <v>3059</v>
      </c>
      <c r="L135" s="12" t="s">
        <v>3060</v>
      </c>
      <c r="M135" s="160" t="s">
        <v>11</v>
      </c>
      <c r="N135" s="159">
        <v>4000</v>
      </c>
      <c r="O135" s="680" t="b">
        <f t="shared" si="35"/>
        <v>1</v>
      </c>
      <c r="P135" s="680" t="b">
        <f t="shared" si="33"/>
        <v>1</v>
      </c>
      <c r="Q135">
        <f>VLOOKUP(B135,'25년09월 학교가'!$A$2:$C$1818,3,0)</f>
        <v>4000</v>
      </c>
      <c r="S135" s="698" t="b">
        <f t="shared" si="36"/>
        <v>1</v>
      </c>
    </row>
    <row r="136" spans="1:19" ht="38.4">
      <c r="A136" s="13"/>
      <c r="B136" s="132">
        <v>354605</v>
      </c>
      <c r="C136" s="29" t="s">
        <v>3061</v>
      </c>
      <c r="D136" s="13" t="s">
        <v>2070</v>
      </c>
      <c r="E136" s="12"/>
      <c r="F136" s="12" t="s">
        <v>233</v>
      </c>
      <c r="G136" s="34">
        <f t="shared" si="30"/>
        <v>8700</v>
      </c>
      <c r="H136" s="319">
        <f t="shared" si="34"/>
        <v>3700</v>
      </c>
      <c r="I136" s="20"/>
      <c r="J136" s="32" t="s">
        <v>3062</v>
      </c>
      <c r="K136" s="41" t="s">
        <v>3059</v>
      </c>
      <c r="L136" s="12" t="s">
        <v>666</v>
      </c>
      <c r="M136" s="160" t="s">
        <v>11</v>
      </c>
      <c r="N136" s="159">
        <v>3700</v>
      </c>
      <c r="O136" s="680" t="b">
        <f t="shared" si="35"/>
        <v>1</v>
      </c>
      <c r="P136" s="680" t="b">
        <f t="shared" si="33"/>
        <v>1</v>
      </c>
      <c r="Q136">
        <f>VLOOKUP(B136,'25년09월 학교가'!$A$2:$C$1818,3,0)</f>
        <v>3700</v>
      </c>
      <c r="S136" s="698" t="b">
        <f t="shared" si="36"/>
        <v>1</v>
      </c>
    </row>
    <row r="137" spans="1:19" ht="38.4">
      <c r="A137" s="13"/>
      <c r="B137" s="132">
        <v>354475</v>
      </c>
      <c r="C137" s="29" t="s">
        <v>3063</v>
      </c>
      <c r="D137" s="13" t="s">
        <v>58</v>
      </c>
      <c r="E137" s="12"/>
      <c r="F137" s="12" t="s">
        <v>233</v>
      </c>
      <c r="G137" s="34">
        <f t="shared" si="30"/>
        <v>35000</v>
      </c>
      <c r="H137" s="319">
        <f t="shared" si="34"/>
        <v>30000</v>
      </c>
      <c r="I137" s="20"/>
      <c r="J137" s="32" t="s">
        <v>3064</v>
      </c>
      <c r="K137" s="41"/>
      <c r="L137" s="12" t="s">
        <v>666</v>
      </c>
      <c r="M137" s="160" t="s">
        <v>11</v>
      </c>
      <c r="N137" s="159">
        <v>30000</v>
      </c>
      <c r="O137" s="680" t="b">
        <f t="shared" si="35"/>
        <v>1</v>
      </c>
      <c r="P137" s="680" t="b">
        <f t="shared" si="33"/>
        <v>1</v>
      </c>
      <c r="Q137">
        <f>VLOOKUP(B137,'25년09월 학교가'!$A$2:$C$1818,3,0)</f>
        <v>30000</v>
      </c>
      <c r="S137" s="698" t="b">
        <f t="shared" si="36"/>
        <v>1</v>
      </c>
    </row>
    <row r="138" spans="1:19">
      <c r="A138" s="172" t="s">
        <v>6466</v>
      </c>
      <c r="B138" s="608">
        <v>354570</v>
      </c>
      <c r="C138" s="609" t="s">
        <v>3065</v>
      </c>
      <c r="D138" s="615" t="s">
        <v>3066</v>
      </c>
      <c r="E138" s="12"/>
      <c r="F138" s="12" t="s">
        <v>233</v>
      </c>
      <c r="G138" s="34">
        <f t="shared" si="30"/>
        <v>12630</v>
      </c>
      <c r="H138" s="319">
        <f t="shared" si="34"/>
        <v>7630</v>
      </c>
      <c r="I138" s="20"/>
      <c r="J138" s="32" t="s">
        <v>2605</v>
      </c>
      <c r="K138" s="41"/>
      <c r="L138" s="12" t="s">
        <v>2606</v>
      </c>
      <c r="M138" s="160" t="s">
        <v>11</v>
      </c>
      <c r="N138" s="159">
        <v>7630</v>
      </c>
      <c r="O138" s="680" t="b">
        <f t="shared" si="35"/>
        <v>1</v>
      </c>
      <c r="P138" s="680" t="b">
        <f t="shared" si="33"/>
        <v>1</v>
      </c>
      <c r="Q138">
        <f>VLOOKUP(B138,'25년09월 학교가'!$A$2:$C$1818,3,0)</f>
        <v>7630</v>
      </c>
      <c r="S138" s="698" t="b">
        <f t="shared" si="36"/>
        <v>1</v>
      </c>
    </row>
    <row r="139" spans="1:19">
      <c r="A139" s="172" t="s">
        <v>6466</v>
      </c>
      <c r="B139" s="608">
        <v>354575</v>
      </c>
      <c r="C139" s="609" t="s">
        <v>3067</v>
      </c>
      <c r="D139" s="615" t="s">
        <v>3066</v>
      </c>
      <c r="E139" s="12"/>
      <c r="F139" s="12" t="s">
        <v>233</v>
      </c>
      <c r="G139" s="34">
        <f t="shared" si="30"/>
        <v>12860</v>
      </c>
      <c r="H139" s="319">
        <f t="shared" si="34"/>
        <v>7860</v>
      </c>
      <c r="I139" s="20"/>
      <c r="J139" s="32" t="s">
        <v>3068</v>
      </c>
      <c r="K139" s="41"/>
      <c r="L139" s="12" t="s">
        <v>3069</v>
      </c>
      <c r="M139" s="160" t="s">
        <v>11</v>
      </c>
      <c r="N139" s="159">
        <v>7860</v>
      </c>
      <c r="O139" s="680" t="b">
        <f t="shared" si="35"/>
        <v>1</v>
      </c>
      <c r="P139" s="680" t="b">
        <f t="shared" si="33"/>
        <v>1</v>
      </c>
      <c r="Q139">
        <f>VLOOKUP(B139,'25년09월 학교가'!$A$2:$C$1818,3,0)</f>
        <v>7860</v>
      </c>
      <c r="S139" s="698" t="b">
        <f t="shared" si="36"/>
        <v>1</v>
      </c>
    </row>
    <row r="140" spans="1:19" ht="38.4">
      <c r="A140" s="13"/>
      <c r="B140" s="132">
        <v>354546</v>
      </c>
      <c r="C140" s="29" t="s">
        <v>3070</v>
      </c>
      <c r="D140" s="13" t="s">
        <v>3071</v>
      </c>
      <c r="E140" s="12">
        <v>5</v>
      </c>
      <c r="F140" s="12" t="s">
        <v>233</v>
      </c>
      <c r="G140" s="34">
        <f t="shared" si="30"/>
        <v>11700</v>
      </c>
      <c r="H140" s="319">
        <f t="shared" si="34"/>
        <v>6700</v>
      </c>
      <c r="I140" s="20">
        <f>H140/E140</f>
        <v>1340</v>
      </c>
      <c r="J140" s="32" t="s">
        <v>3072</v>
      </c>
      <c r="K140" s="41" t="s">
        <v>28</v>
      </c>
      <c r="L140" s="12" t="s">
        <v>2660</v>
      </c>
      <c r="M140" s="160" t="s">
        <v>11</v>
      </c>
      <c r="N140" s="159">
        <v>6700</v>
      </c>
      <c r="O140" s="680" t="b">
        <f t="shared" si="35"/>
        <v>1</v>
      </c>
      <c r="P140" s="680" t="b">
        <f t="shared" si="33"/>
        <v>1</v>
      </c>
      <c r="Q140">
        <f>VLOOKUP(B140,'25년09월 학교가'!$A$2:$C$1818,3,0)</f>
        <v>6700</v>
      </c>
      <c r="S140" s="698" t="b">
        <f t="shared" si="36"/>
        <v>1</v>
      </c>
    </row>
    <row r="141" spans="1:19" ht="38.4">
      <c r="A141" s="378"/>
      <c r="B141" s="13">
        <v>354919</v>
      </c>
      <c r="C141" s="29" t="s">
        <v>3727</v>
      </c>
      <c r="D141" s="13" t="s">
        <v>3728</v>
      </c>
      <c r="E141" s="12">
        <v>16</v>
      </c>
      <c r="F141" s="12" t="s">
        <v>3719</v>
      </c>
      <c r="G141" s="30">
        <f t="shared" si="30"/>
        <v>13780</v>
      </c>
      <c r="H141" s="319">
        <f t="shared" si="34"/>
        <v>8780</v>
      </c>
      <c r="I141" s="20">
        <f>H141/E141</f>
        <v>548.75</v>
      </c>
      <c r="J141" s="32" t="s">
        <v>3729</v>
      </c>
      <c r="K141" s="41" t="s">
        <v>2625</v>
      </c>
      <c r="L141" s="12"/>
      <c r="M141" s="160" t="s">
        <v>112</v>
      </c>
      <c r="N141" s="159">
        <v>8780</v>
      </c>
      <c r="O141" s="680" t="b">
        <f t="shared" si="35"/>
        <v>1</v>
      </c>
      <c r="P141" s="680" t="b">
        <f t="shared" si="33"/>
        <v>1</v>
      </c>
      <c r="Q141">
        <f>VLOOKUP(B141,'25년09월 학교가'!$A$2:$C$1818,3,0)</f>
        <v>8780</v>
      </c>
      <c r="S141" s="698" t="b">
        <f t="shared" si="36"/>
        <v>1</v>
      </c>
    </row>
    <row r="142" spans="1:19" ht="76.8">
      <c r="A142" s="172" t="s">
        <v>6466</v>
      </c>
      <c r="B142" s="615">
        <v>354306</v>
      </c>
      <c r="C142" s="609" t="s">
        <v>4852</v>
      </c>
      <c r="D142" s="615" t="s">
        <v>4853</v>
      </c>
      <c r="E142" s="12">
        <v>22</v>
      </c>
      <c r="F142" s="12" t="s">
        <v>3719</v>
      </c>
      <c r="G142" s="30">
        <f t="shared" si="30"/>
        <v>12500</v>
      </c>
      <c r="H142" s="319">
        <f t="shared" si="34"/>
        <v>7500</v>
      </c>
      <c r="I142" s="20">
        <f>H142/E142</f>
        <v>340.90909090909093</v>
      </c>
      <c r="J142" s="32" t="s">
        <v>4854</v>
      </c>
      <c r="K142" s="41" t="s">
        <v>107</v>
      </c>
      <c r="L142" s="12" t="s">
        <v>801</v>
      </c>
      <c r="M142" s="160" t="s">
        <v>112</v>
      </c>
      <c r="N142" s="159">
        <v>7500</v>
      </c>
      <c r="O142" s="680" t="b">
        <f t="shared" si="35"/>
        <v>1</v>
      </c>
      <c r="P142" s="680" t="b">
        <f t="shared" si="33"/>
        <v>1</v>
      </c>
      <c r="Q142">
        <f>VLOOKUP(B142,'25년09월 학교가'!$A$2:$C$1818,3,0)</f>
        <v>7500</v>
      </c>
      <c r="S142" s="698" t="b">
        <f t="shared" si="36"/>
        <v>1</v>
      </c>
    </row>
    <row r="143" spans="1:19" s="175" customFormat="1" ht="153.6">
      <c r="A143" s="172" t="s">
        <v>6466</v>
      </c>
      <c r="B143" s="608">
        <v>388698</v>
      </c>
      <c r="C143" s="945" t="s">
        <v>4235</v>
      </c>
      <c r="D143" s="608" t="s">
        <v>4237</v>
      </c>
      <c r="E143" s="12">
        <v>6</v>
      </c>
      <c r="F143" s="240" t="s">
        <v>3719</v>
      </c>
      <c r="G143" s="183">
        <f t="shared" si="30"/>
        <v>12700</v>
      </c>
      <c r="H143" s="319">
        <f t="shared" si="34"/>
        <v>7700</v>
      </c>
      <c r="I143" s="20">
        <f t="shared" ref="I143" si="37">H143/E143</f>
        <v>1283.3333333333333</v>
      </c>
      <c r="J143" s="133" t="s">
        <v>4256</v>
      </c>
      <c r="K143" s="41" t="s">
        <v>4238</v>
      </c>
      <c r="L143" s="14" t="s">
        <v>117</v>
      </c>
      <c r="M143" s="12" t="s">
        <v>106</v>
      </c>
      <c r="N143" s="85">
        <v>7700</v>
      </c>
      <c r="O143" s="680" t="b">
        <f t="shared" si="35"/>
        <v>1</v>
      </c>
      <c r="P143" s="680" t="b">
        <f t="shared" si="33"/>
        <v>1</v>
      </c>
      <c r="Q143">
        <f>VLOOKUP(B143,'25년09월 학교가'!$A$2:$C$1818,3,0)</f>
        <v>7700</v>
      </c>
      <c r="S143" s="698" t="b">
        <f t="shared" si="36"/>
        <v>1</v>
      </c>
    </row>
    <row r="144" spans="1:19" s="175" customFormat="1" ht="76.8">
      <c r="A144" s="132"/>
      <c r="B144" s="132">
        <v>357699</v>
      </c>
      <c r="C144" s="55" t="s">
        <v>4591</v>
      </c>
      <c r="D144" s="132" t="s">
        <v>3308</v>
      </c>
      <c r="E144" s="12"/>
      <c r="F144" s="240" t="s">
        <v>233</v>
      </c>
      <c r="G144" s="183">
        <v>12500</v>
      </c>
      <c r="H144" s="319">
        <f t="shared" si="34"/>
        <v>11000</v>
      </c>
      <c r="I144" s="183"/>
      <c r="J144" s="32" t="s">
        <v>4654</v>
      </c>
      <c r="K144" s="41" t="s">
        <v>4986</v>
      </c>
      <c r="L144" s="14" t="s">
        <v>4655</v>
      </c>
      <c r="M144" s="12"/>
      <c r="N144" s="85">
        <v>11000</v>
      </c>
      <c r="O144" s="680" t="b">
        <f t="shared" si="35"/>
        <v>1</v>
      </c>
      <c r="P144" s="680" t="b">
        <f t="shared" si="33"/>
        <v>1</v>
      </c>
      <c r="Q144">
        <f>VLOOKUP(B144,'25년09월 학교가'!$A$2:$C$1818,3,0)</f>
        <v>11000</v>
      </c>
      <c r="S144" s="698" t="b">
        <f t="shared" si="36"/>
        <v>1</v>
      </c>
    </row>
    <row r="145" spans="1:19" s="175" customFormat="1" ht="57.6">
      <c r="A145" s="132"/>
      <c r="B145" s="132">
        <v>357682</v>
      </c>
      <c r="C145" s="55" t="s">
        <v>4592</v>
      </c>
      <c r="D145" s="132" t="s">
        <v>4657</v>
      </c>
      <c r="E145" s="12"/>
      <c r="F145" s="240" t="s">
        <v>233</v>
      </c>
      <c r="G145" s="183">
        <v>9500</v>
      </c>
      <c r="H145" s="319">
        <f t="shared" si="34"/>
        <v>6140</v>
      </c>
      <c r="I145" s="183"/>
      <c r="J145" s="32" t="s">
        <v>4656</v>
      </c>
      <c r="K145" s="41" t="s">
        <v>4658</v>
      </c>
      <c r="L145" s="14" t="s">
        <v>779</v>
      </c>
      <c r="M145" s="12"/>
      <c r="N145" s="85">
        <v>6140</v>
      </c>
      <c r="O145" s="680" t="b">
        <f t="shared" si="35"/>
        <v>1</v>
      </c>
      <c r="P145" s="680" t="b">
        <f t="shared" si="33"/>
        <v>1</v>
      </c>
      <c r="Q145">
        <f>VLOOKUP(B145,'25년09월 학교가'!$A$2:$C$1818,3,0)</f>
        <v>6140</v>
      </c>
      <c r="S145" s="698" t="b">
        <f t="shared" si="36"/>
        <v>1</v>
      </c>
    </row>
    <row r="146" spans="1:19" s="175" customFormat="1" ht="66.75" customHeight="1">
      <c r="A146" s="132"/>
      <c r="B146" s="132">
        <v>371518</v>
      </c>
      <c r="C146" s="29" t="s">
        <v>4501</v>
      </c>
      <c r="D146" s="132" t="s">
        <v>4536</v>
      </c>
      <c r="E146" s="12"/>
      <c r="F146" s="240" t="s">
        <v>4523</v>
      </c>
      <c r="G146" s="183">
        <f>H146+5000</f>
        <v>180150</v>
      </c>
      <c r="H146" s="319">
        <f t="shared" si="34"/>
        <v>175150</v>
      </c>
      <c r="I146" s="183"/>
      <c r="J146" s="32" t="s">
        <v>4537</v>
      </c>
      <c r="K146" s="41" t="s">
        <v>4538</v>
      </c>
      <c r="L146" s="14" t="s">
        <v>2611</v>
      </c>
      <c r="M146" s="12" t="s">
        <v>106</v>
      </c>
      <c r="N146" s="85">
        <v>175150</v>
      </c>
      <c r="O146" s="680" t="b">
        <f t="shared" si="35"/>
        <v>1</v>
      </c>
      <c r="P146" s="680" t="b">
        <f t="shared" si="33"/>
        <v>1</v>
      </c>
      <c r="Q146">
        <f>VLOOKUP(B146,'25년09월 학교가'!$A$2:$C$1818,3,0)</f>
        <v>175150</v>
      </c>
      <c r="S146" s="698" t="b">
        <f t="shared" si="36"/>
        <v>1</v>
      </c>
    </row>
    <row r="147" spans="1:19" s="175" customFormat="1" ht="115.2">
      <c r="A147" s="172" t="s">
        <v>6466</v>
      </c>
      <c r="B147" s="608">
        <v>354519</v>
      </c>
      <c r="C147" s="852" t="s">
        <v>4586</v>
      </c>
      <c r="D147" s="608" t="s">
        <v>4587</v>
      </c>
      <c r="E147" s="12">
        <v>10</v>
      </c>
      <c r="F147" s="240" t="s">
        <v>4558</v>
      </c>
      <c r="G147" s="183">
        <v>32000</v>
      </c>
      <c r="H147" s="319">
        <f t="shared" si="34"/>
        <v>30000</v>
      </c>
      <c r="I147" s="183">
        <f>H147/E147</f>
        <v>3000</v>
      </c>
      <c r="J147" s="32" t="s">
        <v>4588</v>
      </c>
      <c r="K147" s="41" t="s">
        <v>4589</v>
      </c>
      <c r="L147" s="14" t="s">
        <v>4590</v>
      </c>
      <c r="M147" s="12" t="s">
        <v>106</v>
      </c>
      <c r="N147" s="85">
        <v>30000</v>
      </c>
      <c r="O147" s="680" t="b">
        <f t="shared" si="35"/>
        <v>1</v>
      </c>
      <c r="P147" s="680" t="b">
        <f t="shared" si="33"/>
        <v>1</v>
      </c>
      <c r="Q147">
        <f>VLOOKUP(B147,'25년09월 학교가'!$A$2:$C$1818,3,0)</f>
        <v>30000</v>
      </c>
      <c r="S147" s="698" t="b">
        <f t="shared" si="36"/>
        <v>1</v>
      </c>
    </row>
    <row r="148" spans="1:19" s="131" customFormat="1" ht="96">
      <c r="A148" s="125"/>
      <c r="B148" s="125" t="s">
        <v>6335</v>
      </c>
      <c r="C148" s="124" t="s">
        <v>5771</v>
      </c>
      <c r="D148" s="125" t="s">
        <v>4707</v>
      </c>
      <c r="E148" s="35">
        <v>8</v>
      </c>
      <c r="F148" s="35" t="s">
        <v>233</v>
      </c>
      <c r="G148" s="213">
        <v>4200</v>
      </c>
      <c r="H148" s="319">
        <f t="shared" si="34"/>
        <v>3710</v>
      </c>
      <c r="I148" s="213">
        <f>H148/E148</f>
        <v>463.75</v>
      </c>
      <c r="J148" s="127" t="s">
        <v>4708</v>
      </c>
      <c r="K148" s="128" t="s">
        <v>4709</v>
      </c>
      <c r="L148" s="36" t="s">
        <v>779</v>
      </c>
      <c r="M148" s="35" t="s">
        <v>112</v>
      </c>
      <c r="N148" s="247">
        <v>3710</v>
      </c>
      <c r="O148" s="680" t="b">
        <f t="shared" si="35"/>
        <v>1</v>
      </c>
      <c r="P148" s="680" t="b">
        <f t="shared" si="33"/>
        <v>1</v>
      </c>
      <c r="Q148">
        <f>VLOOKUP(B148,'25년09월 학교가'!$A$2:$C$1818,3,0)</f>
        <v>3710</v>
      </c>
      <c r="S148" s="698" t="b">
        <f t="shared" si="36"/>
        <v>1</v>
      </c>
    </row>
    <row r="149" spans="1:19" s="131" customFormat="1" ht="96">
      <c r="A149" s="125"/>
      <c r="B149" s="125">
        <v>404723</v>
      </c>
      <c r="C149" s="124" t="s">
        <v>4706</v>
      </c>
      <c r="D149" s="125" t="s">
        <v>4707</v>
      </c>
      <c r="E149" s="35">
        <v>8</v>
      </c>
      <c r="F149" s="35" t="s">
        <v>233</v>
      </c>
      <c r="G149" s="213">
        <v>4500</v>
      </c>
      <c r="H149" s="319">
        <f t="shared" si="34"/>
        <v>3710</v>
      </c>
      <c r="I149" s="213">
        <f>H149/E149</f>
        <v>463.75</v>
      </c>
      <c r="J149" s="127" t="s">
        <v>4710</v>
      </c>
      <c r="K149" s="128" t="s">
        <v>788</v>
      </c>
      <c r="L149" s="36" t="s">
        <v>779</v>
      </c>
      <c r="M149" s="35" t="s">
        <v>112</v>
      </c>
      <c r="N149" s="247">
        <v>3710</v>
      </c>
      <c r="O149" s="680" t="b">
        <f t="shared" si="35"/>
        <v>1</v>
      </c>
      <c r="P149" s="680" t="b">
        <f t="shared" si="33"/>
        <v>1</v>
      </c>
      <c r="Q149">
        <f>VLOOKUP(B149,'25년09월 학교가'!$A$2:$C$1818,3,0)</f>
        <v>3710</v>
      </c>
      <c r="S149" s="698" t="b">
        <f t="shared" si="36"/>
        <v>1</v>
      </c>
    </row>
  </sheetData>
  <autoFilter ref="A4:P149" xr:uid="{CF45CF6C-4CBF-4644-85B2-AC2AC40660D6}"/>
  <mergeCells count="2">
    <mergeCell ref="A3:M3"/>
    <mergeCell ref="C1:K1"/>
  </mergeCells>
  <phoneticPr fontId="2" type="noConversion"/>
  <conditionalFormatting sqref="B1">
    <cfRule type="duplicateValues" dxfId="148" priority="48"/>
  </conditionalFormatting>
  <conditionalFormatting sqref="B1:B1048576">
    <cfRule type="duplicateValues" dxfId="147" priority="1"/>
    <cfRule type="duplicateValues" dxfId="146" priority="2"/>
    <cfRule type="duplicateValues" dxfId="145" priority="3"/>
    <cfRule type="duplicateValues" dxfId="144" priority="4"/>
  </conditionalFormatting>
  <conditionalFormatting sqref="B29:B32">
    <cfRule type="duplicateValues" dxfId="143" priority="1063"/>
  </conditionalFormatting>
  <conditionalFormatting sqref="B29:B33">
    <cfRule type="cellIs" dxfId="142" priority="53" operator="equal">
      <formula>408304</formula>
    </cfRule>
  </conditionalFormatting>
  <conditionalFormatting sqref="B33">
    <cfRule type="duplicateValues" dxfId="141" priority="52"/>
  </conditionalFormatting>
  <conditionalFormatting sqref="B72">
    <cfRule type="duplicateValues" dxfId="140" priority="49"/>
  </conditionalFormatting>
  <conditionalFormatting sqref="B141:B142">
    <cfRule type="duplicateValues" dxfId="139" priority="156"/>
    <cfRule type="duplicateValues" dxfId="138" priority="157"/>
  </conditionalFormatting>
  <conditionalFormatting sqref="B143">
    <cfRule type="duplicateValues" dxfId="137" priority="42"/>
    <cfRule type="duplicateValues" dxfId="136" priority="43"/>
    <cfRule type="containsText" dxfId="135" priority="44" operator="containsText" text="코드미발번">
      <formula>NOT(ISERROR(SEARCH("코드미발번",B143)))</formula>
    </cfRule>
  </conditionalFormatting>
  <conditionalFormatting sqref="B146">
    <cfRule type="duplicateValues" dxfId="134" priority="21"/>
    <cfRule type="duplicateValues" dxfId="133" priority="22"/>
    <cfRule type="containsText" dxfId="132" priority="23" operator="containsText" text="코드미발번">
      <formula>NOT(ISERROR(SEARCH("코드미발번",B146)))</formula>
    </cfRule>
  </conditionalFormatting>
  <conditionalFormatting sqref="B148">
    <cfRule type="duplicateValues" dxfId="131" priority="15"/>
    <cfRule type="duplicateValues" dxfId="130" priority="16"/>
    <cfRule type="containsText" dxfId="129" priority="17" operator="containsText" text="코드미발번">
      <formula>NOT(ISERROR(SEARCH("코드미발번",B148)))</formula>
    </cfRule>
  </conditionalFormatting>
  <conditionalFormatting sqref="B149">
    <cfRule type="duplicateValues" dxfId="128" priority="12"/>
    <cfRule type="duplicateValues" dxfId="127" priority="13"/>
    <cfRule type="containsText" dxfId="126" priority="14" operator="containsText" text="코드미발번">
      <formula>NOT(ISERROR(SEARCH("코드미발번",B149)))</formula>
    </cfRule>
  </conditionalFormatting>
  <conditionalFormatting sqref="B150:B1048576 B34:B71 B2:B4 B6:B8 B73:B142 B10:B28">
    <cfRule type="duplicateValues" dxfId="125" priority="62"/>
  </conditionalFormatting>
  <conditionalFormatting sqref="B144:C144">
    <cfRule type="duplicateValues" dxfId="124" priority="27"/>
    <cfRule type="duplicateValues" dxfId="123" priority="28"/>
    <cfRule type="containsText" dxfId="122" priority="29" operator="containsText" text="코드미발번">
      <formula>NOT(ISERROR(SEARCH("코드미발번",B144)))</formula>
    </cfRule>
  </conditionalFormatting>
  <conditionalFormatting sqref="B145:C145">
    <cfRule type="duplicateValues" dxfId="121" priority="24"/>
    <cfRule type="duplicateValues" dxfId="120" priority="25"/>
    <cfRule type="containsText" dxfId="119" priority="26" operator="containsText" text="코드미발번">
      <formula>NOT(ISERROR(SEARCH("코드미발번",B145)))</formula>
    </cfRule>
  </conditionalFormatting>
  <conditionalFormatting sqref="B147:C147">
    <cfRule type="duplicateValues" dxfId="118" priority="18"/>
    <cfRule type="duplicateValues" dxfId="117" priority="19"/>
    <cfRule type="containsText" dxfId="116" priority="20" operator="containsText" text="코드미발번">
      <formula>NOT(ISERROR(SEARCH("코드미발번",B147)))</formula>
    </cfRule>
  </conditionalFormatting>
  <pageMargins left="0.7" right="0.7" top="0.75" bottom="0.75" header="0.3" footer="0.3"/>
  <pageSetup paperSize="9" scale="25" orientation="portrait" r:id="rId1"/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5E57ACC2F22EA4CAD51549F0CB49527" ma:contentTypeVersion="13" ma:contentTypeDescription="새 문서를 만듭니다." ma:contentTypeScope="" ma:versionID="be15f9b04fe4b69a1a10b4fa9226d517">
  <xsd:schema xmlns:xsd="http://www.w3.org/2001/XMLSchema" xmlns:xs="http://www.w3.org/2001/XMLSchema" xmlns:p="http://schemas.microsoft.com/office/2006/metadata/properties" xmlns:ns3="6eada2ba-4f2c-4867-b048-983267a534b4" xmlns:ns4="a530737c-4883-46ba-9257-e9dd5bbea04e" targetNamespace="http://schemas.microsoft.com/office/2006/metadata/properties" ma:root="true" ma:fieldsID="9c858e1fd5e2189cf075a8c497a7afa3" ns3:_="" ns4:_="">
    <xsd:import namespace="6eada2ba-4f2c-4867-b048-983267a534b4"/>
    <xsd:import namespace="a530737c-4883-46ba-9257-e9dd5bbea0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da2ba-4f2c-4867-b048-983267a534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30737c-4883-46ba-9257-e9dd5bbea04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eada2ba-4f2c-4867-b048-983267a534b4" xsi:nil="true"/>
  </documentManagement>
</p:properties>
</file>

<file path=customXml/itemProps1.xml><?xml version="1.0" encoding="utf-8"?>
<ds:datastoreItem xmlns:ds="http://schemas.openxmlformats.org/officeDocument/2006/customXml" ds:itemID="{EA0D4C0B-C025-4D3B-9784-9EB4251BA5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da2ba-4f2c-4867-b048-983267a534b4"/>
    <ds:schemaRef ds:uri="a530737c-4883-46ba-9257-e9dd5bbea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E5DE2-1AFA-42B0-A831-072F9B4259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0BFF42-23F4-4802-A745-CC71976FE53F}">
  <ds:schemaRefs>
    <ds:schemaRef ds:uri="a530737c-4883-46ba-9257-e9dd5bbea04e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eada2ba-4f2c-4867-b048-983267a534b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10</vt:i4>
      </vt:variant>
    </vt:vector>
  </HeadingPairs>
  <TitlesOfParts>
    <vt:vector size="21" baseType="lpstr">
      <vt:lpstr>중단공지</vt:lpstr>
      <vt:lpstr>25년2학기 신상품</vt:lpstr>
      <vt:lpstr>냉동,냉장,두부,묵,어묵,치즈,면,떡 등</vt:lpstr>
      <vt:lpstr>소스</vt:lpstr>
      <vt:lpstr>FC(프렌차이즈 브랜드)</vt:lpstr>
      <vt:lpstr>밀키트(세트)</vt:lpstr>
      <vt:lpstr>수산물</vt:lpstr>
      <vt:lpstr>후식류</vt:lpstr>
      <vt:lpstr>자연드림</vt:lpstr>
      <vt:lpstr>상온(당면,분가공,장류,유지류)</vt:lpstr>
      <vt:lpstr>25년09월 학교가</vt:lpstr>
      <vt:lpstr>'25년2학기 신상품'!Print_Area</vt:lpstr>
      <vt:lpstr>'FC(프렌차이즈 브랜드)'!Print_Area</vt:lpstr>
      <vt:lpstr>'냉동,냉장,두부,묵,어묵,치즈,면,떡 등'!Print_Area</vt:lpstr>
      <vt:lpstr>'밀키트(세트)'!Print_Area</vt:lpstr>
      <vt:lpstr>'상온(당면,분가공,장류,유지류)'!Print_Area</vt:lpstr>
      <vt:lpstr>소스!Print_Area</vt:lpstr>
      <vt:lpstr>수산물!Print_Area</vt:lpstr>
      <vt:lpstr>자연드림!Print_Area</vt:lpstr>
      <vt:lpstr>중단공지!Print_Area</vt:lpstr>
      <vt:lpstr>후식류!Print_Area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</dc:creator>
  <cp:keywords/>
  <dc:description/>
  <cp:lastModifiedBy>이나래님</cp:lastModifiedBy>
  <cp:revision/>
  <cp:lastPrinted>2025-04-17T01:59:14Z</cp:lastPrinted>
  <dcterms:created xsi:type="dcterms:W3CDTF">2021-05-19T23:51:30Z</dcterms:created>
  <dcterms:modified xsi:type="dcterms:W3CDTF">2025-08-05T04:06:19Z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  <property fmtid="{D5CDD505-2E9C-101B-9397-08002B2CF9AE}" pid="4" name="Fasoo_Trace_ID">
    <vt:lpwstr>eyAibm9kZUNvdW50IjogNywgIm5vZGUxIiA6IHsiZHNkIjoiMDEwMDAwMDAwMDAwMjEwMyIsImxvZ1RpbWUiOiIyMDI0LTA1LTI3VDA4OjMyOjQ4WiIsInBJRCI6MSwidHJhY2VJZCI6IkM5RUE5RDVBMjM5MzQwREM5NzZEOTlBNzNEOTZBODRDIiwidXNlckNvZGUiOiJraW1zaWluLTEifSwibm9kZTIiIDogeyJkc2QiOiIwMTAwMDAwMDAwMDAyMTAzIiwibG9nVGltZSI6IjIwMjQtMDUtMjdUMjM6NTQ6NDBaIiwicElEIjoxLCJ0cmFjZUlkIjoiOUU1MkNGMkY1QjEyNDA0QjhBM0Q2RUFEQTlENkQwNTIiLCJ1c2VyQ29kZSI6ImtpbXNpaW4tMSJ9LCJub2RlMyIgOiB7ImRzZCI6IjAxMDAwMDAwMDAwMDIxMDMiLCJsb2dUaW1lIjoiMjAyNC0wNS0yOFQwMTo1NDoxMloiLCJwSUQiOjEsInRyYWNlSWQiOiI3RkNCRjMwNThGMUE0RTcxQkJBOTc1NDc0Q0ZBQTYwQyIsInVzZXJDb2RlIjoia2ltc2lpbi0xIn0sIm5vZGU0IiA6IHsiZHNkIjoiMDEwMDAwMDAwMDAwMjEwMyIsImxvZ1RpbWUiOiIyMDI0LTA1LTMxVDAwOjMyOjUwWiIsInBJRCI6MSwidHJhY2VJZCI6IkIzMTU5NzRFN0ZEQzREQzNCNUM5MDE1NEJCQzAyRDQxIiwidXNlckNvZGUiOiJraW1zaWluLTEifSwibm9kZTUiIDogeyAidXNlckNvZGUiIDogImtpbXNpaW4tMSIsICJ0cmFjZUlkIiA6ICI5MjJDQjlGMDhBQTk3MEY4NkUxQTc5MjYwMDc4MjNDRiIsICJkc2QiIDogIjAwMDAwMDAwMDAwMDAwMDAiLCAicElEIiA6ICIyMDQ4IiwgImxvZ1RpbWUiIDogIjIwMjQtMDUtMzFUMDE6MDc6MDVaIiB9fQ==</vt:lpwstr>
  </property>
  <property fmtid="{D5CDD505-2E9C-101B-9397-08002B2CF9AE}" pid="5" name="ContentTypeId">
    <vt:lpwstr>0x01010075E57ACC2F22EA4CAD51549F0CB49527</vt:lpwstr>
  </property>
  <property fmtid="{D5CDD505-2E9C-101B-9397-08002B2CF9AE}" pid="6" name="CustomUiType">
    <vt:lpwstr>2</vt:lpwstr>
  </property>
</Properties>
</file>