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486BBE2-BB79-42DB-BEE4-871187AB04F1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I198" i="37"/>
  <c r="H198" i="37"/>
  <c r="F198" i="37"/>
  <c r="E198" i="37"/>
  <c r="O197" i="37"/>
  <c r="N197" i="37"/>
  <c r="L197" i="37"/>
  <c r="K197" i="37"/>
  <c r="I197" i="37"/>
  <c r="H197" i="37"/>
  <c r="F197" i="37"/>
  <c r="E197" i="37"/>
  <c r="O196" i="37"/>
  <c r="N196" i="37"/>
  <c r="L196" i="37"/>
  <c r="K196" i="37"/>
  <c r="I196" i="37"/>
  <c r="H196" i="37"/>
  <c r="F196" i="37"/>
  <c r="E196" i="37"/>
  <c r="O195" i="37"/>
  <c r="N195" i="37"/>
  <c r="L195" i="37"/>
  <c r="K195" i="37"/>
  <c r="I195" i="37"/>
  <c r="H195" i="37"/>
  <c r="F195" i="37"/>
  <c r="E195" i="37"/>
  <c r="O194" i="37"/>
  <c r="N194" i="37"/>
  <c r="L194" i="37"/>
  <c r="K194" i="37"/>
  <c r="I194" i="37"/>
  <c r="H194" i="37"/>
  <c r="F194" i="37"/>
  <c r="E194" i="37"/>
  <c r="O193" i="37"/>
  <c r="N193" i="37"/>
  <c r="L193" i="37"/>
  <c r="K193" i="37"/>
  <c r="I193" i="37"/>
  <c r="H193" i="37"/>
  <c r="F193" i="37"/>
  <c r="E193" i="37"/>
  <c r="O192" i="37"/>
  <c r="N192" i="37"/>
  <c r="L192" i="37"/>
  <c r="K192" i="37"/>
  <c r="I192" i="37"/>
  <c r="H192" i="37"/>
  <c r="F192" i="37"/>
  <c r="E192" i="37"/>
  <c r="O191" i="37"/>
  <c r="N191" i="37"/>
  <c r="L191" i="37"/>
  <c r="K191" i="37"/>
  <c r="I191" i="37"/>
  <c r="H191" i="37"/>
  <c r="F191" i="37"/>
  <c r="E191" i="37"/>
  <c r="O190" i="37"/>
  <c r="N190" i="37"/>
  <c r="L190" i="37"/>
  <c r="K190" i="37"/>
  <c r="I190" i="37"/>
  <c r="H190" i="37"/>
  <c r="F190" i="37"/>
  <c r="E190" i="37"/>
  <c r="O189" i="37"/>
  <c r="N189" i="37"/>
  <c r="L189" i="37"/>
  <c r="K189" i="37"/>
  <c r="I189" i="37"/>
  <c r="H189" i="37"/>
  <c r="F189" i="37"/>
  <c r="E189" i="37"/>
  <c r="O188" i="37"/>
  <c r="N188" i="37"/>
  <c r="L188" i="37"/>
  <c r="K188" i="37"/>
  <c r="I188" i="37"/>
  <c r="H188" i="37"/>
  <c r="F188" i="37"/>
  <c r="E188" i="37"/>
  <c r="O187" i="37"/>
  <c r="N187" i="37"/>
  <c r="L187" i="37"/>
  <c r="K187" i="37"/>
  <c r="I187" i="37"/>
  <c r="H187" i="37"/>
  <c r="F187" i="37"/>
  <c r="E187" i="37"/>
  <c r="O186" i="37"/>
  <c r="N186" i="37"/>
  <c r="L186" i="37"/>
  <c r="K186" i="37"/>
  <c r="I186" i="37"/>
  <c r="H186" i="37"/>
  <c r="F186" i="37"/>
  <c r="E186" i="37"/>
  <c r="O185" i="37"/>
  <c r="N185" i="37"/>
  <c r="L185" i="37"/>
  <c r="K185" i="37"/>
  <c r="I185" i="37"/>
  <c r="H185" i="37"/>
  <c r="F185" i="37"/>
  <c r="E185" i="37"/>
  <c r="O184" i="37"/>
  <c r="N184" i="37"/>
  <c r="L184" i="37"/>
  <c r="K184" i="37"/>
  <c r="I184" i="37"/>
  <c r="H184" i="37"/>
  <c r="F184" i="37"/>
  <c r="E184" i="37"/>
  <c r="O183" i="37"/>
  <c r="N183" i="37"/>
  <c r="L183" i="37"/>
  <c r="K183" i="37"/>
  <c r="I183" i="37"/>
  <c r="H183" i="37"/>
  <c r="F183" i="37"/>
  <c r="E183" i="37"/>
  <c r="O182" i="37"/>
  <c r="N182" i="37"/>
  <c r="L182" i="37"/>
  <c r="K182" i="37"/>
  <c r="I182" i="37"/>
  <c r="H182" i="37"/>
  <c r="F182" i="37"/>
  <c r="E182" i="37"/>
  <c r="O181" i="37"/>
  <c r="N181" i="37"/>
  <c r="L181" i="37"/>
  <c r="K181" i="37"/>
  <c r="I181" i="37"/>
  <c r="H181" i="37"/>
  <c r="F181" i="37"/>
  <c r="E181" i="37"/>
  <c r="O180" i="37"/>
  <c r="N180" i="37"/>
  <c r="L180" i="37"/>
  <c r="K180" i="37"/>
  <c r="I180" i="37"/>
  <c r="H180" i="37"/>
  <c r="F180" i="37"/>
  <c r="E180" i="37"/>
  <c r="O179" i="37"/>
  <c r="O199" i="37" s="1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I171" i="37"/>
  <c r="H171" i="37"/>
  <c r="F171" i="37"/>
  <c r="E171" i="37"/>
  <c r="O170" i="37"/>
  <c r="N170" i="37"/>
  <c r="L170" i="37"/>
  <c r="K170" i="37"/>
  <c r="I170" i="37"/>
  <c r="H170" i="37"/>
  <c r="F170" i="37"/>
  <c r="E170" i="37"/>
  <c r="O169" i="37"/>
  <c r="N169" i="37"/>
  <c r="L169" i="37"/>
  <c r="K169" i="37"/>
  <c r="I169" i="37"/>
  <c r="H169" i="37"/>
  <c r="F169" i="37"/>
  <c r="E169" i="37"/>
  <c r="O168" i="37"/>
  <c r="N168" i="37"/>
  <c r="L168" i="37"/>
  <c r="K168" i="37"/>
  <c r="I168" i="37"/>
  <c r="H168" i="37"/>
  <c r="F168" i="37"/>
  <c r="E168" i="37"/>
  <c r="O167" i="37"/>
  <c r="N167" i="37"/>
  <c r="L167" i="37"/>
  <c r="K167" i="37"/>
  <c r="I167" i="37"/>
  <c r="H167" i="37"/>
  <c r="F167" i="37"/>
  <c r="E167" i="37"/>
  <c r="O166" i="37"/>
  <c r="N166" i="37"/>
  <c r="L166" i="37"/>
  <c r="K166" i="37"/>
  <c r="I166" i="37"/>
  <c r="H166" i="37"/>
  <c r="F166" i="37"/>
  <c r="E166" i="37"/>
  <c r="O165" i="37"/>
  <c r="N165" i="37"/>
  <c r="L165" i="37"/>
  <c r="K165" i="37"/>
  <c r="I165" i="37"/>
  <c r="H165" i="37"/>
  <c r="F165" i="37"/>
  <c r="E165" i="37"/>
  <c r="O164" i="37"/>
  <c r="N164" i="37"/>
  <c r="L164" i="37"/>
  <c r="K164" i="37"/>
  <c r="I164" i="37"/>
  <c r="H164" i="37"/>
  <c r="F164" i="37"/>
  <c r="E164" i="37"/>
  <c r="O163" i="37"/>
  <c r="N163" i="37"/>
  <c r="L163" i="37"/>
  <c r="K163" i="37"/>
  <c r="I163" i="37"/>
  <c r="H163" i="37"/>
  <c r="F163" i="37"/>
  <c r="E163" i="37"/>
  <c r="O162" i="37"/>
  <c r="N162" i="37"/>
  <c r="L162" i="37"/>
  <c r="K162" i="37"/>
  <c r="I162" i="37"/>
  <c r="H162" i="37"/>
  <c r="F162" i="37"/>
  <c r="E162" i="37"/>
  <c r="O161" i="37"/>
  <c r="N161" i="37"/>
  <c r="L161" i="37"/>
  <c r="K161" i="37"/>
  <c r="I161" i="37"/>
  <c r="H161" i="37"/>
  <c r="F161" i="37"/>
  <c r="E161" i="37"/>
  <c r="O160" i="37"/>
  <c r="N160" i="37"/>
  <c r="L160" i="37"/>
  <c r="K160" i="37"/>
  <c r="I160" i="37"/>
  <c r="H160" i="37"/>
  <c r="F160" i="37"/>
  <c r="E160" i="37"/>
  <c r="O159" i="37"/>
  <c r="N159" i="37"/>
  <c r="L159" i="37"/>
  <c r="K159" i="37"/>
  <c r="I159" i="37"/>
  <c r="H159" i="37"/>
  <c r="F159" i="37"/>
  <c r="E159" i="37"/>
  <c r="O158" i="37"/>
  <c r="N158" i="37"/>
  <c r="L158" i="37"/>
  <c r="K158" i="37"/>
  <c r="I158" i="37"/>
  <c r="H158" i="37"/>
  <c r="F158" i="37"/>
  <c r="E158" i="37"/>
  <c r="O157" i="37"/>
  <c r="N157" i="37"/>
  <c r="L157" i="37"/>
  <c r="K157" i="37"/>
  <c r="I157" i="37"/>
  <c r="H157" i="37"/>
  <c r="F157" i="37"/>
  <c r="E157" i="37"/>
  <c r="O156" i="37"/>
  <c r="N156" i="37"/>
  <c r="L156" i="37"/>
  <c r="K156" i="37"/>
  <c r="I156" i="37"/>
  <c r="H156" i="37"/>
  <c r="F156" i="37"/>
  <c r="E156" i="37"/>
  <c r="O155" i="37"/>
  <c r="N155" i="37"/>
  <c r="L155" i="37"/>
  <c r="K155" i="37"/>
  <c r="I155" i="37"/>
  <c r="H155" i="37"/>
  <c r="F155" i="37"/>
  <c r="E155" i="37"/>
  <c r="O154" i="37"/>
  <c r="N154" i="37"/>
  <c r="L154" i="37"/>
  <c r="K154" i="37"/>
  <c r="I154" i="37"/>
  <c r="H154" i="37"/>
  <c r="F154" i="37"/>
  <c r="E154" i="37"/>
  <c r="O153" i="37"/>
  <c r="N153" i="37"/>
  <c r="L153" i="37"/>
  <c r="K153" i="37"/>
  <c r="I153" i="37"/>
  <c r="H153" i="37"/>
  <c r="F153" i="37"/>
  <c r="E153" i="37"/>
  <c r="O152" i="37"/>
  <c r="O172" i="37" s="1"/>
  <c r="N152" i="37"/>
  <c r="N172" i="37" s="1"/>
  <c r="L152" i="37"/>
  <c r="L172" i="37" s="1"/>
  <c r="K152" i="37"/>
  <c r="K172" i="37" s="1"/>
  <c r="I152" i="37"/>
  <c r="I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O140" i="37"/>
  <c r="N140" i="37"/>
  <c r="L140" i="37"/>
  <c r="K140" i="37"/>
  <c r="I140" i="37"/>
  <c r="H140" i="37"/>
  <c r="F140" i="37"/>
  <c r="E140" i="37"/>
  <c r="O139" i="37"/>
  <c r="N139" i="37"/>
  <c r="L139" i="37"/>
  <c r="K139" i="37"/>
  <c r="I139" i="37"/>
  <c r="H139" i="37"/>
  <c r="F139" i="37"/>
  <c r="E139" i="37"/>
  <c r="O138" i="37"/>
  <c r="N138" i="37"/>
  <c r="L138" i="37"/>
  <c r="K138" i="37"/>
  <c r="I138" i="37"/>
  <c r="H138" i="37"/>
  <c r="F138" i="37"/>
  <c r="E138" i="37"/>
  <c r="O137" i="37"/>
  <c r="N137" i="37"/>
  <c r="L137" i="37"/>
  <c r="K137" i="37"/>
  <c r="I137" i="37"/>
  <c r="H137" i="37"/>
  <c r="F137" i="37"/>
  <c r="E137" i="37"/>
  <c r="O136" i="37"/>
  <c r="N136" i="37"/>
  <c r="L136" i="37"/>
  <c r="K136" i="37"/>
  <c r="I136" i="37"/>
  <c r="H136" i="37"/>
  <c r="F136" i="37"/>
  <c r="E136" i="37"/>
  <c r="O135" i="37"/>
  <c r="N135" i="37"/>
  <c r="L135" i="37"/>
  <c r="K135" i="37"/>
  <c r="I135" i="37"/>
  <c r="H135" i="37"/>
  <c r="F135" i="37"/>
  <c r="E135" i="37"/>
  <c r="O134" i="37"/>
  <c r="N134" i="37"/>
  <c r="L134" i="37"/>
  <c r="K134" i="37"/>
  <c r="I134" i="37"/>
  <c r="H134" i="37"/>
  <c r="F134" i="37"/>
  <c r="E134" i="37"/>
  <c r="O133" i="37"/>
  <c r="N133" i="37"/>
  <c r="L133" i="37"/>
  <c r="K133" i="37"/>
  <c r="I133" i="37"/>
  <c r="H133" i="37"/>
  <c r="F133" i="37"/>
  <c r="E133" i="37"/>
  <c r="O132" i="37"/>
  <c r="N132" i="37"/>
  <c r="L132" i="37"/>
  <c r="K132" i="37"/>
  <c r="I132" i="37"/>
  <c r="H132" i="37"/>
  <c r="F132" i="37"/>
  <c r="E132" i="37"/>
  <c r="O131" i="37"/>
  <c r="N131" i="37"/>
  <c r="L131" i="37"/>
  <c r="K131" i="37"/>
  <c r="I131" i="37"/>
  <c r="H131" i="37"/>
  <c r="F131" i="37"/>
  <c r="E131" i="37"/>
  <c r="O130" i="37"/>
  <c r="N130" i="37"/>
  <c r="L130" i="37"/>
  <c r="K130" i="37"/>
  <c r="I130" i="37"/>
  <c r="H130" i="37"/>
  <c r="F130" i="37"/>
  <c r="E130" i="37"/>
  <c r="O129" i="37"/>
  <c r="N129" i="37"/>
  <c r="L129" i="37"/>
  <c r="K129" i="37"/>
  <c r="I129" i="37"/>
  <c r="H129" i="37"/>
  <c r="F129" i="37"/>
  <c r="E129" i="37"/>
  <c r="O128" i="37"/>
  <c r="N128" i="37"/>
  <c r="L128" i="37"/>
  <c r="K128" i="37"/>
  <c r="I128" i="37"/>
  <c r="H128" i="37"/>
  <c r="F128" i="37"/>
  <c r="E128" i="37"/>
  <c r="O127" i="37"/>
  <c r="N127" i="37"/>
  <c r="L127" i="37"/>
  <c r="K127" i="37"/>
  <c r="I127" i="37"/>
  <c r="H127" i="37"/>
  <c r="F127" i="37"/>
  <c r="E127" i="37"/>
  <c r="O126" i="37"/>
  <c r="N126" i="37"/>
  <c r="L126" i="37"/>
  <c r="K126" i="37"/>
  <c r="I126" i="37"/>
  <c r="H126" i="37"/>
  <c r="F126" i="37"/>
  <c r="E126" i="37"/>
  <c r="O125" i="37"/>
  <c r="O145" i="37" s="1"/>
  <c r="N125" i="37"/>
  <c r="N145" i="37" s="1"/>
  <c r="L125" i="37"/>
  <c r="L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L117" i="37"/>
  <c r="K117" i="37"/>
  <c r="I117" i="37"/>
  <c r="H117" i="37"/>
  <c r="F117" i="37"/>
  <c r="E117" i="37"/>
  <c r="O116" i="37"/>
  <c r="N116" i="37"/>
  <c r="L116" i="37"/>
  <c r="K116" i="37"/>
  <c r="I116" i="37"/>
  <c r="H116" i="37"/>
  <c r="F116" i="37"/>
  <c r="E116" i="37"/>
  <c r="O115" i="37"/>
  <c r="N115" i="37"/>
  <c r="L115" i="37"/>
  <c r="K115" i="37"/>
  <c r="I115" i="37"/>
  <c r="H115" i="37"/>
  <c r="F115" i="37"/>
  <c r="E115" i="37"/>
  <c r="O114" i="37"/>
  <c r="N114" i="37"/>
  <c r="L114" i="37"/>
  <c r="K114" i="37"/>
  <c r="I114" i="37"/>
  <c r="H114" i="37"/>
  <c r="F114" i="37"/>
  <c r="E114" i="37"/>
  <c r="O113" i="37"/>
  <c r="N113" i="37"/>
  <c r="L113" i="37"/>
  <c r="K113" i="37"/>
  <c r="I113" i="37"/>
  <c r="H113" i="37"/>
  <c r="F113" i="37"/>
  <c r="E113" i="37"/>
  <c r="O112" i="37"/>
  <c r="N112" i="37"/>
  <c r="L112" i="37"/>
  <c r="K112" i="37"/>
  <c r="I112" i="37"/>
  <c r="H112" i="37"/>
  <c r="F112" i="37"/>
  <c r="E112" i="37"/>
  <c r="O111" i="37"/>
  <c r="N111" i="37"/>
  <c r="L111" i="37"/>
  <c r="K111" i="37"/>
  <c r="I111" i="37"/>
  <c r="H111" i="37"/>
  <c r="F111" i="37"/>
  <c r="E111" i="37"/>
  <c r="O110" i="37"/>
  <c r="N110" i="37"/>
  <c r="L110" i="37"/>
  <c r="K110" i="37"/>
  <c r="I110" i="37"/>
  <c r="H110" i="37"/>
  <c r="F110" i="37"/>
  <c r="E110" i="37"/>
  <c r="O109" i="37"/>
  <c r="N109" i="37"/>
  <c r="L109" i="37"/>
  <c r="K109" i="37"/>
  <c r="I109" i="37"/>
  <c r="H109" i="37"/>
  <c r="F109" i="37"/>
  <c r="E109" i="37"/>
  <c r="O108" i="37"/>
  <c r="N108" i="37"/>
  <c r="L108" i="37"/>
  <c r="K108" i="37"/>
  <c r="I108" i="37"/>
  <c r="H108" i="37"/>
  <c r="F108" i="37"/>
  <c r="E108" i="37"/>
  <c r="O107" i="37"/>
  <c r="N107" i="37"/>
  <c r="L107" i="37"/>
  <c r="K107" i="37"/>
  <c r="I107" i="37"/>
  <c r="H107" i="37"/>
  <c r="F107" i="37"/>
  <c r="E107" i="37"/>
  <c r="O106" i="37"/>
  <c r="N106" i="37"/>
  <c r="L106" i="37"/>
  <c r="K106" i="37"/>
  <c r="I106" i="37"/>
  <c r="H106" i="37"/>
  <c r="F106" i="37"/>
  <c r="E106" i="37"/>
  <c r="O105" i="37"/>
  <c r="N105" i="37"/>
  <c r="L105" i="37"/>
  <c r="K105" i="37"/>
  <c r="I105" i="37"/>
  <c r="H105" i="37"/>
  <c r="F105" i="37"/>
  <c r="E105" i="37"/>
  <c r="O104" i="37"/>
  <c r="N104" i="37"/>
  <c r="L104" i="37"/>
  <c r="K104" i="37"/>
  <c r="I104" i="37"/>
  <c r="H104" i="37"/>
  <c r="F104" i="37"/>
  <c r="E104" i="37"/>
  <c r="O103" i="37"/>
  <c r="N103" i="37"/>
  <c r="L103" i="37"/>
  <c r="K103" i="37"/>
  <c r="I103" i="37"/>
  <c r="H103" i="37"/>
  <c r="F103" i="37"/>
  <c r="E103" i="37"/>
  <c r="O102" i="37"/>
  <c r="N102" i="37"/>
  <c r="L102" i="37"/>
  <c r="K102" i="37"/>
  <c r="I102" i="37"/>
  <c r="H102" i="37"/>
  <c r="F102" i="37"/>
  <c r="E102" i="37"/>
  <c r="O101" i="37"/>
  <c r="N101" i="37"/>
  <c r="L101" i="37"/>
  <c r="K101" i="37"/>
  <c r="I101" i="37"/>
  <c r="H101" i="37"/>
  <c r="F101" i="37"/>
  <c r="E101" i="37"/>
  <c r="O100" i="37"/>
  <c r="N100" i="37"/>
  <c r="L100" i="37"/>
  <c r="K100" i="37"/>
  <c r="I100" i="37"/>
  <c r="H100" i="37"/>
  <c r="F100" i="37"/>
  <c r="E100" i="37"/>
  <c r="O99" i="37"/>
  <c r="N99" i="37"/>
  <c r="L99" i="37"/>
  <c r="K99" i="37"/>
  <c r="I99" i="37"/>
  <c r="H99" i="37"/>
  <c r="F99" i="37"/>
  <c r="E99" i="37"/>
  <c r="O98" i="37"/>
  <c r="O118" i="37" s="1"/>
  <c r="N98" i="37"/>
  <c r="N118" i="37" s="1"/>
  <c r="L98" i="37"/>
  <c r="L118" i="37" s="1"/>
  <c r="K98" i="37"/>
  <c r="K118" i="37" s="1"/>
  <c r="I98" i="37"/>
  <c r="I118" i="37" s="1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K90" i="37"/>
  <c r="I90" i="37"/>
  <c r="H90" i="37"/>
  <c r="F90" i="37"/>
  <c r="E90" i="37"/>
  <c r="O89" i="37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O64" i="37"/>
  <c r="B64" i="37"/>
  <c r="O63" i="37"/>
  <c r="N63" i="37"/>
  <c r="L63" i="37"/>
  <c r="K63" i="37"/>
  <c r="I63" i="37"/>
  <c r="H63" i="37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I61" i="37"/>
  <c r="H61" i="37"/>
  <c r="E61" i="37"/>
  <c r="F61" i="37" s="1"/>
  <c r="O60" i="37"/>
  <c r="N60" i="37"/>
  <c r="L60" i="37"/>
  <c r="K60" i="37"/>
  <c r="I60" i="37"/>
  <c r="H60" i="37"/>
  <c r="E60" i="37"/>
  <c r="F60" i="37" s="1"/>
  <c r="O59" i="37"/>
  <c r="N59" i="37"/>
  <c r="L59" i="37"/>
  <c r="K59" i="37"/>
  <c r="I59" i="37"/>
  <c r="H59" i="37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I55" i="37"/>
  <c r="H55" i="37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I51" i="37"/>
  <c r="H51" i="37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I49" i="37"/>
  <c r="H49" i="37"/>
  <c r="E49" i="37"/>
  <c r="F49" i="37" s="1"/>
  <c r="O48" i="37"/>
  <c r="N48" i="37"/>
  <c r="L48" i="37"/>
  <c r="K48" i="37"/>
  <c r="I48" i="37"/>
  <c r="H48" i="37"/>
  <c r="E48" i="37"/>
  <c r="F48" i="37" s="1"/>
  <c r="O47" i="37"/>
  <c r="N47" i="37"/>
  <c r="L47" i="37"/>
  <c r="K47" i="37"/>
  <c r="I47" i="37"/>
  <c r="H47" i="37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I45" i="37"/>
  <c r="H45" i="37"/>
  <c r="E45" i="37"/>
  <c r="F45" i="37" s="1"/>
  <c r="O44" i="37"/>
  <c r="N44" i="37"/>
  <c r="N64" i="37" s="1"/>
  <c r="L44" i="37"/>
  <c r="L64" i="37" s="1"/>
  <c r="K44" i="37"/>
  <c r="K64" i="37" s="1"/>
  <c r="I44" i="37"/>
  <c r="I64" i="37" s="1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F44" i="37" l="1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9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7" l="1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61" i="9"/>
  <c r="I256" i="9"/>
  <c r="I100" i="9"/>
  <c r="E233" i="9"/>
  <c r="I78" i="9"/>
  <c r="I240" i="9"/>
  <c r="I51" i="9"/>
  <c r="L165" i="9"/>
  <c r="N219" i="9"/>
  <c r="I219" i="9"/>
  <c r="I273" i="9"/>
  <c r="C179" i="9"/>
  <c r="N67" i="9"/>
  <c r="G33" i="3"/>
  <c r="O84" i="9"/>
  <c r="C77" i="9"/>
  <c r="H41" i="9"/>
  <c r="C103" i="9"/>
  <c r="K117" i="9"/>
  <c r="N159" i="9"/>
  <c r="K22" i="9"/>
  <c r="F158" i="9"/>
  <c r="C150" i="9"/>
  <c r="F147" i="9"/>
  <c r="L106" i="9"/>
  <c r="O86" i="9"/>
  <c r="K251" i="9"/>
  <c r="K35" i="3"/>
  <c r="E32" i="9"/>
  <c r="L250" i="9"/>
  <c r="E127" i="9"/>
  <c r="F256" i="9"/>
  <c r="O153" i="9"/>
  <c r="E25" i="9"/>
  <c r="O151" i="9"/>
  <c r="I178" i="9"/>
  <c r="E255" i="9"/>
  <c r="K23" i="3"/>
  <c r="F99" i="9"/>
  <c r="L121" i="9"/>
  <c r="O257" i="9"/>
  <c r="C31" i="9"/>
  <c r="E175" i="9"/>
  <c r="N202" i="9"/>
  <c r="F227" i="9"/>
  <c r="O146" i="9"/>
  <c r="K63" i="3"/>
  <c r="L124" i="9"/>
  <c r="C143" i="9"/>
  <c r="N101" i="9"/>
  <c r="E70" i="9"/>
  <c r="L240" i="9"/>
  <c r="E34" i="9"/>
  <c r="H75" i="9"/>
  <c r="F191" i="9"/>
  <c r="E268" i="9"/>
  <c r="K118" i="9"/>
  <c r="O273" i="9"/>
  <c r="K234" i="9"/>
  <c r="K51" i="9"/>
  <c r="K75" i="3"/>
  <c r="N238" i="9"/>
  <c r="F136" i="9"/>
  <c r="L109" i="9"/>
  <c r="I269" i="9"/>
  <c r="K23" i="5"/>
  <c r="L103" i="9"/>
  <c r="K236" i="9"/>
  <c r="K34" i="3"/>
  <c r="I197" i="9"/>
  <c r="E146" i="9"/>
  <c r="K70" i="9"/>
  <c r="E65" i="9"/>
  <c r="F65" i="9"/>
  <c r="N160" i="9"/>
  <c r="K187" i="9"/>
  <c r="K105" i="9"/>
  <c r="H153" i="9"/>
  <c r="E234" i="9"/>
  <c r="O113" i="9"/>
  <c r="H156" i="9"/>
  <c r="K15" i="3"/>
  <c r="F280" i="9"/>
  <c r="I65" i="9"/>
  <c r="K108" i="9"/>
  <c r="N197" i="9"/>
  <c r="K24" i="5"/>
  <c r="K252" i="9"/>
  <c r="C261" i="9"/>
  <c r="N145" i="9"/>
  <c r="E222" i="9"/>
  <c r="K38" i="9"/>
  <c r="L255" i="9"/>
  <c r="O142" i="9"/>
  <c r="H261" i="9"/>
  <c r="K38" i="3"/>
  <c r="H137" i="9"/>
  <c r="K144" i="9"/>
  <c r="O279" i="9"/>
  <c r="F68" i="9"/>
  <c r="E62" i="9"/>
  <c r="F264" i="9"/>
  <c r="L193" i="9"/>
  <c r="H239" i="9"/>
  <c r="C47" i="9"/>
  <c r="N44" i="9"/>
  <c r="L182" i="9"/>
  <c r="L28" i="9"/>
  <c r="H276" i="9"/>
  <c r="K32" i="3"/>
  <c r="K115" i="9"/>
  <c r="C43" i="9"/>
  <c r="C276" i="9"/>
  <c r="E280" i="9"/>
  <c r="L63" i="9"/>
  <c r="C273" i="9"/>
  <c r="N142" i="9"/>
  <c r="K200" i="9"/>
  <c r="K177" i="9"/>
  <c r="C34" i="9"/>
  <c r="N89" i="9"/>
  <c r="C89" i="9"/>
  <c r="L190" i="9"/>
  <c r="I198" i="9"/>
  <c r="G44" i="3"/>
  <c r="H99" i="9"/>
  <c r="N49" i="9"/>
  <c r="L187" i="9"/>
  <c r="O268" i="9"/>
  <c r="G47" i="3"/>
  <c r="C140" i="9"/>
  <c r="L99" i="9"/>
  <c r="F257" i="9"/>
  <c r="C141" i="9"/>
  <c r="C260" i="9"/>
  <c r="I224" i="9"/>
  <c r="H124" i="9"/>
  <c r="H149" i="9"/>
  <c r="F153" i="9"/>
  <c r="L259" i="9"/>
  <c r="I82" i="9"/>
  <c r="C241" i="9"/>
  <c r="I261" i="9"/>
  <c r="L228" i="9"/>
  <c r="I180" i="9"/>
  <c r="E274" i="9"/>
  <c r="O238" i="9"/>
  <c r="L178" i="9"/>
  <c r="H73" i="9"/>
  <c r="C221" i="9"/>
  <c r="O163" i="9"/>
  <c r="O68" i="9"/>
  <c r="K227" i="9"/>
  <c r="L225" i="9"/>
  <c r="L152" i="9"/>
  <c r="E44" i="9"/>
  <c r="F178" i="9"/>
  <c r="F254" i="9"/>
  <c r="N185" i="9"/>
  <c r="O38" i="3"/>
  <c r="G59" i="3"/>
  <c r="E83" i="9"/>
  <c r="N186" i="9"/>
  <c r="K75" i="9"/>
  <c r="O56" i="3"/>
  <c r="L264" i="9"/>
  <c r="O115" i="9"/>
  <c r="F185" i="9"/>
  <c r="G48" i="3"/>
  <c r="L265" i="9"/>
  <c r="N22" i="9"/>
  <c r="O269" i="9"/>
  <c r="L22" i="9"/>
  <c r="I112" i="9"/>
  <c r="K216" i="9"/>
  <c r="H142" i="9"/>
  <c r="H222" i="9"/>
  <c r="C84" i="9"/>
  <c r="I213" i="9"/>
  <c r="E108" i="9"/>
  <c r="L24" i="9"/>
  <c r="O82" i="9"/>
  <c r="E188" i="9"/>
  <c r="O192" i="9"/>
  <c r="K11" i="5"/>
  <c r="C188" i="9"/>
  <c r="I44" i="9"/>
  <c r="C106" i="9"/>
  <c r="N233" i="9"/>
  <c r="O186" i="9"/>
  <c r="E27" i="9"/>
  <c r="N149" i="9"/>
  <c r="H40" i="9"/>
  <c r="F52" i="9"/>
  <c r="N150" i="9"/>
  <c r="I166" i="9"/>
  <c r="L139" i="9"/>
  <c r="K45" i="3"/>
  <c r="F42" i="9"/>
  <c r="H260" i="9"/>
  <c r="E155" i="9"/>
  <c r="C118" i="9"/>
  <c r="F190" i="9"/>
  <c r="H159" i="9"/>
  <c r="H140" i="9"/>
  <c r="O59" i="3"/>
  <c r="K26" i="9"/>
  <c r="C76" i="9"/>
  <c r="K274" i="9"/>
  <c r="L50" i="9"/>
  <c r="O75" i="9"/>
  <c r="F204" i="9"/>
  <c r="F275" i="9"/>
  <c r="K19" i="5"/>
  <c r="E256" i="9"/>
  <c r="N116" i="9"/>
  <c r="L138" i="9"/>
  <c r="H47" i="9"/>
  <c r="O25" i="9"/>
  <c r="L149" i="9"/>
  <c r="I125" i="9"/>
  <c r="C263" i="9"/>
  <c r="H125" i="9"/>
  <c r="K83" i="9"/>
  <c r="L90" i="9"/>
  <c r="E195" i="9"/>
  <c r="H272" i="9"/>
  <c r="N215" i="9"/>
  <c r="H157" i="9"/>
  <c r="C219" i="9"/>
  <c r="O219" i="9"/>
  <c r="E254" i="9"/>
  <c r="N38" i="9"/>
  <c r="N128" i="9"/>
  <c r="I64" i="9"/>
  <c r="H202" i="9"/>
  <c r="K229" i="9"/>
  <c r="H77" i="9"/>
  <c r="I155" i="9"/>
  <c r="I114" i="9"/>
  <c r="I278" i="9"/>
  <c r="K264" i="9"/>
  <c r="C255" i="9"/>
  <c r="O87" i="9"/>
  <c r="C67" i="9"/>
  <c r="O85" i="9"/>
  <c r="K61" i="9"/>
  <c r="E147" i="9"/>
  <c r="C222" i="9"/>
  <c r="E162" i="9"/>
  <c r="I113" i="9"/>
  <c r="E223" i="9"/>
  <c r="L145" i="9"/>
  <c r="F82" i="9"/>
  <c r="I36" i="9"/>
  <c r="G71" i="3"/>
  <c r="H163" i="9"/>
  <c r="K143" i="9"/>
  <c r="F179" i="9"/>
  <c r="C194" i="9"/>
  <c r="C37" i="9"/>
  <c r="O267" i="9"/>
  <c r="H197" i="9"/>
  <c r="C44" i="9"/>
  <c r="L268" i="9"/>
  <c r="H136" i="9"/>
  <c r="F223" i="9"/>
  <c r="I194" i="9"/>
  <c r="C240" i="9"/>
  <c r="E39" i="9"/>
  <c r="H87" i="9"/>
  <c r="L52" i="9"/>
  <c r="F154" i="9"/>
  <c r="L34" i="9"/>
  <c r="F37" i="9"/>
  <c r="I188" i="9"/>
  <c r="O137" i="9"/>
  <c r="I250" i="9"/>
  <c r="I86" i="9"/>
  <c r="H67" i="9"/>
  <c r="I176" i="9"/>
  <c r="C104" i="9"/>
  <c r="L142" i="9"/>
  <c r="H64" i="9"/>
  <c r="K272" i="9"/>
  <c r="I85" i="9"/>
  <c r="F28" i="9"/>
  <c r="H121" i="9"/>
  <c r="K147" i="9"/>
  <c r="L260" i="9"/>
  <c r="O191" i="9"/>
  <c r="F149" i="9"/>
  <c r="E103" i="9"/>
  <c r="F63" i="9"/>
  <c r="C259" i="9"/>
  <c r="L218" i="9"/>
  <c r="H182" i="9"/>
  <c r="O124" i="9"/>
  <c r="H257" i="9"/>
  <c r="O196" i="9"/>
  <c r="H119" i="9"/>
  <c r="L237" i="9"/>
  <c r="H155" i="9"/>
  <c r="K65" i="9"/>
  <c r="N259" i="9"/>
  <c r="H226" i="9"/>
  <c r="E71" i="9"/>
  <c r="C121" i="9"/>
  <c r="C189" i="9"/>
  <c r="F221" i="9"/>
  <c r="K21" i="5"/>
  <c r="F265" i="9"/>
  <c r="F111" i="9"/>
  <c r="N114" i="9"/>
  <c r="O162" i="9"/>
  <c r="L38" i="9"/>
  <c r="G74" i="3"/>
  <c r="L159" i="9"/>
  <c r="I70" i="9"/>
  <c r="F105" i="9"/>
  <c r="H32" i="9"/>
  <c r="O112" i="9"/>
  <c r="K141" i="9"/>
  <c r="G49" i="3"/>
  <c r="O121" i="9"/>
  <c r="L227" i="9"/>
  <c r="C75" i="9"/>
  <c r="O63" i="3"/>
  <c r="I34" i="9"/>
  <c r="K269" i="9"/>
  <c r="E225" i="9"/>
  <c r="E138" i="9"/>
  <c r="G50" i="3"/>
  <c r="L226" i="9"/>
  <c r="F273" i="9"/>
  <c r="C52" i="9"/>
  <c r="E79" i="9"/>
  <c r="L36" i="9"/>
  <c r="H186" i="9"/>
  <c r="C32" i="9"/>
  <c r="H218" i="9"/>
  <c r="H79" i="9"/>
  <c r="L160" i="9"/>
  <c r="F180" i="9"/>
  <c r="L46" i="9"/>
  <c r="E68" i="9"/>
  <c r="G68" i="3"/>
  <c r="F38" i="9"/>
  <c r="L88" i="9"/>
  <c r="H148" i="9"/>
  <c r="C111" i="9"/>
  <c r="H193" i="9"/>
  <c r="H139" i="9"/>
  <c r="O89" i="9"/>
  <c r="N212" i="9"/>
  <c r="E137" i="9"/>
  <c r="K242" i="9"/>
  <c r="H216" i="9"/>
  <c r="I30" i="9"/>
  <c r="K101" i="9"/>
  <c r="F250" i="9"/>
  <c r="K235" i="9"/>
  <c r="F156" i="9"/>
  <c r="K121" i="9"/>
  <c r="E60" i="9"/>
  <c r="L201" i="9"/>
  <c r="G43" i="3"/>
  <c r="F218" i="9"/>
  <c r="G60" i="3"/>
  <c r="N158" i="9"/>
  <c r="F186" i="9"/>
  <c r="F113" i="9"/>
  <c r="O111" i="9"/>
  <c r="L101" i="9"/>
  <c r="K106" i="9"/>
  <c r="K59" i="3"/>
  <c r="F189" i="9"/>
  <c r="E273" i="9"/>
  <c r="O271" i="9"/>
  <c r="H164" i="9"/>
  <c r="F213" i="9"/>
  <c r="I101" i="9"/>
  <c r="O258" i="9"/>
  <c r="I191" i="9"/>
  <c r="O83" i="9"/>
  <c r="N183" i="9"/>
  <c r="E166" i="9"/>
  <c r="K86" i="9"/>
  <c r="L150" i="9"/>
  <c r="E270" i="9"/>
  <c r="L181" i="9"/>
  <c r="I73" i="9"/>
  <c r="C113" i="9"/>
  <c r="K102" i="9"/>
  <c r="O200" i="9"/>
  <c r="O33" i="9"/>
  <c r="H81" i="9"/>
  <c r="O62" i="9"/>
  <c r="H213" i="9"/>
  <c r="F78" i="9"/>
  <c r="K82" i="9"/>
  <c r="F81" i="9"/>
  <c r="O50" i="9"/>
  <c r="E141" i="9"/>
  <c r="L166" i="9"/>
  <c r="C225" i="9"/>
  <c r="K181" i="9"/>
  <c r="O202" i="9"/>
  <c r="E145" i="9"/>
  <c r="H233" i="9"/>
  <c r="I185" i="9"/>
  <c r="L263" i="9"/>
  <c r="N98" i="9"/>
  <c r="O198" i="9"/>
  <c r="F127" i="9"/>
  <c r="I137" i="9"/>
  <c r="C144" i="9"/>
  <c r="E238" i="9"/>
  <c r="C127" i="9"/>
  <c r="L198" i="9"/>
  <c r="F69" i="9"/>
  <c r="N72" i="9"/>
  <c r="O42" i="3"/>
  <c r="O183" i="9"/>
  <c r="I280" i="9"/>
  <c r="H271" i="9"/>
  <c r="I52" i="9"/>
  <c r="N112" i="9"/>
  <c r="E24" i="9"/>
  <c r="O35" i="3"/>
  <c r="F276" i="9"/>
  <c r="N235" i="9"/>
  <c r="N229" i="9"/>
  <c r="C33" i="9"/>
  <c r="I87" i="9"/>
  <c r="F66" i="9"/>
  <c r="K84" i="9"/>
  <c r="F48" i="9"/>
  <c r="E72" i="9"/>
  <c r="K50" i="3"/>
  <c r="K62" i="9"/>
  <c r="K162" i="9"/>
  <c r="N256" i="9"/>
  <c r="E84" i="9"/>
  <c r="E159" i="9"/>
  <c r="H195" i="9"/>
  <c r="I225" i="9"/>
  <c r="E35" i="9"/>
  <c r="L229" i="9"/>
  <c r="F150" i="9"/>
  <c r="C234" i="9"/>
  <c r="F198" i="9"/>
  <c r="K231" i="9"/>
  <c r="F108" i="9"/>
  <c r="C66" i="9"/>
  <c r="C151" i="9"/>
  <c r="C272" i="9"/>
  <c r="K31" i="9"/>
  <c r="I221" i="9"/>
  <c r="N225" i="9"/>
  <c r="L269" i="9"/>
  <c r="C88" i="9"/>
  <c r="N23" i="9"/>
  <c r="I108" i="9"/>
  <c r="I25" i="9"/>
  <c r="C256" i="9"/>
  <c r="L117" i="9"/>
  <c r="I156" i="9"/>
  <c r="N141" i="9"/>
  <c r="K17" i="5"/>
  <c r="F260" i="9"/>
  <c r="K257" i="9"/>
  <c r="H227" i="9"/>
  <c r="E102" i="9"/>
  <c r="E198" i="9"/>
  <c r="N270" i="9"/>
  <c r="L258" i="9"/>
  <c r="L215" i="9"/>
  <c r="H78" i="9"/>
  <c r="E87" i="9"/>
  <c r="E183" i="9"/>
  <c r="C100" i="9"/>
  <c r="N260" i="9"/>
  <c r="C220" i="9"/>
  <c r="L102" i="9"/>
  <c r="K202" i="9"/>
  <c r="C35" i="9"/>
  <c r="O227" i="9"/>
  <c r="I215" i="9"/>
  <c r="N262" i="9"/>
  <c r="F120" i="9"/>
  <c r="N161" i="9"/>
  <c r="L275" i="9"/>
  <c r="F102" i="9"/>
  <c r="K275" i="9"/>
  <c r="C152" i="9"/>
  <c r="E89" i="9"/>
  <c r="H38" i="9"/>
  <c r="K165" i="9"/>
  <c r="L120" i="9"/>
  <c r="I88" i="9"/>
  <c r="G46" i="3"/>
  <c r="N99" i="9"/>
  <c r="C42" i="9"/>
  <c r="C202" i="9"/>
  <c r="I252" i="9"/>
  <c r="K273" i="9"/>
  <c r="E31" i="9"/>
  <c r="F26" i="9"/>
  <c r="H250" i="9"/>
  <c r="O57" i="3"/>
  <c r="F159" i="9"/>
  <c r="F122" i="9"/>
  <c r="K176" i="9"/>
  <c r="E85" i="9"/>
  <c r="O107" i="9"/>
  <c r="O99" i="9"/>
  <c r="O194" i="9"/>
  <c r="L230" i="9"/>
  <c r="H203" i="9"/>
  <c r="N37" i="9"/>
  <c r="I61" i="9"/>
  <c r="E110" i="9"/>
  <c r="C23" i="9"/>
  <c r="E277" i="9"/>
  <c r="C280" i="9"/>
  <c r="N163" i="9"/>
  <c r="K99" i="9"/>
  <c r="K8" i="3"/>
  <c r="L146" i="9"/>
  <c r="C158" i="9"/>
  <c r="C145" i="9"/>
  <c r="O216" i="9"/>
  <c r="C224" i="9"/>
  <c r="O109" i="9"/>
  <c r="L222" i="9"/>
  <c r="F118" i="9"/>
  <c r="O40" i="9"/>
  <c r="O229" i="9"/>
  <c r="H188" i="9"/>
  <c r="C175" i="9"/>
  <c r="F24" i="9"/>
  <c r="F22" i="9"/>
  <c r="F145" i="9"/>
  <c r="K140" i="9"/>
  <c r="F166" i="9"/>
  <c r="I107" i="9"/>
  <c r="K114" i="9"/>
  <c r="E50" i="9"/>
  <c r="E118" i="9"/>
  <c r="L175" i="9"/>
  <c r="F155" i="9"/>
  <c r="H89" i="9"/>
  <c r="F261" i="9"/>
  <c r="E136" i="9"/>
  <c r="H117" i="9"/>
  <c r="C163" i="9"/>
  <c r="G39" i="3"/>
  <c r="L126" i="9"/>
  <c r="O264" i="9"/>
  <c r="I127" i="9"/>
  <c r="H219" i="9"/>
  <c r="L80" i="9"/>
  <c r="H256" i="9"/>
  <c r="O37" i="3"/>
  <c r="E74" i="9"/>
  <c r="N222" i="9"/>
  <c r="F25" i="9"/>
  <c r="N265" i="9"/>
  <c r="H141" i="9"/>
  <c r="K151" i="9"/>
  <c r="O161" i="9"/>
  <c r="E119" i="9"/>
  <c r="L199" i="9"/>
  <c r="K215" i="9"/>
  <c r="C24" i="9"/>
  <c r="K30" i="9"/>
  <c r="L44" i="9"/>
  <c r="N253" i="9"/>
  <c r="K104" i="9"/>
  <c r="O78" i="9"/>
  <c r="N188" i="9"/>
  <c r="N79" i="9"/>
  <c r="E23" i="9"/>
  <c r="O144" i="9"/>
  <c r="K22" i="3"/>
  <c r="K201" i="9"/>
  <c r="G38" i="3"/>
  <c r="H223" i="9"/>
  <c r="K193" i="9"/>
  <c r="O154" i="9"/>
  <c r="E77" i="9"/>
  <c r="I41" i="9"/>
  <c r="F49" i="9"/>
  <c r="L174" i="9"/>
  <c r="H280" i="9"/>
  <c r="I203" i="9"/>
  <c r="O27" i="9"/>
  <c r="L194" i="9"/>
  <c r="N45" i="9"/>
  <c r="O230" i="9"/>
  <c r="C148" i="9"/>
  <c r="I200" i="9"/>
  <c r="F266" i="9"/>
  <c r="F143" i="9"/>
  <c r="O41" i="9"/>
  <c r="K13" i="5"/>
  <c r="E142" i="9"/>
  <c r="G73" i="3"/>
  <c r="L158" i="9"/>
  <c r="I47" i="9"/>
  <c r="I45" i="9"/>
  <c r="I89" i="9"/>
  <c r="K41" i="3"/>
  <c r="N254" i="9"/>
  <c r="E191" i="9"/>
  <c r="L197" i="9"/>
  <c r="N126" i="9"/>
  <c r="O184" i="9"/>
  <c r="C79" i="9"/>
  <c r="H42" i="9"/>
  <c r="F84" i="9"/>
  <c r="F200" i="9"/>
  <c r="K62" i="3"/>
  <c r="I239" i="9"/>
  <c r="L49" i="9"/>
  <c r="O128" i="9"/>
  <c r="K47" i="9"/>
  <c r="F39" i="9"/>
  <c r="O64" i="3"/>
  <c r="K222" i="9"/>
  <c r="K127" i="9"/>
  <c r="H191" i="9"/>
  <c r="C250" i="9"/>
  <c r="K44" i="3"/>
  <c r="F41" i="9"/>
  <c r="L84" i="9"/>
  <c r="H232" i="9"/>
  <c r="L238" i="9"/>
  <c r="F233" i="9"/>
  <c r="N269" i="9"/>
  <c r="F229" i="9"/>
  <c r="I145" i="9"/>
  <c r="N31" i="9"/>
  <c r="K67" i="9"/>
  <c r="O101" i="9"/>
  <c r="H122" i="9"/>
  <c r="N77" i="9"/>
  <c r="E263" i="9"/>
  <c r="N162" i="9"/>
  <c r="N228" i="9"/>
  <c r="E231" i="9"/>
  <c r="K116" i="9"/>
  <c r="L157" i="9"/>
  <c r="F30" i="9"/>
  <c r="E272" i="9"/>
  <c r="O31" i="9"/>
  <c r="L253" i="9"/>
  <c r="O110" i="9"/>
  <c r="E67" i="9"/>
  <c r="L221" i="9"/>
  <c r="E113" i="9"/>
  <c r="N81" i="9"/>
  <c r="K19" i="3"/>
  <c r="K8" i="5"/>
  <c r="L204" i="9"/>
  <c r="N39" i="9"/>
  <c r="H74" i="9"/>
  <c r="K150" i="9"/>
  <c r="H22" i="9"/>
  <c r="F104" i="9"/>
  <c r="C48" i="9"/>
  <c r="I232" i="9"/>
  <c r="E252" i="9"/>
  <c r="I227" i="9"/>
  <c r="H33" i="9"/>
  <c r="H200" i="9"/>
  <c r="C27" i="9"/>
  <c r="N84" i="9"/>
  <c r="E114" i="9"/>
  <c r="K23" i="9"/>
  <c r="H178" i="9"/>
  <c r="F236" i="9"/>
  <c r="I110" i="9"/>
  <c r="H179" i="9"/>
  <c r="C78" i="9"/>
  <c r="C198" i="9"/>
  <c r="H175" i="9"/>
  <c r="H204" i="9"/>
  <c r="C80" i="9"/>
  <c r="O33" i="3"/>
  <c r="L274" i="9"/>
  <c r="K110" i="9"/>
  <c r="H241" i="9"/>
  <c r="I228" i="9"/>
  <c r="N232" i="9"/>
  <c r="I90" i="9"/>
  <c r="C125" i="9"/>
  <c r="N139" i="9"/>
  <c r="N276" i="9"/>
  <c r="C38" i="9"/>
  <c r="K136" i="9"/>
  <c r="N255" i="9"/>
  <c r="O140" i="9"/>
  <c r="F152" i="9"/>
  <c r="O218" i="9"/>
  <c r="K57" i="3"/>
  <c r="O36" i="9"/>
  <c r="F226" i="9"/>
  <c r="F51" i="9"/>
  <c r="E242" i="9"/>
  <c r="K25" i="5"/>
  <c r="K126" i="9"/>
  <c r="C63" i="9"/>
  <c r="K41" i="9"/>
  <c r="I39" i="9"/>
  <c r="O159" i="9"/>
  <c r="F140" i="9"/>
  <c r="L155" i="9"/>
  <c r="E265" i="9"/>
  <c r="K163" i="9"/>
  <c r="K63" i="9"/>
  <c r="N122" i="9"/>
  <c r="F253" i="9"/>
  <c r="I76" i="9"/>
  <c r="E73" i="9"/>
  <c r="I181" i="9"/>
  <c r="N153" i="9"/>
  <c r="O274" i="9"/>
  <c r="G35" i="3"/>
  <c r="O51" i="9"/>
  <c r="H275" i="9"/>
  <c r="I266" i="9"/>
  <c r="N105" i="9"/>
  <c r="H199" i="9"/>
  <c r="F146" i="9"/>
  <c r="E239" i="9"/>
  <c r="C187" i="9"/>
  <c r="I226" i="9"/>
  <c r="I24" i="9"/>
  <c r="C136" i="9"/>
  <c r="O176" i="9"/>
  <c r="N34" i="9"/>
  <c r="H268" i="9"/>
  <c r="E181" i="9"/>
  <c r="N164" i="9"/>
  <c r="L141" i="9"/>
  <c r="C122" i="9"/>
  <c r="E30" i="9"/>
  <c r="E122" i="9"/>
  <c r="K145" i="9"/>
  <c r="F77" i="9"/>
  <c r="E276" i="9"/>
  <c r="K49" i="3"/>
  <c r="C176" i="9"/>
  <c r="E258" i="9"/>
  <c r="H51" i="9"/>
  <c r="L148" i="9"/>
  <c r="E78" i="9"/>
  <c r="C102" i="9"/>
  <c r="E151" i="9"/>
  <c r="I258" i="9"/>
  <c r="O44" i="9"/>
  <c r="F278" i="9"/>
  <c r="K27" i="9"/>
  <c r="K60" i="3"/>
  <c r="L257" i="9"/>
  <c r="H76" i="9"/>
  <c r="N69" i="9"/>
  <c r="I151" i="9"/>
  <c r="F202" i="9"/>
  <c r="K71" i="9"/>
  <c r="F44" i="9"/>
  <c r="I49" i="9"/>
  <c r="O74" i="3"/>
  <c r="F110" i="9"/>
  <c r="E250" i="9"/>
  <c r="O157" i="9"/>
  <c r="K255" i="9"/>
  <c r="I152" i="9"/>
  <c r="O60" i="9"/>
  <c r="F85" i="9"/>
  <c r="L107" i="9"/>
  <c r="C45" i="9"/>
  <c r="K221" i="9"/>
  <c r="I257" i="9"/>
  <c r="H161" i="9"/>
  <c r="N90" i="9"/>
  <c r="H101" i="9"/>
  <c r="L224" i="9"/>
  <c r="E213" i="9"/>
  <c r="L122" i="9"/>
  <c r="K232" i="9"/>
  <c r="N250" i="9"/>
  <c r="N60" i="9"/>
  <c r="C181" i="9"/>
  <c r="E42" i="9"/>
  <c r="K6" i="3"/>
  <c r="H146" i="9"/>
  <c r="K56" i="3"/>
  <c r="H34" i="9"/>
  <c r="L186" i="9"/>
  <c r="C229" i="9"/>
  <c r="N151" i="9"/>
  <c r="H23" i="9"/>
  <c r="L116" i="9"/>
  <c r="E163" i="9"/>
  <c r="C64" i="9"/>
  <c r="E179" i="9"/>
  <c r="K68" i="9"/>
  <c r="O58" i="3"/>
  <c r="N147" i="9"/>
  <c r="N272" i="9"/>
  <c r="N261" i="9"/>
  <c r="O66" i="9"/>
  <c r="E160" i="9"/>
  <c r="C139" i="9"/>
  <c r="C119" i="9"/>
  <c r="K32" i="9"/>
  <c r="C107" i="9"/>
  <c r="H28" i="9"/>
  <c r="N115" i="9"/>
  <c r="O214" i="9"/>
  <c r="N277" i="9"/>
  <c r="K218" i="9"/>
  <c r="K271" i="9"/>
  <c r="E215" i="9"/>
  <c r="N109" i="9"/>
  <c r="F86" i="9"/>
  <c r="E189" i="9"/>
  <c r="N223" i="9"/>
  <c r="L144" i="9"/>
  <c r="F193" i="9"/>
  <c r="L72" i="9"/>
  <c r="H26" i="9"/>
  <c r="I143" i="9"/>
  <c r="K217" i="9"/>
  <c r="L76" i="9"/>
  <c r="F182" i="9"/>
  <c r="N52" i="9"/>
  <c r="K42" i="3"/>
  <c r="F263" i="9"/>
  <c r="N280" i="9"/>
  <c r="N274" i="9"/>
  <c r="K182" i="9"/>
  <c r="L79" i="9"/>
  <c r="K158" i="9"/>
  <c r="O39" i="9"/>
  <c r="I204" i="9"/>
  <c r="L61" i="9"/>
  <c r="H109" i="9"/>
  <c r="O201" i="9"/>
  <c r="I121" i="9"/>
  <c r="L69" i="9"/>
  <c r="H231" i="9"/>
  <c r="E267" i="9"/>
  <c r="C26" i="9"/>
  <c r="F148" i="9"/>
  <c r="N119" i="9"/>
  <c r="H71" i="9"/>
  <c r="H221" i="9"/>
  <c r="O52" i="9"/>
  <c r="E29" i="9"/>
  <c r="L41" i="9"/>
  <c r="G61" i="3"/>
  <c r="O180" i="9"/>
  <c r="I189" i="9"/>
  <c r="E111" i="9"/>
  <c r="E174" i="9"/>
  <c r="K240" i="9"/>
  <c r="I199" i="9"/>
  <c r="C110" i="9"/>
  <c r="L32" i="9"/>
  <c r="H62" i="9"/>
  <c r="F138" i="9"/>
  <c r="E177" i="9"/>
  <c r="E150" i="9"/>
  <c r="E100" i="9"/>
  <c r="C157" i="9"/>
  <c r="L40" i="9"/>
  <c r="E165" i="9"/>
  <c r="H35" i="9"/>
  <c r="F165" i="9"/>
  <c r="I139" i="9"/>
  <c r="C154" i="9"/>
  <c r="C191" i="9"/>
  <c r="N157" i="9"/>
  <c r="H160" i="9"/>
  <c r="C270" i="9"/>
  <c r="I66" i="9"/>
  <c r="I230" i="9"/>
  <c r="E128" i="9"/>
  <c r="E190" i="9"/>
  <c r="N140" i="9"/>
  <c r="H259" i="9"/>
  <c r="F217" i="9"/>
  <c r="N120" i="9"/>
  <c r="F46" i="9"/>
  <c r="I69" i="9"/>
  <c r="I115" i="9"/>
  <c r="C180" i="9"/>
  <c r="I187" i="9"/>
  <c r="K152" i="9"/>
  <c r="K10" i="3"/>
  <c r="K39" i="3"/>
  <c r="N190" i="9"/>
  <c r="H49" i="9"/>
  <c r="C108" i="9"/>
  <c r="C186" i="9"/>
  <c r="F228" i="9"/>
  <c r="L162" i="9"/>
  <c r="K34" i="9"/>
  <c r="L77" i="9"/>
  <c r="K78" i="9"/>
  <c r="I268" i="9"/>
  <c r="F141" i="9"/>
  <c r="L64" i="9"/>
  <c r="O236" i="9"/>
  <c r="L127" i="9"/>
  <c r="K7" i="3"/>
  <c r="E106" i="9"/>
  <c r="I106" i="9"/>
  <c r="O189" i="9"/>
  <c r="I253" i="9"/>
  <c r="H212" i="9"/>
  <c r="I43" i="9"/>
  <c r="K154" i="9"/>
  <c r="L87" i="9"/>
  <c r="I238" i="9"/>
  <c r="K66" i="3"/>
  <c r="I147" i="9"/>
  <c r="I117" i="9"/>
  <c r="E49" i="9"/>
  <c r="I165" i="9"/>
  <c r="L270" i="9"/>
  <c r="E253" i="9"/>
  <c r="I40" i="9"/>
  <c r="L70" i="9"/>
  <c r="O181" i="9"/>
  <c r="H215" i="9"/>
  <c r="L234" i="9"/>
  <c r="O182" i="9"/>
  <c r="E197" i="9"/>
  <c r="G42" i="3"/>
  <c r="C268" i="9"/>
  <c r="C71" i="9"/>
  <c r="L251" i="9"/>
  <c r="N61" i="9"/>
  <c r="K21" i="3"/>
  <c r="N203" i="9"/>
  <c r="I72" i="9"/>
  <c r="E236" i="9"/>
  <c r="K14" i="3"/>
  <c r="N71" i="9"/>
  <c r="I37" i="9"/>
  <c r="F242" i="9"/>
  <c r="L277" i="9"/>
  <c r="K50" i="9"/>
  <c r="K72" i="3"/>
  <c r="O250" i="9"/>
  <c r="H192" i="9"/>
  <c r="F70" i="9"/>
  <c r="O212" i="9"/>
  <c r="L192" i="9"/>
  <c r="I231" i="9"/>
  <c r="H110" i="9"/>
  <c r="F237" i="9"/>
  <c r="L108" i="9"/>
  <c r="H254" i="9"/>
  <c r="L86" i="9"/>
  <c r="F80" i="9"/>
  <c r="C73" i="9"/>
  <c r="K73" i="9"/>
  <c r="C266" i="9"/>
  <c r="I122" i="9"/>
  <c r="E259" i="9"/>
  <c r="H90" i="9"/>
  <c r="K33" i="9"/>
  <c r="C200" i="9"/>
  <c r="F259" i="9"/>
  <c r="F212" i="9"/>
  <c r="C217" i="9"/>
  <c r="E260" i="9"/>
  <c r="E204" i="9"/>
  <c r="I118" i="9"/>
  <c r="I223" i="9"/>
  <c r="F101" i="9"/>
  <c r="N213" i="9"/>
  <c r="L143" i="9"/>
  <c r="N32" i="9"/>
  <c r="O43" i="3"/>
  <c r="I29" i="9"/>
  <c r="C155" i="9"/>
  <c r="I217" i="9"/>
  <c r="K45" i="9"/>
  <c r="E264" i="9"/>
  <c r="E257" i="9"/>
  <c r="F75" i="9"/>
  <c r="O38" i="9"/>
  <c r="C178" i="9"/>
  <c r="O26" i="9"/>
  <c r="E154" i="9"/>
  <c r="F83" i="9"/>
  <c r="I229" i="9"/>
  <c r="H68" i="9"/>
  <c r="I26" i="9"/>
  <c r="K270" i="9"/>
  <c r="O179" i="9"/>
  <c r="L276" i="9"/>
  <c r="E279" i="9"/>
  <c r="E116" i="9"/>
  <c r="O235" i="9"/>
  <c r="O232" i="9"/>
  <c r="O79" i="9"/>
  <c r="F60" i="9"/>
  <c r="N179" i="9"/>
  <c r="I99" i="9"/>
  <c r="H253" i="9"/>
  <c r="N234" i="9"/>
  <c r="N121" i="9"/>
  <c r="H113" i="9"/>
  <c r="H251" i="9"/>
  <c r="L191" i="9"/>
  <c r="F117" i="9"/>
  <c r="E212" i="9"/>
  <c r="G70" i="3"/>
  <c r="H166" i="9"/>
  <c r="F274" i="9"/>
  <c r="O185" i="9"/>
  <c r="N263" i="9"/>
  <c r="L179" i="9"/>
  <c r="H240" i="9"/>
  <c r="F125" i="9"/>
  <c r="N258" i="9"/>
  <c r="N104" i="9"/>
  <c r="E88" i="9"/>
  <c r="C165" i="9"/>
  <c r="K149" i="9"/>
  <c r="O31" i="3"/>
  <c r="K73" i="3"/>
  <c r="C83" i="9"/>
  <c r="G64" i="3"/>
  <c r="I163" i="9"/>
  <c r="G75" i="3"/>
  <c r="I84" i="9"/>
  <c r="O22" i="9"/>
  <c r="N152" i="9"/>
  <c r="I136" i="9"/>
  <c r="K85" i="9"/>
  <c r="F175" i="9"/>
  <c r="O152" i="9"/>
  <c r="E61" i="9"/>
  <c r="F151" i="9"/>
  <c r="K153" i="9"/>
  <c r="I150" i="9"/>
  <c r="N40" i="9"/>
  <c r="H201" i="9"/>
  <c r="F238" i="9"/>
  <c r="C192" i="9"/>
  <c r="H65" i="9"/>
  <c r="F262" i="9"/>
  <c r="K225" i="9"/>
  <c r="C70" i="9"/>
  <c r="F106" i="9"/>
  <c r="K64" i="3"/>
  <c r="H145" i="9"/>
  <c r="K267" i="9"/>
  <c r="O98" i="9"/>
  <c r="C214" i="9"/>
  <c r="L82" i="9"/>
  <c r="F72" i="9"/>
  <c r="H189" i="9"/>
  <c r="O223" i="9"/>
  <c r="E149" i="9"/>
  <c r="C238" i="9"/>
  <c r="F203" i="9"/>
  <c r="F241" i="9"/>
  <c r="O254" i="9"/>
  <c r="O61" i="9"/>
  <c r="K186" i="9"/>
  <c r="E37" i="9"/>
  <c r="L261" i="9"/>
  <c r="K198" i="9"/>
  <c r="O48" i="9"/>
  <c r="K18" i="3"/>
  <c r="E86" i="9"/>
  <c r="H105" i="9"/>
  <c r="E235" i="9"/>
  <c r="E186" i="9"/>
  <c r="E81" i="9"/>
  <c r="O70" i="3"/>
  <c r="H144" i="9"/>
  <c r="K31" i="3"/>
  <c r="K254" i="9"/>
  <c r="O275" i="9"/>
  <c r="C271" i="9"/>
  <c r="C81" i="9"/>
  <c r="O141" i="9"/>
  <c r="L136" i="9"/>
  <c r="N275" i="9"/>
  <c r="O237" i="9"/>
  <c r="O272" i="9"/>
  <c r="H214" i="9"/>
  <c r="O63" i="9"/>
  <c r="I48" i="9"/>
  <c r="K40" i="9"/>
  <c r="K24" i="9"/>
  <c r="N178" i="9"/>
  <c r="O72" i="3"/>
  <c r="L42" i="9"/>
  <c r="E80" i="9"/>
  <c r="O44" i="3"/>
  <c r="L161" i="9"/>
  <c r="N181" i="9"/>
  <c r="E227" i="9"/>
  <c r="F252" i="9"/>
  <c r="N42" i="9"/>
  <c r="N117" i="9"/>
  <c r="L123" i="9"/>
  <c r="O241" i="9"/>
  <c r="N76" i="9"/>
  <c r="O65" i="3"/>
  <c r="K14" i="5"/>
  <c r="E148" i="9"/>
  <c r="L30" i="9"/>
  <c r="O197" i="9"/>
  <c r="F219" i="9"/>
  <c r="K70" i="3"/>
  <c r="F197" i="9"/>
  <c r="H104" i="9"/>
  <c r="K258" i="9"/>
  <c r="K138" i="9"/>
  <c r="L254" i="9"/>
  <c r="C232" i="9"/>
  <c r="N113" i="9"/>
  <c r="K16" i="5"/>
  <c r="F194" i="9"/>
  <c r="H228" i="9"/>
  <c r="F232" i="9"/>
  <c r="H190" i="9"/>
  <c r="L220" i="9"/>
  <c r="F43" i="9"/>
  <c r="C258" i="9"/>
  <c r="C199" i="9"/>
  <c r="H235" i="9"/>
  <c r="L185" i="9"/>
  <c r="F255" i="9"/>
  <c r="O47" i="3"/>
  <c r="L31" i="9"/>
  <c r="E201" i="9"/>
  <c r="C223" i="9"/>
  <c r="C99" i="9"/>
  <c r="O231" i="9"/>
  <c r="E75" i="9"/>
  <c r="C242" i="9"/>
  <c r="H69" i="9"/>
  <c r="F192" i="9"/>
  <c r="K174" i="9"/>
  <c r="C39" i="9"/>
  <c r="O145" i="9"/>
  <c r="O240" i="9"/>
  <c r="K195" i="9"/>
  <c r="H176" i="9"/>
  <c r="N217" i="9"/>
  <c r="E76" i="9"/>
  <c r="O73" i="9"/>
  <c r="H162" i="9"/>
  <c r="E266" i="9"/>
  <c r="N155" i="9"/>
  <c r="K139" i="9"/>
  <c r="F272" i="9"/>
  <c r="O47" i="9"/>
  <c r="L163" i="9"/>
  <c r="L140" i="9"/>
  <c r="L37" i="9"/>
  <c r="H84" i="9"/>
  <c r="K7" i="5"/>
  <c r="O62" i="3"/>
  <c r="N224" i="9"/>
  <c r="F121" i="9"/>
  <c r="N80" i="9"/>
  <c r="E202" i="9"/>
  <c r="F32" i="9"/>
  <c r="I260" i="9"/>
  <c r="N111" i="9"/>
  <c r="N180" i="9"/>
  <c r="N257" i="9"/>
  <c r="K199" i="9"/>
  <c r="K109" i="9"/>
  <c r="N231" i="9"/>
  <c r="O234" i="9"/>
  <c r="F114" i="9"/>
  <c r="F162" i="9"/>
  <c r="I75" i="9"/>
  <c r="L23" i="9"/>
  <c r="L235" i="9"/>
  <c r="N125" i="9"/>
  <c r="C216" i="9"/>
  <c r="H181" i="9"/>
  <c r="I120" i="9"/>
  <c r="C160" i="9"/>
  <c r="O203" i="9"/>
  <c r="C49" i="9"/>
  <c r="C123" i="9"/>
  <c r="C253" i="9"/>
  <c r="I202" i="9"/>
  <c r="I255" i="9"/>
  <c r="N24" i="9"/>
  <c r="K9" i="5"/>
  <c r="N41" i="9"/>
  <c r="K233" i="9"/>
  <c r="F67" i="9"/>
  <c r="N279" i="9"/>
  <c r="L147" i="9"/>
  <c r="F126" i="9"/>
  <c r="G41" i="3"/>
  <c r="N27" i="9"/>
  <c r="K119" i="9"/>
  <c r="L271" i="9"/>
  <c r="K79" i="9"/>
  <c r="O104" i="9"/>
  <c r="H252" i="9"/>
  <c r="K90" i="9"/>
  <c r="F40" i="9"/>
  <c r="C74" i="9"/>
  <c r="I68" i="9"/>
  <c r="H114" i="9"/>
  <c r="H46" i="9"/>
  <c r="O160" i="9"/>
  <c r="H264" i="9"/>
  <c r="G31" i="3"/>
  <c r="N236" i="9"/>
  <c r="O69" i="3"/>
  <c r="K18" i="5"/>
  <c r="C153" i="9"/>
  <c r="E241" i="9"/>
  <c r="L195" i="9"/>
  <c r="H143" i="9"/>
  <c r="F33" i="9"/>
  <c r="L272" i="9"/>
  <c r="C212" i="9"/>
  <c r="C41" i="9"/>
  <c r="C257" i="9"/>
  <c r="K148" i="9"/>
  <c r="H184" i="9"/>
  <c r="E28" i="9"/>
  <c r="O72" i="9"/>
  <c r="I160" i="9"/>
  <c r="K228" i="9"/>
  <c r="C29" i="9"/>
  <c r="I233" i="9"/>
  <c r="N30" i="9"/>
  <c r="C65" i="9"/>
  <c r="F234" i="9"/>
  <c r="O32" i="3"/>
  <c r="L242" i="9"/>
  <c r="L252" i="9"/>
  <c r="I80" i="9"/>
  <c r="L203" i="9"/>
  <c r="N251" i="9"/>
  <c r="O178" i="9"/>
  <c r="O222" i="9"/>
  <c r="N124" i="9"/>
  <c r="E185" i="9"/>
  <c r="K76" i="9"/>
  <c r="C251" i="9"/>
  <c r="F50" i="9"/>
  <c r="K44" i="9"/>
  <c r="F139" i="9"/>
  <c r="C60" i="9"/>
  <c r="E269" i="9"/>
  <c r="I220" i="9"/>
  <c r="I98" i="9"/>
  <c r="N50" i="9"/>
  <c r="O67" i="9"/>
  <c r="O265" i="9"/>
  <c r="G32" i="3"/>
  <c r="I23" i="9"/>
  <c r="K160" i="9"/>
  <c r="C190" i="9"/>
  <c r="L164" i="9"/>
  <c r="O30" i="9"/>
  <c r="N70" i="9"/>
  <c r="H112" i="9"/>
  <c r="E47" i="9"/>
  <c r="E164" i="9"/>
  <c r="K40" i="3"/>
  <c r="K107" i="9"/>
  <c r="E120" i="9"/>
  <c r="F183" i="9"/>
  <c r="I104" i="9"/>
  <c r="H123" i="9"/>
  <c r="I237" i="9"/>
  <c r="N46" i="9"/>
  <c r="C267" i="9"/>
  <c r="C69" i="9"/>
  <c r="I83" i="9"/>
  <c r="N156" i="9"/>
  <c r="C117" i="9"/>
  <c r="O60" i="3"/>
  <c r="F71" i="9"/>
  <c r="K87" i="9"/>
  <c r="K48" i="9"/>
  <c r="I60" i="9"/>
  <c r="H37" i="9"/>
  <c r="E121" i="9"/>
  <c r="I142" i="9"/>
  <c r="E187" i="9"/>
  <c r="I42" i="9"/>
  <c r="N220" i="9"/>
  <c r="L110" i="9"/>
  <c r="H265" i="9"/>
  <c r="O71" i="9"/>
  <c r="I279" i="9"/>
  <c r="C197" i="9"/>
  <c r="L266" i="9"/>
  <c r="H29" i="9"/>
  <c r="L115" i="9"/>
  <c r="E153" i="9"/>
  <c r="L278" i="9"/>
  <c r="L214" i="9"/>
  <c r="I119" i="9"/>
  <c r="O74" i="9"/>
  <c r="I201" i="9"/>
  <c r="O123" i="9"/>
  <c r="F23" i="9"/>
  <c r="O177" i="9"/>
  <c r="O228" i="9"/>
  <c r="O150" i="9"/>
  <c r="I179" i="9"/>
  <c r="L184" i="9"/>
  <c r="K81" i="9"/>
  <c r="N154" i="9"/>
  <c r="O239" i="9"/>
  <c r="O70" i="9"/>
  <c r="H106" i="9"/>
  <c r="L156" i="9"/>
  <c r="H177" i="9"/>
  <c r="I164" i="9"/>
  <c r="N33" i="9"/>
  <c r="F195" i="9"/>
  <c r="F98" i="9"/>
  <c r="K190" i="9"/>
  <c r="H66" i="9"/>
  <c r="G37" i="3"/>
  <c r="C278" i="9"/>
  <c r="E45" i="9"/>
  <c r="O136" i="9"/>
  <c r="O37" i="9"/>
  <c r="I184" i="9"/>
  <c r="O143" i="9"/>
  <c r="F199" i="9"/>
  <c r="K60" i="9"/>
  <c r="K98" i="9"/>
  <c r="L81" i="9"/>
  <c r="L39" i="9"/>
  <c r="L67" i="9"/>
  <c r="E156" i="9"/>
  <c r="H180" i="9"/>
  <c r="E275" i="9"/>
  <c r="F239" i="9"/>
  <c r="O164" i="9"/>
  <c r="O34" i="3"/>
  <c r="O270" i="9"/>
  <c r="O174" i="9"/>
  <c r="O204" i="9"/>
  <c r="N82" i="9"/>
  <c r="H118" i="9"/>
  <c r="H115" i="9"/>
  <c r="H30" i="9"/>
  <c r="K66" i="9"/>
  <c r="O233" i="9"/>
  <c r="E139" i="9"/>
  <c r="N175" i="9"/>
  <c r="O225" i="9"/>
  <c r="L217" i="9"/>
  <c r="F270" i="9"/>
  <c r="H116" i="9"/>
  <c r="O24" i="9"/>
  <c r="H103" i="9"/>
  <c r="I234" i="9"/>
  <c r="E240" i="9"/>
  <c r="L154" i="9"/>
  <c r="F269" i="9"/>
  <c r="K164" i="9"/>
  <c r="O40" i="3"/>
  <c r="K37" i="9"/>
  <c r="L267" i="9"/>
  <c r="I277" i="9"/>
  <c r="I161" i="9"/>
  <c r="F163" i="9"/>
  <c r="I32" i="9"/>
  <c r="F34" i="9"/>
  <c r="G56" i="3"/>
  <c r="K46" i="3"/>
  <c r="O105" i="9"/>
  <c r="K37" i="3"/>
  <c r="N271" i="9"/>
  <c r="F225" i="9"/>
  <c r="F160" i="9"/>
  <c r="O253" i="9"/>
  <c r="C40" i="9"/>
  <c r="K183" i="9"/>
  <c r="K9" i="3"/>
  <c r="E33" i="9"/>
  <c r="K214" i="9"/>
  <c r="C236" i="9"/>
  <c r="K43" i="9"/>
  <c r="I35" i="9"/>
  <c r="F76" i="9"/>
  <c r="H187" i="9"/>
  <c r="K230" i="9"/>
  <c r="K276" i="9"/>
  <c r="K39" i="9"/>
  <c r="E224" i="9"/>
  <c r="I33" i="9"/>
  <c r="O217" i="9"/>
  <c r="O75" i="3"/>
  <c r="C215" i="9"/>
  <c r="K224" i="9"/>
  <c r="F142" i="9"/>
  <c r="K226" i="9"/>
  <c r="I63" i="9"/>
  <c r="N86" i="9"/>
  <c r="E63" i="9"/>
  <c r="K61" i="3"/>
  <c r="G63" i="3"/>
  <c r="F222" i="9"/>
  <c r="G45" i="3"/>
  <c r="H128" i="9"/>
  <c r="H83" i="9"/>
  <c r="F164" i="9"/>
  <c r="N273" i="9"/>
  <c r="O138" i="9"/>
  <c r="I193" i="9"/>
  <c r="N177" i="9"/>
  <c r="C142" i="9"/>
  <c r="L279" i="9"/>
  <c r="N200" i="9"/>
  <c r="I262" i="9"/>
  <c r="H277" i="9"/>
  <c r="E221" i="9"/>
  <c r="I263" i="9"/>
  <c r="F27" i="9"/>
  <c r="C109" i="9"/>
  <c r="H274" i="9"/>
  <c r="H266" i="9"/>
  <c r="G65" i="3"/>
  <c r="H63" i="9"/>
  <c r="G34" i="3"/>
  <c r="E182" i="9"/>
  <c r="L100" i="9"/>
  <c r="I141" i="9"/>
  <c r="E192" i="9"/>
  <c r="I22" i="9"/>
  <c r="H255" i="9"/>
  <c r="I102" i="9"/>
  <c r="N192" i="9"/>
  <c r="K11" i="3"/>
  <c r="L213" i="9"/>
  <c r="E48" i="9"/>
  <c r="N51" i="9"/>
  <c r="C254" i="9"/>
  <c r="H174" i="9"/>
  <c r="F31" i="9"/>
  <c r="N174" i="9"/>
  <c r="I79" i="9"/>
  <c r="O64" i="9"/>
  <c r="H44" i="9"/>
  <c r="F35" i="9"/>
  <c r="H263" i="9"/>
  <c r="K212" i="9"/>
  <c r="H262" i="9"/>
  <c r="K33" i="3"/>
  <c r="F88" i="9"/>
  <c r="I109" i="9"/>
  <c r="N237" i="9"/>
  <c r="L212" i="9"/>
  <c r="O147" i="9"/>
  <c r="N148" i="9"/>
  <c r="K259" i="9"/>
  <c r="H194" i="9"/>
  <c r="E199" i="9"/>
  <c r="L176" i="9"/>
  <c r="N194" i="9"/>
  <c r="K280" i="9"/>
  <c r="C137" i="9"/>
  <c r="K43" i="3"/>
  <c r="L232" i="9"/>
  <c r="N68" i="9"/>
  <c r="K123" i="9"/>
  <c r="I265" i="9"/>
  <c r="K189" i="9"/>
  <c r="I123" i="9"/>
  <c r="L74" i="9"/>
  <c r="I71" i="9"/>
  <c r="K47" i="3"/>
  <c r="I77" i="9"/>
  <c r="C30" i="9"/>
  <c r="K192" i="9"/>
  <c r="K122" i="9"/>
  <c r="E123" i="9"/>
  <c r="I190" i="9"/>
  <c r="N195" i="9"/>
  <c r="H185" i="9"/>
  <c r="H230" i="9"/>
  <c r="O88" i="9"/>
  <c r="K67" i="3"/>
  <c r="O119" i="9"/>
  <c r="K278" i="9"/>
  <c r="O156" i="9"/>
  <c r="F100" i="9"/>
  <c r="L68" i="9"/>
  <c r="N110" i="9"/>
  <c r="I177" i="9"/>
  <c r="O224" i="9"/>
  <c r="L48" i="9"/>
  <c r="C195" i="9"/>
  <c r="K12" i="3"/>
  <c r="G58" i="3"/>
  <c r="I81" i="9"/>
  <c r="E229" i="9"/>
  <c r="C128" i="9"/>
  <c r="G67" i="3"/>
  <c r="I38" i="9"/>
  <c r="N239" i="9"/>
  <c r="L239" i="9"/>
  <c r="O149" i="9"/>
  <c r="L78" i="9"/>
  <c r="I216" i="9"/>
  <c r="K157" i="9"/>
  <c r="E216" i="9"/>
  <c r="O108" i="9"/>
  <c r="O126" i="9"/>
  <c r="O49" i="9"/>
  <c r="K58" i="3"/>
  <c r="I46" i="9"/>
  <c r="H48" i="9"/>
  <c r="K52" i="9"/>
  <c r="L177" i="9"/>
  <c r="L202" i="9"/>
  <c r="H82" i="9"/>
  <c r="O221" i="9"/>
  <c r="H88" i="9"/>
  <c r="F137" i="9"/>
  <c r="H165" i="9"/>
  <c r="C274" i="9"/>
  <c r="H224" i="9"/>
  <c r="K175" i="9"/>
  <c r="N103" i="9"/>
  <c r="K142" i="9"/>
  <c r="E69" i="9"/>
  <c r="O34" i="9"/>
  <c r="E218" i="9"/>
  <c r="K238" i="9"/>
  <c r="N88" i="9"/>
  <c r="E261" i="9"/>
  <c r="N218" i="9"/>
  <c r="E232" i="9"/>
  <c r="K237" i="9"/>
  <c r="F74" i="9"/>
  <c r="K155" i="9"/>
  <c r="H70" i="9"/>
  <c r="H238" i="9"/>
  <c r="K261" i="9"/>
  <c r="O266" i="9"/>
  <c r="C228" i="9"/>
  <c r="F214" i="9"/>
  <c r="I148" i="9"/>
  <c r="F216" i="9"/>
  <c r="O106" i="9"/>
  <c r="F79" i="9"/>
  <c r="I140" i="9"/>
  <c r="C201" i="9"/>
  <c r="E26" i="9"/>
  <c r="H39" i="9"/>
  <c r="H150" i="9"/>
  <c r="O73" i="3"/>
  <c r="N214" i="9"/>
  <c r="E200" i="9"/>
  <c r="N221" i="9"/>
  <c r="F279" i="9"/>
  <c r="E22" i="9"/>
  <c r="K191" i="9"/>
  <c r="O32" i="9"/>
  <c r="C182" i="9"/>
  <c r="F231" i="9"/>
  <c r="N63" i="9"/>
  <c r="N226" i="9"/>
  <c r="N252" i="9"/>
  <c r="E251" i="9"/>
  <c r="L151" i="9"/>
  <c r="O120" i="9"/>
  <c r="C115" i="9"/>
  <c r="N193" i="9"/>
  <c r="K179" i="9"/>
  <c r="E226" i="9"/>
  <c r="K197" i="9"/>
  <c r="L73" i="9"/>
  <c r="H138" i="9"/>
  <c r="L200" i="9"/>
  <c r="O80" i="9"/>
  <c r="E99" i="9"/>
  <c r="E41" i="9"/>
  <c r="C50" i="9"/>
  <c r="O42" i="9"/>
  <c r="C264" i="9"/>
  <c r="H61" i="9"/>
  <c r="K25" i="9"/>
  <c r="O127" i="9"/>
  <c r="K124" i="9"/>
  <c r="C68" i="9"/>
  <c r="L25" i="9"/>
  <c r="N216" i="9"/>
  <c r="E176" i="9"/>
  <c r="E193" i="9"/>
  <c r="N28" i="9"/>
  <c r="O226" i="9"/>
  <c r="I138" i="9"/>
  <c r="N146" i="9"/>
  <c r="K266" i="9"/>
  <c r="L85" i="9"/>
  <c r="K15" i="5"/>
  <c r="F112" i="9"/>
  <c r="E112" i="9"/>
  <c r="L45" i="9"/>
  <c r="O36" i="3"/>
  <c r="C112" i="9"/>
  <c r="O215" i="9"/>
  <c r="H152" i="9"/>
  <c r="N199" i="9"/>
  <c r="F29" i="9"/>
  <c r="H100" i="9"/>
  <c r="K256" i="9"/>
  <c r="N108" i="9"/>
  <c r="H102" i="9"/>
  <c r="C233" i="9"/>
  <c r="O65" i="9"/>
  <c r="C28" i="9"/>
  <c r="K24" i="3"/>
  <c r="K265" i="9"/>
  <c r="O158" i="9"/>
  <c r="O77" i="9"/>
  <c r="O66" i="3"/>
  <c r="C36" i="9"/>
  <c r="F201" i="9"/>
  <c r="O193" i="9"/>
  <c r="F124" i="9"/>
  <c r="H86" i="9"/>
  <c r="L223" i="9"/>
  <c r="C87" i="9"/>
  <c r="C230" i="9"/>
  <c r="I182" i="9"/>
  <c r="E98" i="9"/>
  <c r="K22" i="5"/>
  <c r="N26" i="9"/>
  <c r="K263" i="9"/>
  <c r="E219" i="9"/>
  <c r="O90" i="9"/>
  <c r="L119" i="9"/>
  <c r="C237" i="9"/>
  <c r="H183" i="9"/>
  <c r="K194" i="9"/>
  <c r="L89" i="9"/>
  <c r="K25" i="3"/>
  <c r="C62" i="9"/>
  <c r="C149" i="9"/>
  <c r="N127" i="9"/>
  <c r="I111" i="9"/>
  <c r="K277" i="9"/>
  <c r="O69" i="9"/>
  <c r="N264" i="9"/>
  <c r="F144" i="9"/>
  <c r="I251" i="9"/>
  <c r="C277" i="9"/>
  <c r="K156" i="9"/>
  <c r="I242" i="9"/>
  <c r="C231" i="9"/>
  <c r="F87" i="9"/>
  <c r="I259" i="9"/>
  <c r="K111" i="9"/>
  <c r="E271" i="9"/>
  <c r="E228" i="9"/>
  <c r="C239" i="9"/>
  <c r="F119" i="9"/>
  <c r="O280" i="9"/>
  <c r="O278" i="9"/>
  <c r="K213" i="9"/>
  <c r="E144" i="9"/>
  <c r="F107" i="9"/>
  <c r="I212" i="9"/>
  <c r="O45" i="3"/>
  <c r="N36" i="9"/>
  <c r="K36" i="3"/>
  <c r="C25" i="9"/>
  <c r="C46" i="9"/>
  <c r="K42" i="9"/>
  <c r="E46" i="9"/>
  <c r="L233" i="9"/>
  <c r="O277" i="9"/>
  <c r="L241" i="9"/>
  <c r="I149" i="9"/>
  <c r="O117" i="9"/>
  <c r="N100" i="9"/>
  <c r="G57" i="3"/>
  <c r="E184" i="9"/>
  <c r="I67" i="9"/>
  <c r="H111" i="9"/>
  <c r="F240" i="9"/>
  <c r="O49" i="3"/>
  <c r="L104" i="9"/>
  <c r="C22" i="9"/>
  <c r="C159" i="9"/>
  <c r="K268" i="9"/>
  <c r="I31" i="9"/>
  <c r="F89" i="9"/>
  <c r="H50" i="9"/>
  <c r="O76" i="9"/>
  <c r="F235" i="9"/>
  <c r="O255" i="9"/>
  <c r="C196" i="9"/>
  <c r="E203" i="9"/>
  <c r="O122" i="9"/>
  <c r="H217" i="9"/>
  <c r="C177" i="9"/>
  <c r="N187" i="9"/>
  <c r="C146" i="9"/>
  <c r="C203" i="9"/>
  <c r="O29" i="9"/>
  <c r="L180" i="9"/>
  <c r="C227" i="9"/>
  <c r="F267" i="9"/>
  <c r="O102" i="9"/>
  <c r="O45" i="9"/>
  <c r="K113" i="9"/>
  <c r="O213" i="9"/>
  <c r="F215" i="9"/>
  <c r="H27" i="9"/>
  <c r="H25" i="9"/>
  <c r="O61" i="3"/>
  <c r="I158" i="9"/>
  <c r="O46" i="3"/>
  <c r="N43" i="9"/>
  <c r="F73" i="9"/>
  <c r="L112" i="9"/>
  <c r="C275" i="9"/>
  <c r="C114" i="9"/>
  <c r="I271" i="9"/>
  <c r="H158" i="9"/>
  <c r="K178" i="9"/>
  <c r="K17" i="3"/>
  <c r="K64" i="9"/>
  <c r="N182" i="9"/>
  <c r="E66" i="9"/>
  <c r="L83" i="9"/>
  <c r="C183" i="9"/>
  <c r="H273" i="9"/>
  <c r="N191" i="9"/>
  <c r="N267" i="9"/>
  <c r="N241" i="9"/>
  <c r="I124" i="9"/>
  <c r="N74" i="9"/>
  <c r="N198" i="9"/>
  <c r="L128" i="9"/>
  <c r="N35" i="9"/>
  <c r="E152" i="9"/>
  <c r="C124" i="9"/>
  <c r="E40" i="9"/>
  <c r="H43" i="9"/>
  <c r="L216" i="9"/>
  <c r="K250" i="9"/>
  <c r="C156" i="9"/>
  <c r="I162" i="9"/>
  <c r="K16" i="3"/>
  <c r="I218" i="9"/>
  <c r="O166" i="9"/>
  <c r="K253" i="9"/>
  <c r="C101" i="9"/>
  <c r="F61" i="9"/>
  <c r="F196" i="9"/>
  <c r="E217" i="9"/>
  <c r="L47" i="9"/>
  <c r="K219" i="9"/>
  <c r="E126" i="9"/>
  <c r="L219" i="9"/>
  <c r="H36" i="9"/>
  <c r="G66" i="3"/>
  <c r="E157" i="9"/>
  <c r="I126" i="9"/>
  <c r="L105" i="9"/>
  <c r="I186" i="9"/>
  <c r="O220" i="9"/>
  <c r="I105" i="9"/>
  <c r="F187" i="9"/>
  <c r="H127" i="9"/>
  <c r="O276" i="9"/>
  <c r="K69" i="3"/>
  <c r="K89" i="9"/>
  <c r="I144" i="9"/>
  <c r="O46" i="9"/>
  <c r="O35" i="9"/>
  <c r="O148" i="9"/>
  <c r="E180" i="9"/>
  <c r="E64" i="9"/>
  <c r="N66" i="9"/>
  <c r="O28" i="9"/>
  <c r="H234" i="9"/>
  <c r="N107" i="9"/>
  <c r="C116" i="9"/>
  <c r="O71" i="3"/>
  <c r="O263" i="9"/>
  <c r="F128" i="9"/>
  <c r="N136" i="9"/>
  <c r="C213" i="9"/>
  <c r="O114" i="9"/>
  <c r="K112" i="9"/>
  <c r="E214" i="9"/>
  <c r="L231" i="9"/>
  <c r="H258" i="9"/>
  <c r="L125" i="9"/>
  <c r="K80" i="9"/>
  <c r="F115" i="9"/>
  <c r="K262" i="9"/>
  <c r="O100" i="9"/>
  <c r="F174" i="9"/>
  <c r="I103" i="9"/>
  <c r="H236" i="9"/>
  <c r="L113" i="9"/>
  <c r="I74" i="9"/>
  <c r="E105" i="9"/>
  <c r="N144" i="9"/>
  <c r="O68" i="3"/>
  <c r="C86" i="9"/>
  <c r="O188" i="9"/>
  <c r="K77" i="9"/>
  <c r="C161" i="9"/>
  <c r="L118" i="9"/>
  <c r="O259" i="9"/>
  <c r="C126" i="9"/>
  <c r="E158" i="9"/>
  <c r="E178" i="9"/>
  <c r="E117" i="9"/>
  <c r="L189" i="9"/>
  <c r="N118" i="9"/>
  <c r="O67" i="3"/>
  <c r="K128" i="9"/>
  <c r="O165" i="9"/>
  <c r="E194" i="9"/>
  <c r="N184" i="9"/>
  <c r="K185" i="9"/>
  <c r="K74" i="9"/>
  <c r="F251" i="9"/>
  <c r="K146" i="9"/>
  <c r="I116" i="9"/>
  <c r="N189" i="9"/>
  <c r="L33" i="9"/>
  <c r="O190" i="9"/>
  <c r="L153" i="9"/>
  <c r="E278" i="9"/>
  <c r="O39" i="3"/>
  <c r="O116" i="9"/>
  <c r="K137" i="9"/>
  <c r="K69" i="9"/>
  <c r="F90" i="9"/>
  <c r="N75" i="9"/>
  <c r="I241" i="9"/>
  <c r="K260" i="9"/>
  <c r="N106" i="9"/>
  <c r="I159" i="9"/>
  <c r="E51" i="9"/>
  <c r="O103" i="9"/>
  <c r="I128" i="9"/>
  <c r="I28" i="9"/>
  <c r="L280" i="9"/>
  <c r="E237" i="9"/>
  <c r="N78" i="9"/>
  <c r="O23" i="9"/>
  <c r="I146" i="9"/>
  <c r="N83" i="9"/>
  <c r="C226" i="9"/>
  <c r="N278" i="9"/>
  <c r="O125" i="9"/>
  <c r="O187" i="9"/>
  <c r="N65" i="9"/>
  <c r="K20" i="5"/>
  <c r="L35" i="9"/>
  <c r="K103" i="9"/>
  <c r="H107" i="9"/>
  <c r="E109" i="9"/>
  <c r="E52" i="9"/>
  <c r="I276" i="9"/>
  <c r="N137" i="9"/>
  <c r="L65" i="9"/>
  <c r="C72" i="9"/>
  <c r="F103" i="9"/>
  <c r="K28" i="9"/>
  <c r="K279" i="9"/>
  <c r="N73" i="9"/>
  <c r="K203" i="9"/>
  <c r="I222" i="9"/>
  <c r="E36" i="9"/>
  <c r="L262" i="9"/>
  <c r="O48" i="3"/>
  <c r="K48" i="3"/>
  <c r="N25" i="9"/>
  <c r="C85" i="9"/>
  <c r="N143" i="9"/>
  <c r="K12" i="5"/>
  <c r="C262" i="9"/>
  <c r="F36" i="9"/>
  <c r="H147" i="9"/>
  <c r="N240" i="9"/>
  <c r="I153" i="9"/>
  <c r="F184" i="9"/>
  <c r="E230" i="9"/>
  <c r="K125" i="9"/>
  <c r="G72" i="3"/>
  <c r="I272" i="9"/>
  <c r="C218" i="9"/>
  <c r="I50" i="9"/>
  <c r="O260" i="9"/>
  <c r="H80" i="9"/>
  <c r="H108" i="9"/>
  <c r="N102" i="9"/>
  <c r="N227" i="9"/>
  <c r="O199" i="9"/>
  <c r="C90" i="9"/>
  <c r="L29" i="9"/>
  <c r="F268" i="9"/>
  <c r="F116" i="9"/>
  <c r="N123" i="9"/>
  <c r="H225" i="9"/>
  <c r="F181" i="9"/>
  <c r="N166" i="9"/>
  <c r="H229" i="9"/>
  <c r="N266" i="9"/>
  <c r="K166" i="9"/>
  <c r="H72" i="9"/>
  <c r="F62" i="9"/>
  <c r="K180" i="9"/>
  <c r="K159" i="9"/>
  <c r="F277" i="9"/>
  <c r="L98" i="9"/>
  <c r="C269" i="9"/>
  <c r="H52" i="9"/>
  <c r="K35" i="9"/>
  <c r="K6" i="5"/>
  <c r="L236" i="9"/>
  <c r="H85" i="9"/>
  <c r="N29" i="9"/>
  <c r="I27" i="9"/>
  <c r="L43" i="9"/>
  <c r="L62" i="9"/>
  <c r="L26" i="9"/>
  <c r="I275" i="9"/>
  <c r="I183" i="9"/>
  <c r="K13" i="3"/>
  <c r="O252" i="9"/>
  <c r="K184" i="9"/>
  <c r="N64" i="9"/>
  <c r="F177" i="9"/>
  <c r="H278" i="9"/>
  <c r="F271" i="9"/>
  <c r="H220" i="9"/>
  <c r="O195" i="9"/>
  <c r="H98" i="9"/>
  <c r="L111" i="9"/>
  <c r="N48" i="9"/>
  <c r="H279" i="9"/>
  <c r="L273" i="9"/>
  <c r="N201" i="9"/>
  <c r="O50" i="3"/>
  <c r="C185" i="9"/>
  <c r="C164" i="9"/>
  <c r="E82" i="9"/>
  <c r="N204" i="9"/>
  <c r="I192" i="9"/>
  <c r="C147" i="9"/>
  <c r="L256" i="9"/>
  <c r="H60" i="9"/>
  <c r="E124" i="9"/>
  <c r="K74" i="3"/>
  <c r="I236" i="9"/>
  <c r="K241" i="9"/>
  <c r="C82" i="9"/>
  <c r="H196" i="9"/>
  <c r="L114" i="9"/>
  <c r="K65" i="3"/>
  <c r="H31" i="9"/>
  <c r="L75" i="9"/>
  <c r="K196" i="9"/>
  <c r="O118" i="9"/>
  <c r="F64" i="9"/>
  <c r="C193" i="9"/>
  <c r="I195" i="9"/>
  <c r="L66" i="9"/>
  <c r="K220" i="9"/>
  <c r="C162" i="9"/>
  <c r="O155" i="9"/>
  <c r="C98" i="9"/>
  <c r="C120" i="9"/>
  <c r="N196" i="9"/>
  <c r="I175" i="9"/>
  <c r="H270" i="9"/>
  <c r="F109" i="9"/>
  <c r="I62" i="9"/>
  <c r="C174" i="9"/>
  <c r="G62" i="3"/>
  <c r="E140" i="9"/>
  <c r="K46" i="9"/>
  <c r="F157" i="9"/>
  <c r="I174" i="9"/>
  <c r="G40" i="3"/>
  <c r="I214" i="9"/>
  <c r="F188" i="9"/>
  <c r="O139" i="9"/>
  <c r="E38" i="9"/>
  <c r="L71" i="9"/>
  <c r="N87" i="9"/>
  <c r="I196" i="9"/>
  <c r="L137" i="9"/>
  <c r="E115" i="9"/>
  <c r="E101" i="9"/>
  <c r="K161" i="9"/>
  <c r="H45" i="9"/>
  <c r="C265" i="9"/>
  <c r="K204" i="9"/>
  <c r="E125" i="9"/>
  <c r="N138" i="9"/>
  <c r="N230" i="9"/>
  <c r="E143" i="9"/>
  <c r="E262" i="9"/>
  <c r="C166" i="9"/>
  <c r="O41" i="3"/>
  <c r="H24" i="9"/>
  <c r="F45" i="9"/>
  <c r="G69" i="3"/>
  <c r="E220" i="9"/>
  <c r="O262" i="9"/>
  <c r="C279" i="9"/>
  <c r="O43" i="9"/>
  <c r="K120" i="9"/>
  <c r="O261" i="9"/>
  <c r="O251" i="9"/>
  <c r="I157" i="9"/>
  <c r="C204" i="9"/>
  <c r="C235" i="9"/>
  <c r="I235" i="9"/>
  <c r="K239" i="9"/>
  <c r="K88" i="9"/>
  <c r="K72" i="9"/>
  <c r="K100" i="9"/>
  <c r="N165" i="9"/>
  <c r="K10" i="5"/>
  <c r="F161" i="9"/>
  <c r="I254" i="9"/>
  <c r="K49" i="9"/>
  <c r="N268" i="9"/>
  <c r="C51" i="9"/>
  <c r="E196" i="9"/>
  <c r="L188" i="9"/>
  <c r="H154" i="9"/>
  <c r="K71" i="3"/>
  <c r="C184" i="9"/>
  <c r="F220" i="9"/>
  <c r="K20" i="3"/>
  <c r="H120" i="9"/>
  <c r="G36" i="3"/>
  <c r="I270" i="9"/>
  <c r="L183" i="9"/>
  <c r="N176" i="9"/>
  <c r="L27" i="9"/>
  <c r="I274" i="9"/>
  <c r="O256" i="9"/>
  <c r="E90" i="9"/>
  <c r="N85" i="9"/>
  <c r="K36" i="9"/>
  <c r="C252" i="9"/>
  <c r="C138" i="9"/>
  <c r="H198" i="9"/>
  <c r="F176" i="9"/>
  <c r="F224" i="9"/>
  <c r="L51" i="9"/>
  <c r="H151" i="9"/>
  <c r="L196" i="9"/>
  <c r="F47" i="9"/>
  <c r="F258" i="9"/>
  <c r="F123" i="9"/>
  <c r="L60" i="9"/>
  <c r="H237" i="9"/>
  <c r="K29" i="9"/>
  <c r="E43" i="9"/>
  <c r="H126" i="9"/>
  <c r="I267" i="9"/>
  <c r="C105" i="9"/>
  <c r="F230" i="9"/>
  <c r="I264" i="9"/>
  <c r="O175" i="9"/>
  <c r="O242" i="9"/>
  <c r="K68" i="3"/>
  <c r="O81" i="9"/>
  <c r="I154" i="9"/>
  <c r="E161" i="9"/>
  <c r="N47" i="9"/>
  <c r="E107" i="9"/>
  <c r="H267" i="9"/>
  <c r="H269" i="9"/>
  <c r="N62" i="9"/>
  <c r="K223" i="9"/>
  <c r="K188" i="9"/>
  <c r="H242" i="9"/>
  <c r="E104" i="9"/>
  <c r="N242" i="9"/>
  <c r="N68" i="3" l="1"/>
  <c r="M68" i="3"/>
  <c r="L68" i="3"/>
  <c r="D105" i="9"/>
  <c r="G105" i="9"/>
  <c r="J105" i="9"/>
  <c r="M105" i="9"/>
  <c r="L92" i="9"/>
  <c r="K92" i="9" s="1"/>
  <c r="J4" i="9" s="1"/>
  <c r="M138" i="9"/>
  <c r="G138" i="9"/>
  <c r="J138" i="9"/>
  <c r="D138" i="9"/>
  <c r="M252" i="9"/>
  <c r="J252" i="9"/>
  <c r="G252" i="9"/>
  <c r="D252" i="9"/>
  <c r="I36" i="3"/>
  <c r="J36" i="3"/>
  <c r="H36" i="3"/>
  <c r="L20" i="3"/>
  <c r="M20" i="3"/>
  <c r="N20" i="3"/>
  <c r="J184" i="9"/>
  <c r="D184" i="9"/>
  <c r="G184" i="9"/>
  <c r="M184" i="9"/>
  <c r="M71" i="3"/>
  <c r="N71" i="3"/>
  <c r="L71" i="3"/>
  <c r="D51" i="9"/>
  <c r="J51" i="9"/>
  <c r="M51" i="9"/>
  <c r="G51" i="9"/>
  <c r="L10" i="5"/>
  <c r="M10" i="5"/>
  <c r="N10" i="5"/>
  <c r="D235" i="9"/>
  <c r="J235" i="9"/>
  <c r="M235" i="9"/>
  <c r="G235" i="9"/>
  <c r="M204" i="9"/>
  <c r="J204" i="9"/>
  <c r="G204" i="9"/>
  <c r="D204" i="9"/>
  <c r="J279" i="9"/>
  <c r="D279" i="9"/>
  <c r="G279" i="9"/>
  <c r="M279" i="9"/>
  <c r="H69" i="3"/>
  <c r="I69" i="3"/>
  <c r="J69" i="3"/>
  <c r="P41" i="3"/>
  <c r="Q41" i="3"/>
  <c r="R41" i="3"/>
  <c r="G166" i="9"/>
  <c r="M166" i="9"/>
  <c r="J166" i="9"/>
  <c r="D166" i="9"/>
  <c r="J265" i="9"/>
  <c r="M265" i="9"/>
  <c r="G265" i="9"/>
  <c r="D265" i="9"/>
  <c r="H40" i="3"/>
  <c r="I40" i="3"/>
  <c r="J40" i="3"/>
  <c r="I206" i="9"/>
  <c r="H206" i="9" s="1"/>
  <c r="G8" i="9" s="1"/>
  <c r="H62" i="3"/>
  <c r="I62" i="3"/>
  <c r="J62" i="3"/>
  <c r="G174" i="9"/>
  <c r="M174" i="9"/>
  <c r="J174" i="9"/>
  <c r="D174" i="9"/>
  <c r="C206" i="9"/>
  <c r="J120" i="9"/>
  <c r="D120" i="9"/>
  <c r="G120" i="9"/>
  <c r="M120" i="9"/>
  <c r="J98" i="9"/>
  <c r="C130" i="9"/>
  <c r="M98" i="9"/>
  <c r="D98" i="9"/>
  <c r="G98" i="9"/>
  <c r="G162" i="9"/>
  <c r="M162" i="9"/>
  <c r="D162" i="9"/>
  <c r="J162" i="9"/>
  <c r="D193" i="9"/>
  <c r="M193" i="9"/>
  <c r="J193" i="9"/>
  <c r="G193" i="9"/>
  <c r="N65" i="3"/>
  <c r="L65" i="3"/>
  <c r="M65" i="3"/>
  <c r="D82" i="9"/>
  <c r="J82" i="9"/>
  <c r="G82" i="9"/>
  <c r="M82" i="9"/>
  <c r="L74" i="3"/>
  <c r="M74" i="3"/>
  <c r="N74" i="3"/>
  <c r="G147" i="9"/>
  <c r="D147" i="9"/>
  <c r="M147" i="9"/>
  <c r="J147" i="9"/>
  <c r="M164" i="9"/>
  <c r="J164" i="9"/>
  <c r="G164" i="9"/>
  <c r="D164" i="9"/>
  <c r="G185" i="9"/>
  <c r="J185" i="9"/>
  <c r="M185" i="9"/>
  <c r="D185" i="9"/>
  <c r="P50" i="3"/>
  <c r="R50" i="3"/>
  <c r="Q50" i="3"/>
  <c r="M13" i="3"/>
  <c r="L13" i="3"/>
  <c r="N13" i="3"/>
  <c r="L6" i="5"/>
  <c r="M6" i="5"/>
  <c r="N6" i="5"/>
  <c r="D269" i="9"/>
  <c r="G269" i="9"/>
  <c r="J269" i="9"/>
  <c r="M269" i="9"/>
  <c r="L130" i="9"/>
  <c r="K130" i="9" s="1"/>
  <c r="J6" i="9" s="1"/>
  <c r="D90" i="9"/>
  <c r="M90" i="9"/>
  <c r="G90" i="9"/>
  <c r="J90" i="9"/>
  <c r="J218" i="9"/>
  <c r="M218" i="9"/>
  <c r="G218" i="9"/>
  <c r="D218" i="9"/>
  <c r="H72" i="3"/>
  <c r="J72" i="3"/>
  <c r="I72" i="3"/>
  <c r="G262" i="9"/>
  <c r="D262" i="9"/>
  <c r="M262" i="9"/>
  <c r="J262" i="9"/>
  <c r="M12" i="5"/>
  <c r="N12" i="5"/>
  <c r="L12" i="5"/>
  <c r="J85" i="9"/>
  <c r="M85" i="9"/>
  <c r="D85" i="9"/>
  <c r="G85" i="9"/>
  <c r="M48" i="3"/>
  <c r="N48" i="3"/>
  <c r="L48" i="3"/>
  <c r="R48" i="3"/>
  <c r="P48" i="3"/>
  <c r="Q48" i="3"/>
  <c r="M72" i="9"/>
  <c r="J72" i="9"/>
  <c r="G72" i="9"/>
  <c r="D72" i="9"/>
  <c r="L20" i="5"/>
  <c r="N20" i="5"/>
  <c r="M20" i="5"/>
  <c r="J226" i="9"/>
  <c r="D226" i="9"/>
  <c r="G226" i="9"/>
  <c r="M226" i="9"/>
  <c r="P39" i="3"/>
  <c r="R39" i="3"/>
  <c r="Q39" i="3"/>
  <c r="Q67" i="3"/>
  <c r="P67" i="3"/>
  <c r="R67" i="3"/>
  <c r="G126" i="9"/>
  <c r="M126" i="9"/>
  <c r="J126" i="9"/>
  <c r="D126" i="9"/>
  <c r="D161" i="9"/>
  <c r="J161" i="9"/>
  <c r="G161" i="9"/>
  <c r="M161" i="9"/>
  <c r="D86" i="9"/>
  <c r="M86" i="9"/>
  <c r="G86" i="9"/>
  <c r="J86" i="9"/>
  <c r="P68" i="3"/>
  <c r="Q68" i="3"/>
  <c r="R68" i="3"/>
  <c r="F206" i="9"/>
  <c r="E206" i="9" s="1"/>
  <c r="D8" i="9" s="1"/>
  <c r="G213" i="9"/>
  <c r="D213" i="9"/>
  <c r="J213" i="9"/>
  <c r="M213" i="9"/>
  <c r="Q71" i="3"/>
  <c r="R71" i="3"/>
  <c r="P71" i="3"/>
  <c r="G116" i="9"/>
  <c r="D116" i="9"/>
  <c r="M116" i="9"/>
  <c r="J116" i="9"/>
  <c r="M69" i="3"/>
  <c r="N69" i="3"/>
  <c r="L69" i="3"/>
  <c r="H66" i="3"/>
  <c r="J66" i="3"/>
  <c r="I66" i="3"/>
  <c r="M101" i="9"/>
  <c r="G101" i="9"/>
  <c r="D101" i="9"/>
  <c r="J101" i="9"/>
  <c r="M16" i="3"/>
  <c r="L16" i="3"/>
  <c r="N16" i="3"/>
  <c r="J156" i="9"/>
  <c r="M156" i="9"/>
  <c r="D156" i="9"/>
  <c r="G156" i="9"/>
  <c r="J124" i="9"/>
  <c r="D124" i="9"/>
  <c r="M124" i="9"/>
  <c r="G124" i="9"/>
  <c r="M183" i="9"/>
  <c r="G183" i="9"/>
  <c r="D183" i="9"/>
  <c r="J183" i="9"/>
  <c r="M17" i="3"/>
  <c r="L17" i="3"/>
  <c r="N17" i="3"/>
  <c r="J114" i="9"/>
  <c r="G114" i="9"/>
  <c r="M114" i="9"/>
  <c r="D114" i="9"/>
  <c r="D275" i="9"/>
  <c r="G275" i="9"/>
  <c r="M275" i="9"/>
  <c r="J275" i="9"/>
  <c r="Q46" i="3"/>
  <c r="R46" i="3"/>
  <c r="P46" i="3"/>
  <c r="R61" i="3"/>
  <c r="P61" i="3"/>
  <c r="Q61" i="3"/>
  <c r="G227" i="9"/>
  <c r="D227" i="9"/>
  <c r="M227" i="9"/>
  <c r="J227" i="9"/>
  <c r="G203" i="9"/>
  <c r="J203" i="9"/>
  <c r="D203" i="9"/>
  <c r="M203" i="9"/>
  <c r="M146" i="9"/>
  <c r="J146" i="9"/>
  <c r="G146" i="9"/>
  <c r="D146" i="9"/>
  <c r="D177" i="9"/>
  <c r="G177" i="9"/>
  <c r="J177" i="9"/>
  <c r="M177" i="9"/>
  <c r="D196" i="9"/>
  <c r="J196" i="9"/>
  <c r="G196" i="9"/>
  <c r="M196" i="9"/>
  <c r="J159" i="9"/>
  <c r="D159" i="9"/>
  <c r="M159" i="9"/>
  <c r="G159" i="9"/>
  <c r="C54" i="9"/>
  <c r="M22" i="9"/>
  <c r="J22" i="9"/>
  <c r="G22" i="9"/>
  <c r="D22" i="9"/>
  <c r="P49" i="3"/>
  <c r="Q49" i="3"/>
  <c r="R49" i="3"/>
  <c r="I57" i="3"/>
  <c r="H57" i="3"/>
  <c r="J57" i="3"/>
  <c r="M46" i="9"/>
  <c r="G46" i="9"/>
  <c r="D46" i="9"/>
  <c r="J46" i="9"/>
  <c r="G25" i="9"/>
  <c r="J25" i="9"/>
  <c r="D25" i="9"/>
  <c r="M25" i="9"/>
  <c r="N36" i="3"/>
  <c r="M36" i="3"/>
  <c r="L36" i="3"/>
  <c r="R45" i="3"/>
  <c r="P45" i="3"/>
  <c r="Q45" i="3"/>
  <c r="I244" i="9"/>
  <c r="H244" i="9" s="1"/>
  <c r="G10" i="9" s="1"/>
  <c r="G239" i="9"/>
  <c r="M239" i="9"/>
  <c r="D239" i="9"/>
  <c r="J239" i="9"/>
  <c r="M231" i="9"/>
  <c r="D231" i="9"/>
  <c r="G231" i="9"/>
  <c r="J231" i="9"/>
  <c r="M277" i="9"/>
  <c r="G277" i="9"/>
  <c r="D277" i="9"/>
  <c r="J277" i="9"/>
  <c r="D149" i="9"/>
  <c r="J149" i="9"/>
  <c r="M149" i="9"/>
  <c r="G149" i="9"/>
  <c r="M62" i="9"/>
  <c r="D62" i="9"/>
  <c r="G62" i="9"/>
  <c r="J62" i="9"/>
  <c r="N25" i="3"/>
  <c r="M25" i="3"/>
  <c r="L25" i="3"/>
  <c r="G237" i="9"/>
  <c r="J237" i="9"/>
  <c r="D237" i="9"/>
  <c r="M237" i="9"/>
  <c r="L22" i="5"/>
  <c r="M22" i="5"/>
  <c r="N22" i="5"/>
  <c r="J230" i="9"/>
  <c r="M230" i="9"/>
  <c r="G230" i="9"/>
  <c r="D230" i="9"/>
  <c r="M87" i="9"/>
  <c r="G87" i="9"/>
  <c r="J87" i="9"/>
  <c r="D87" i="9"/>
  <c r="M36" i="9"/>
  <c r="J36" i="9"/>
  <c r="D36" i="9"/>
  <c r="G36" i="9"/>
  <c r="R66" i="3"/>
  <c r="Q66" i="3"/>
  <c r="P66" i="3"/>
  <c r="N24" i="3"/>
  <c r="M24" i="3"/>
  <c r="L24" i="3"/>
  <c r="M28" i="9"/>
  <c r="J28" i="9"/>
  <c r="D28" i="9"/>
  <c r="G28" i="9"/>
  <c r="D233" i="9"/>
  <c r="J233" i="9"/>
  <c r="G233" i="9"/>
  <c r="M233" i="9"/>
  <c r="D112" i="9"/>
  <c r="G112" i="9"/>
  <c r="J112" i="9"/>
  <c r="M112" i="9"/>
  <c r="P36" i="3"/>
  <c r="R36" i="3"/>
  <c r="Q36" i="3"/>
  <c r="L15" i="5"/>
  <c r="M15" i="5"/>
  <c r="N15" i="5"/>
  <c r="D68" i="9"/>
  <c r="M68" i="9"/>
  <c r="J68" i="9"/>
  <c r="G68" i="9"/>
  <c r="G264" i="9"/>
  <c r="J264" i="9"/>
  <c r="M264" i="9"/>
  <c r="D264" i="9"/>
  <c r="M50" i="9"/>
  <c r="D50" i="9"/>
  <c r="G50" i="9"/>
  <c r="J50" i="9"/>
  <c r="D115" i="9"/>
  <c r="M115" i="9"/>
  <c r="J115" i="9"/>
  <c r="G115" i="9"/>
  <c r="M182" i="9"/>
  <c r="D182" i="9"/>
  <c r="J182" i="9"/>
  <c r="G182" i="9"/>
  <c r="P73" i="3"/>
  <c r="R73" i="3"/>
  <c r="Q73" i="3"/>
  <c r="M201" i="9"/>
  <c r="D201" i="9"/>
  <c r="J201" i="9"/>
  <c r="G201" i="9"/>
  <c r="J228" i="9"/>
  <c r="D228" i="9"/>
  <c r="G228" i="9"/>
  <c r="M228" i="9"/>
  <c r="J274" i="9"/>
  <c r="M274" i="9"/>
  <c r="D274" i="9"/>
  <c r="G274" i="9"/>
  <c r="L58" i="3"/>
  <c r="N58" i="3"/>
  <c r="M58" i="3"/>
  <c r="J67" i="3"/>
  <c r="H67" i="3"/>
  <c r="I67" i="3"/>
  <c r="M128" i="9"/>
  <c r="G128" i="9"/>
  <c r="J128" i="9"/>
  <c r="D128" i="9"/>
  <c r="I58" i="3"/>
  <c r="J58" i="3"/>
  <c r="H58" i="3"/>
  <c r="L12" i="3"/>
  <c r="M12" i="3"/>
  <c r="N12" i="3"/>
  <c r="M195" i="9"/>
  <c r="G195" i="9"/>
  <c r="J195" i="9"/>
  <c r="D195" i="9"/>
  <c r="N67" i="3"/>
  <c r="L67" i="3"/>
  <c r="M67" i="3"/>
  <c r="G30" i="9"/>
  <c r="J30" i="9"/>
  <c r="D30" i="9"/>
  <c r="M30" i="9"/>
  <c r="N47" i="3"/>
  <c r="L47" i="3"/>
  <c r="M47" i="3"/>
  <c r="N43" i="3"/>
  <c r="M43" i="3"/>
  <c r="L43" i="3"/>
  <c r="M137" i="9"/>
  <c r="J137" i="9"/>
  <c r="D137" i="9"/>
  <c r="G137" i="9"/>
  <c r="L244" i="9"/>
  <c r="K244" i="9" s="1"/>
  <c r="J10" i="9" s="1"/>
  <c r="N33" i="3"/>
  <c r="L33" i="3"/>
  <c r="M33" i="3"/>
  <c r="D254" i="9"/>
  <c r="J254" i="9"/>
  <c r="M254" i="9"/>
  <c r="G254" i="9"/>
  <c r="N11" i="3"/>
  <c r="M11" i="3"/>
  <c r="L11" i="3"/>
  <c r="I54" i="9"/>
  <c r="H54" i="9" s="1"/>
  <c r="G16" i="9" s="1"/>
  <c r="J34" i="3"/>
  <c r="H34" i="3"/>
  <c r="I34" i="3"/>
  <c r="J65" i="3"/>
  <c r="I65" i="3"/>
  <c r="H65" i="3"/>
  <c r="D109" i="9"/>
  <c r="J109" i="9"/>
  <c r="G109" i="9"/>
  <c r="M109" i="9"/>
  <c r="D142" i="9"/>
  <c r="G142" i="9"/>
  <c r="M142" i="9"/>
  <c r="J142" i="9"/>
  <c r="H45" i="3"/>
  <c r="J45" i="3"/>
  <c r="I45" i="3"/>
  <c r="J63" i="3"/>
  <c r="I63" i="3"/>
  <c r="H63" i="3"/>
  <c r="N61" i="3"/>
  <c r="M61" i="3"/>
  <c r="L61" i="3"/>
  <c r="M215" i="9"/>
  <c r="J215" i="9"/>
  <c r="G215" i="9"/>
  <c r="D215" i="9"/>
  <c r="Q75" i="3"/>
  <c r="P75" i="3"/>
  <c r="R75" i="3"/>
  <c r="D236" i="9"/>
  <c r="J236" i="9"/>
  <c r="M236" i="9"/>
  <c r="G236" i="9"/>
  <c r="L9" i="3"/>
  <c r="M9" i="3"/>
  <c r="N9" i="3"/>
  <c r="D40" i="9"/>
  <c r="M40" i="9"/>
  <c r="G40" i="9"/>
  <c r="J40" i="9"/>
  <c r="M37" i="3"/>
  <c r="N37" i="3"/>
  <c r="L37" i="3"/>
  <c r="N46" i="3"/>
  <c r="M46" i="3"/>
  <c r="L46" i="3"/>
  <c r="I56" i="3"/>
  <c r="J56" i="3"/>
  <c r="H56" i="3"/>
  <c r="Q40" i="3"/>
  <c r="R40" i="3"/>
  <c r="P40" i="3"/>
  <c r="O206" i="9"/>
  <c r="N206" i="9" s="1"/>
  <c r="M8" i="9" s="1"/>
  <c r="R34" i="3"/>
  <c r="P34" i="3"/>
  <c r="Q34" i="3"/>
  <c r="O168" i="9"/>
  <c r="N168" i="9" s="1"/>
  <c r="M12" i="9" s="1"/>
  <c r="G278" i="9"/>
  <c r="M278" i="9"/>
  <c r="D278" i="9"/>
  <c r="J278" i="9"/>
  <c r="H37" i="3"/>
  <c r="I37" i="3"/>
  <c r="J37" i="3"/>
  <c r="F130" i="9"/>
  <c r="E130" i="9" s="1"/>
  <c r="D6" i="9" s="1"/>
  <c r="G197" i="9"/>
  <c r="M197" i="9"/>
  <c r="D197" i="9"/>
  <c r="J197" i="9"/>
  <c r="I92" i="9"/>
  <c r="H92" i="9" s="1"/>
  <c r="G4" i="9" s="1"/>
  <c r="Q60" i="3"/>
  <c r="R60" i="3"/>
  <c r="P60" i="3"/>
  <c r="D117" i="9"/>
  <c r="G117" i="9"/>
  <c r="M117" i="9"/>
  <c r="J117" i="9"/>
  <c r="D69" i="9"/>
  <c r="J69" i="9"/>
  <c r="M69" i="9"/>
  <c r="G69" i="9"/>
  <c r="G267" i="9"/>
  <c r="D267" i="9"/>
  <c r="J267" i="9"/>
  <c r="M267" i="9"/>
  <c r="L40" i="3"/>
  <c r="N40" i="3"/>
  <c r="M40" i="3"/>
  <c r="D190" i="9"/>
  <c r="J190" i="9"/>
  <c r="G190" i="9"/>
  <c r="M190" i="9"/>
  <c r="H32" i="3"/>
  <c r="I32" i="3"/>
  <c r="J32" i="3"/>
  <c r="I130" i="9"/>
  <c r="H130" i="9" s="1"/>
  <c r="G6" i="9" s="1"/>
  <c r="G60" i="9"/>
  <c r="D60" i="9"/>
  <c r="J60" i="9"/>
  <c r="C92" i="9"/>
  <c r="M60" i="9"/>
  <c r="G251" i="9"/>
  <c r="M251" i="9"/>
  <c r="J251" i="9"/>
  <c r="D251" i="9"/>
  <c r="Q32" i="3"/>
  <c r="R32" i="3"/>
  <c r="P32" i="3"/>
  <c r="J65" i="9"/>
  <c r="D65" i="9"/>
  <c r="M65" i="9"/>
  <c r="G65" i="9"/>
  <c r="J29" i="9"/>
  <c r="M29" i="9"/>
  <c r="D29" i="9"/>
  <c r="G29" i="9"/>
  <c r="D257" i="9"/>
  <c r="M257" i="9"/>
  <c r="J257" i="9"/>
  <c r="G257" i="9"/>
  <c r="G41" i="9"/>
  <c r="D41" i="9"/>
  <c r="M41" i="9"/>
  <c r="J41" i="9"/>
  <c r="M212" i="9"/>
  <c r="J212" i="9"/>
  <c r="C244" i="9"/>
  <c r="D212" i="9"/>
  <c r="G212" i="9"/>
  <c r="M153" i="9"/>
  <c r="D153" i="9"/>
  <c r="G153" i="9"/>
  <c r="J153" i="9"/>
  <c r="N18" i="5"/>
  <c r="M18" i="5"/>
  <c r="L18" i="5"/>
  <c r="Q69" i="3"/>
  <c r="P69" i="3"/>
  <c r="R69" i="3"/>
  <c r="J31" i="3"/>
  <c r="I31" i="3"/>
  <c r="H31" i="3"/>
  <c r="M74" i="9"/>
  <c r="D74" i="9"/>
  <c r="G74" i="9"/>
  <c r="J74" i="9"/>
  <c r="J41" i="3"/>
  <c r="H41" i="3"/>
  <c r="I41" i="3"/>
  <c r="N9" i="5"/>
  <c r="M9" i="5"/>
  <c r="L9" i="5"/>
  <c r="M253" i="9"/>
  <c r="G253" i="9"/>
  <c r="D253" i="9"/>
  <c r="J253" i="9"/>
  <c r="M123" i="9"/>
  <c r="D123" i="9"/>
  <c r="G123" i="9"/>
  <c r="J123" i="9"/>
  <c r="J49" i="9"/>
  <c r="M49" i="9"/>
  <c r="G49" i="9"/>
  <c r="D49" i="9"/>
  <c r="G160" i="9"/>
  <c r="D160" i="9"/>
  <c r="J160" i="9"/>
  <c r="M160" i="9"/>
  <c r="G216" i="9"/>
  <c r="M216" i="9"/>
  <c r="D216" i="9"/>
  <c r="J216" i="9"/>
  <c r="P62" i="3"/>
  <c r="R62" i="3"/>
  <c r="Q62" i="3"/>
  <c r="N7" i="5"/>
  <c r="M7" i="5"/>
  <c r="L7" i="5"/>
  <c r="M39" i="9"/>
  <c r="J39" i="9"/>
  <c r="D39" i="9"/>
  <c r="G39" i="9"/>
  <c r="D242" i="9"/>
  <c r="G242" i="9"/>
  <c r="J242" i="9"/>
  <c r="M242" i="9"/>
  <c r="J99" i="9"/>
  <c r="G99" i="9"/>
  <c r="M99" i="9"/>
  <c r="D99" i="9"/>
  <c r="G223" i="9"/>
  <c r="J223" i="9"/>
  <c r="M223" i="9"/>
  <c r="D223" i="9"/>
  <c r="R47" i="3"/>
  <c r="P47" i="3"/>
  <c r="Q47" i="3"/>
  <c r="G199" i="9"/>
  <c r="J199" i="9"/>
  <c r="M199" i="9"/>
  <c r="D199" i="9"/>
  <c r="G258" i="9"/>
  <c r="M258" i="9"/>
  <c r="D258" i="9"/>
  <c r="J258" i="9"/>
  <c r="M16" i="5"/>
  <c r="N16" i="5"/>
  <c r="L16" i="5"/>
  <c r="D232" i="9"/>
  <c r="J232" i="9"/>
  <c r="G232" i="9"/>
  <c r="M232" i="9"/>
  <c r="M70" i="3"/>
  <c r="N70" i="3"/>
  <c r="L70" i="3"/>
  <c r="L14" i="5"/>
  <c r="N14" i="5"/>
  <c r="M14" i="5"/>
  <c r="P65" i="3"/>
  <c r="R65" i="3"/>
  <c r="Q65" i="3"/>
  <c r="Q44" i="3"/>
  <c r="P44" i="3"/>
  <c r="R44" i="3"/>
  <c r="R72" i="3"/>
  <c r="P72" i="3"/>
  <c r="Q72" i="3"/>
  <c r="L168" i="9"/>
  <c r="K168" i="9" s="1"/>
  <c r="J12" i="9" s="1"/>
  <c r="J81" i="9"/>
  <c r="M81" i="9"/>
  <c r="D81" i="9"/>
  <c r="G81" i="9"/>
  <c r="D271" i="9"/>
  <c r="J271" i="9"/>
  <c r="G271" i="9"/>
  <c r="M271" i="9"/>
  <c r="M31" i="3"/>
  <c r="N31" i="3"/>
  <c r="L31" i="3"/>
  <c r="Q70" i="3"/>
  <c r="R70" i="3"/>
  <c r="P70" i="3"/>
  <c r="L18" i="3"/>
  <c r="N18" i="3"/>
  <c r="M18" i="3"/>
  <c r="M238" i="9"/>
  <c r="D238" i="9"/>
  <c r="J238" i="9"/>
  <c r="G238" i="9"/>
  <c r="J214" i="9"/>
  <c r="D214" i="9"/>
  <c r="G214" i="9"/>
  <c r="M214" i="9"/>
  <c r="O130" i="9"/>
  <c r="N130" i="9" s="1"/>
  <c r="M6" i="9" s="1"/>
  <c r="N64" i="3"/>
  <c r="L64" i="3"/>
  <c r="M64" i="3"/>
  <c r="J70" i="9"/>
  <c r="M70" i="9"/>
  <c r="D70" i="9"/>
  <c r="G70" i="9"/>
  <c r="D192" i="9"/>
  <c r="M192" i="9"/>
  <c r="G192" i="9"/>
  <c r="J192" i="9"/>
  <c r="I168" i="9"/>
  <c r="H168" i="9" s="1"/>
  <c r="G12" i="9" s="1"/>
  <c r="O54" i="9"/>
  <c r="N54" i="9" s="1"/>
  <c r="M16" i="9" s="1"/>
  <c r="H75" i="3"/>
  <c r="I75" i="3"/>
  <c r="J75" i="3"/>
  <c r="I64" i="3"/>
  <c r="J64" i="3"/>
  <c r="H64" i="3"/>
  <c r="D83" i="9"/>
  <c r="J83" i="9"/>
  <c r="G83" i="9"/>
  <c r="M83" i="9"/>
  <c r="N73" i="3"/>
  <c r="M73" i="3"/>
  <c r="L73" i="3"/>
  <c r="P31" i="3"/>
  <c r="Q31" i="3"/>
  <c r="R31" i="3"/>
  <c r="J165" i="9"/>
  <c r="D165" i="9"/>
  <c r="M165" i="9"/>
  <c r="G165" i="9"/>
  <c r="J70" i="3"/>
  <c r="H70" i="3"/>
  <c r="I70" i="3"/>
  <c r="F92" i="9"/>
  <c r="E92" i="9" s="1"/>
  <c r="D4" i="9" s="1"/>
  <c r="D178" i="9"/>
  <c r="G178" i="9"/>
  <c r="J178" i="9"/>
  <c r="M178" i="9"/>
  <c r="J155" i="9"/>
  <c r="M155" i="9"/>
  <c r="G155" i="9"/>
  <c r="D155" i="9"/>
  <c r="Q43" i="3"/>
  <c r="R43" i="3"/>
  <c r="P43" i="3"/>
  <c r="J217" i="9"/>
  <c r="M217" i="9"/>
  <c r="D217" i="9"/>
  <c r="G217" i="9"/>
  <c r="F244" i="9"/>
  <c r="E244" i="9" s="1"/>
  <c r="D10" i="9" s="1"/>
  <c r="G200" i="9"/>
  <c r="D200" i="9"/>
  <c r="M200" i="9"/>
  <c r="J200" i="9"/>
  <c r="J266" i="9"/>
  <c r="M266" i="9"/>
  <c r="G266" i="9"/>
  <c r="D266" i="9"/>
  <c r="J73" i="9"/>
  <c r="D73" i="9"/>
  <c r="M73" i="9"/>
  <c r="G73" i="9"/>
  <c r="O244" i="9"/>
  <c r="N244" i="9" s="1"/>
  <c r="M10" i="9" s="1"/>
  <c r="O282" i="9"/>
  <c r="N282" i="9" s="1"/>
  <c r="M14" i="9" s="1"/>
  <c r="M72" i="3"/>
  <c r="N72" i="3"/>
  <c r="L72" i="3"/>
  <c r="M14" i="3"/>
  <c r="L14" i="3"/>
  <c r="N14" i="3"/>
  <c r="M21" i="3"/>
  <c r="L21" i="3"/>
  <c r="N21" i="3"/>
  <c r="J71" i="9"/>
  <c r="G71" i="9"/>
  <c r="M71" i="9"/>
  <c r="D71" i="9"/>
  <c r="M268" i="9"/>
  <c r="D268" i="9"/>
  <c r="J268" i="9"/>
  <c r="G268" i="9"/>
  <c r="J42" i="3"/>
  <c r="I42" i="3"/>
  <c r="H42" i="3"/>
  <c r="N66" i="3"/>
  <c r="M66" i="3"/>
  <c r="L66" i="3"/>
  <c r="N7" i="3"/>
  <c r="L7" i="3"/>
  <c r="M7" i="3"/>
  <c r="G186" i="9"/>
  <c r="J186" i="9"/>
  <c r="D186" i="9"/>
  <c r="M186" i="9"/>
  <c r="D108" i="9"/>
  <c r="J108" i="9"/>
  <c r="G108" i="9"/>
  <c r="M108" i="9"/>
  <c r="L39" i="3"/>
  <c r="M39" i="3"/>
  <c r="N39" i="3"/>
  <c r="M10" i="3"/>
  <c r="N10" i="3"/>
  <c r="L10" i="3"/>
  <c r="G180" i="9"/>
  <c r="J180" i="9"/>
  <c r="M180" i="9"/>
  <c r="D180" i="9"/>
  <c r="D270" i="9"/>
  <c r="J270" i="9"/>
  <c r="M270" i="9"/>
  <c r="G270" i="9"/>
  <c r="D191" i="9"/>
  <c r="M191" i="9"/>
  <c r="G191" i="9"/>
  <c r="J191" i="9"/>
  <c r="J154" i="9"/>
  <c r="G154" i="9"/>
  <c r="M154" i="9"/>
  <c r="D154" i="9"/>
  <c r="M157" i="9"/>
  <c r="G157" i="9"/>
  <c r="J157" i="9"/>
  <c r="D157" i="9"/>
  <c r="J110" i="9"/>
  <c r="D110" i="9"/>
  <c r="M110" i="9"/>
  <c r="G110" i="9"/>
  <c r="I61" i="3"/>
  <c r="H61" i="3"/>
  <c r="J61" i="3"/>
  <c r="J26" i="9"/>
  <c r="M26" i="9"/>
  <c r="D26" i="9"/>
  <c r="G26" i="9"/>
  <c r="N42" i="3"/>
  <c r="M42" i="3"/>
  <c r="L42" i="3"/>
  <c r="D107" i="9"/>
  <c r="J107" i="9"/>
  <c r="M107" i="9"/>
  <c r="G107" i="9"/>
  <c r="D119" i="9"/>
  <c r="M119" i="9"/>
  <c r="G119" i="9"/>
  <c r="J119" i="9"/>
  <c r="D139" i="9"/>
  <c r="J139" i="9"/>
  <c r="M139" i="9"/>
  <c r="G139" i="9"/>
  <c r="P58" i="3"/>
  <c r="Q58" i="3"/>
  <c r="R58" i="3"/>
  <c r="M64" i="9"/>
  <c r="D64" i="9"/>
  <c r="J64" i="9"/>
  <c r="G64" i="9"/>
  <c r="M229" i="9"/>
  <c r="D229" i="9"/>
  <c r="G229" i="9"/>
  <c r="J229" i="9"/>
  <c r="N56" i="3"/>
  <c r="M56" i="3"/>
  <c r="L56" i="3"/>
  <c r="N6" i="3"/>
  <c r="M6" i="3"/>
  <c r="L6" i="3"/>
  <c r="G181" i="9"/>
  <c r="D181" i="9"/>
  <c r="J181" i="9"/>
  <c r="M181" i="9"/>
  <c r="D45" i="9"/>
  <c r="G45" i="9"/>
  <c r="M45" i="9"/>
  <c r="J45" i="9"/>
  <c r="O92" i="9"/>
  <c r="N92" i="9" s="1"/>
  <c r="M4" i="9" s="1"/>
  <c r="R74" i="3"/>
  <c r="Q74" i="3"/>
  <c r="P74" i="3"/>
  <c r="N60" i="3"/>
  <c r="L60" i="3"/>
  <c r="M60" i="3"/>
  <c r="G102" i="9"/>
  <c r="J102" i="9"/>
  <c r="M102" i="9"/>
  <c r="D102" i="9"/>
  <c r="J176" i="9"/>
  <c r="M176" i="9"/>
  <c r="G176" i="9"/>
  <c r="D176" i="9"/>
  <c r="M49" i="3"/>
  <c r="L49" i="3"/>
  <c r="N49" i="3"/>
  <c r="D122" i="9"/>
  <c r="M122" i="9"/>
  <c r="J122" i="9"/>
  <c r="G122" i="9"/>
  <c r="G136" i="9"/>
  <c r="J136" i="9"/>
  <c r="M136" i="9"/>
  <c r="C168" i="9"/>
  <c r="D136" i="9"/>
  <c r="D187" i="9"/>
  <c r="J187" i="9"/>
  <c r="G187" i="9"/>
  <c r="M187" i="9"/>
  <c r="H35" i="3"/>
  <c r="J35" i="3"/>
  <c r="I35" i="3"/>
  <c r="G63" i="9"/>
  <c r="D63" i="9"/>
  <c r="M63" i="9"/>
  <c r="J63" i="9"/>
  <c r="L25" i="5"/>
  <c r="M25" i="5"/>
  <c r="N25" i="5"/>
  <c r="N57" i="3"/>
  <c r="M57" i="3"/>
  <c r="L57" i="3"/>
  <c r="J38" i="9"/>
  <c r="M38" i="9"/>
  <c r="D38" i="9"/>
  <c r="G38" i="9"/>
  <c r="D125" i="9"/>
  <c r="J125" i="9"/>
  <c r="G125" i="9"/>
  <c r="M125" i="9"/>
  <c r="P33" i="3"/>
  <c r="Q33" i="3"/>
  <c r="R33" i="3"/>
  <c r="G80" i="9"/>
  <c r="J80" i="9"/>
  <c r="D80" i="9"/>
  <c r="M80" i="9"/>
  <c r="D198" i="9"/>
  <c r="M198" i="9"/>
  <c r="G198" i="9"/>
  <c r="J198" i="9"/>
  <c r="J78" i="9"/>
  <c r="D78" i="9"/>
  <c r="G78" i="9"/>
  <c r="M78" i="9"/>
  <c r="D27" i="9"/>
  <c r="M27" i="9"/>
  <c r="G27" i="9"/>
  <c r="J27" i="9"/>
  <c r="J48" i="9"/>
  <c r="D48" i="9"/>
  <c r="G48" i="9"/>
  <c r="M48" i="9"/>
  <c r="L8" i="5"/>
  <c r="M8" i="5"/>
  <c r="N8" i="5"/>
  <c r="L19" i="3"/>
  <c r="N19" i="3"/>
  <c r="M19" i="3"/>
  <c r="N44" i="3"/>
  <c r="M44" i="3"/>
  <c r="L44" i="3"/>
  <c r="D250" i="9"/>
  <c r="J250" i="9"/>
  <c r="G250" i="9"/>
  <c r="C282" i="9"/>
  <c r="M250" i="9"/>
  <c r="Q64" i="3"/>
  <c r="R64" i="3"/>
  <c r="P64" i="3"/>
  <c r="N62" i="3"/>
  <c r="M62" i="3"/>
  <c r="L62" i="3"/>
  <c r="G79" i="9"/>
  <c r="D79" i="9"/>
  <c r="M79" i="9"/>
  <c r="J79" i="9"/>
  <c r="N41" i="3"/>
  <c r="L41" i="3"/>
  <c r="M41" i="3"/>
  <c r="J73" i="3"/>
  <c r="I73" i="3"/>
  <c r="H73" i="3"/>
  <c r="L13" i="5"/>
  <c r="N13" i="5"/>
  <c r="M13" i="5"/>
  <c r="D148" i="9"/>
  <c r="J148" i="9"/>
  <c r="M148" i="9"/>
  <c r="G148" i="9"/>
  <c r="L206" i="9"/>
  <c r="K206" i="9" s="1"/>
  <c r="J8" i="9" s="1"/>
  <c r="H38" i="3"/>
  <c r="I38" i="3"/>
  <c r="J38" i="3"/>
  <c r="N22" i="3"/>
  <c r="M22" i="3"/>
  <c r="L22" i="3"/>
  <c r="J24" i="9"/>
  <c r="D24" i="9"/>
  <c r="G24" i="9"/>
  <c r="M24" i="9"/>
  <c r="Q37" i="3"/>
  <c r="R37" i="3"/>
  <c r="P37" i="3"/>
  <c r="I39" i="3"/>
  <c r="H39" i="3"/>
  <c r="J39" i="3"/>
  <c r="M163" i="9"/>
  <c r="J163" i="9"/>
  <c r="G163" i="9"/>
  <c r="D163" i="9"/>
  <c r="F54" i="9"/>
  <c r="J175" i="9"/>
  <c r="G175" i="9"/>
  <c r="D175" i="9"/>
  <c r="M175" i="9"/>
  <c r="G224" i="9"/>
  <c r="J224" i="9"/>
  <c r="M224" i="9"/>
  <c r="D224" i="9"/>
  <c r="M145" i="9"/>
  <c r="J145" i="9"/>
  <c r="D145" i="9"/>
  <c r="G145" i="9"/>
  <c r="J158" i="9"/>
  <c r="D158" i="9"/>
  <c r="G158" i="9"/>
  <c r="M158" i="9"/>
  <c r="N8" i="3"/>
  <c r="L8" i="3"/>
  <c r="M8" i="3"/>
  <c r="G280" i="9"/>
  <c r="J280" i="9"/>
  <c r="D280" i="9"/>
  <c r="M280" i="9"/>
  <c r="D23" i="9"/>
  <c r="J23" i="9"/>
  <c r="M23" i="9"/>
  <c r="G23" i="9"/>
  <c r="Q57" i="3"/>
  <c r="R57" i="3"/>
  <c r="P57" i="3"/>
  <c r="J202" i="9"/>
  <c r="D202" i="9"/>
  <c r="G202" i="9"/>
  <c r="M202" i="9"/>
  <c r="D42" i="9"/>
  <c r="G42" i="9"/>
  <c r="J42" i="9"/>
  <c r="M42" i="9"/>
  <c r="I46" i="3"/>
  <c r="H46" i="3"/>
  <c r="J46" i="3"/>
  <c r="J152" i="9"/>
  <c r="M152" i="9"/>
  <c r="D152" i="9"/>
  <c r="G152" i="9"/>
  <c r="M35" i="9"/>
  <c r="G35" i="9"/>
  <c r="J35" i="9"/>
  <c r="D35" i="9"/>
  <c r="G220" i="9"/>
  <c r="D220" i="9"/>
  <c r="J220" i="9"/>
  <c r="M220" i="9"/>
  <c r="G100" i="9"/>
  <c r="D100" i="9"/>
  <c r="J100" i="9"/>
  <c r="M100" i="9"/>
  <c r="N17" i="5"/>
  <c r="M17" i="5"/>
  <c r="L17" i="5"/>
  <c r="D256" i="9"/>
  <c r="M256" i="9"/>
  <c r="G256" i="9"/>
  <c r="J256" i="9"/>
  <c r="M88" i="9"/>
  <c r="J88" i="9"/>
  <c r="D88" i="9"/>
  <c r="G88" i="9"/>
  <c r="G272" i="9"/>
  <c r="J272" i="9"/>
  <c r="D272" i="9"/>
  <c r="M272" i="9"/>
  <c r="J151" i="9"/>
  <c r="D151" i="9"/>
  <c r="G151" i="9"/>
  <c r="M151" i="9"/>
  <c r="D66" i="9"/>
  <c r="J66" i="9"/>
  <c r="G66" i="9"/>
  <c r="M66" i="9"/>
  <c r="G234" i="9"/>
  <c r="M234" i="9"/>
  <c r="J234" i="9"/>
  <c r="D234" i="9"/>
  <c r="N50" i="3"/>
  <c r="L50" i="3"/>
  <c r="M50" i="3"/>
  <c r="J33" i="9"/>
  <c r="G33" i="9"/>
  <c r="M33" i="9"/>
  <c r="D33" i="9"/>
  <c r="R35" i="3"/>
  <c r="Q35" i="3"/>
  <c r="P35" i="3"/>
  <c r="R42" i="3"/>
  <c r="P42" i="3"/>
  <c r="Q42" i="3"/>
  <c r="G127" i="9"/>
  <c r="D127" i="9"/>
  <c r="M127" i="9"/>
  <c r="J127" i="9"/>
  <c r="M144" i="9"/>
  <c r="G144" i="9"/>
  <c r="J144" i="9"/>
  <c r="D144" i="9"/>
  <c r="D225" i="9"/>
  <c r="J225" i="9"/>
  <c r="M225" i="9"/>
  <c r="G225" i="9"/>
  <c r="D113" i="9"/>
  <c r="M113" i="9"/>
  <c r="G113" i="9"/>
  <c r="J113" i="9"/>
  <c r="N59" i="3"/>
  <c r="L59" i="3"/>
  <c r="M59" i="3"/>
  <c r="J60" i="3"/>
  <c r="I60" i="3"/>
  <c r="H60" i="3"/>
  <c r="I43" i="3"/>
  <c r="J43" i="3"/>
  <c r="H43" i="3"/>
  <c r="F282" i="9"/>
  <c r="E282" i="9" s="1"/>
  <c r="D14" i="9" s="1"/>
  <c r="D111" i="9"/>
  <c r="M111" i="9"/>
  <c r="G111" i="9"/>
  <c r="J111" i="9"/>
  <c r="I68" i="3"/>
  <c r="H68" i="3"/>
  <c r="J68" i="3"/>
  <c r="J32" i="9"/>
  <c r="G32" i="9"/>
  <c r="D32" i="9"/>
  <c r="M32" i="9"/>
  <c r="G52" i="9"/>
  <c r="D52" i="9"/>
  <c r="J52" i="9"/>
  <c r="M52" i="9"/>
  <c r="J50" i="3"/>
  <c r="H50" i="3"/>
  <c r="I50" i="3"/>
  <c r="R63" i="3"/>
  <c r="P63" i="3"/>
  <c r="Q63" i="3"/>
  <c r="J75" i="9"/>
  <c r="D75" i="9"/>
  <c r="M75" i="9"/>
  <c r="G75" i="9"/>
  <c r="I49" i="3"/>
  <c r="H49" i="3"/>
  <c r="J49" i="3"/>
  <c r="H74" i="3"/>
  <c r="J74" i="3"/>
  <c r="I74" i="3"/>
  <c r="L21" i="5"/>
  <c r="N21" i="5"/>
  <c r="M21" i="5"/>
  <c r="G189" i="9"/>
  <c r="J189" i="9"/>
  <c r="D189" i="9"/>
  <c r="M189" i="9"/>
  <c r="J121" i="9"/>
  <c r="M121" i="9"/>
  <c r="G121" i="9"/>
  <c r="D121" i="9"/>
  <c r="D259" i="9"/>
  <c r="J259" i="9"/>
  <c r="M259" i="9"/>
  <c r="G259" i="9"/>
  <c r="G104" i="9"/>
  <c r="D104" i="9"/>
  <c r="M104" i="9"/>
  <c r="J104" i="9"/>
  <c r="I282" i="9"/>
  <c r="H282" i="9" s="1"/>
  <c r="G14" i="9" s="1"/>
  <c r="G240" i="9"/>
  <c r="D240" i="9"/>
  <c r="M240" i="9"/>
  <c r="J240" i="9"/>
  <c r="J44" i="9"/>
  <c r="M44" i="9"/>
  <c r="D44" i="9"/>
  <c r="G44" i="9"/>
  <c r="D37" i="9"/>
  <c r="G37" i="9"/>
  <c r="J37" i="9"/>
  <c r="M37" i="9"/>
  <c r="D194" i="9"/>
  <c r="J194" i="9"/>
  <c r="M194" i="9"/>
  <c r="G194" i="9"/>
  <c r="I71" i="3"/>
  <c r="J71" i="3"/>
  <c r="H71" i="3"/>
  <c r="G222" i="9"/>
  <c r="M222" i="9"/>
  <c r="J222" i="9"/>
  <c r="D222" i="9"/>
  <c r="D67" i="9"/>
  <c r="J67" i="9"/>
  <c r="G67" i="9"/>
  <c r="M67" i="9"/>
  <c r="M255" i="9"/>
  <c r="G255" i="9"/>
  <c r="D255" i="9"/>
  <c r="J255" i="9"/>
  <c r="M219" i="9"/>
  <c r="D219" i="9"/>
  <c r="G219" i="9"/>
  <c r="J219" i="9"/>
  <c r="G263" i="9"/>
  <c r="D263" i="9"/>
  <c r="M263" i="9"/>
  <c r="J263" i="9"/>
  <c r="L19" i="5"/>
  <c r="N19" i="5"/>
  <c r="M19" i="5"/>
  <c r="J76" i="9"/>
  <c r="G76" i="9"/>
  <c r="D76" i="9"/>
  <c r="M76" i="9"/>
  <c r="P59" i="3"/>
  <c r="Q59" i="3"/>
  <c r="R59" i="3"/>
  <c r="G118" i="9"/>
  <c r="J118" i="9"/>
  <c r="M118" i="9"/>
  <c r="D118" i="9"/>
  <c r="N45" i="3"/>
  <c r="M45" i="3"/>
  <c r="L45" i="3"/>
  <c r="G106" i="9"/>
  <c r="M106" i="9"/>
  <c r="J106" i="9"/>
  <c r="D106" i="9"/>
  <c r="J188" i="9"/>
  <c r="D188" i="9"/>
  <c r="M188" i="9"/>
  <c r="G188" i="9"/>
  <c r="M11" i="5"/>
  <c r="N11" i="5"/>
  <c r="L11" i="5"/>
  <c r="J84" i="9"/>
  <c r="G84" i="9"/>
  <c r="M84" i="9"/>
  <c r="D84" i="9"/>
  <c r="L54" i="9"/>
  <c r="K54" i="9" s="1"/>
  <c r="J16" i="9" s="1"/>
  <c r="H48" i="3"/>
  <c r="I48" i="3"/>
  <c r="J48" i="3"/>
  <c r="P56" i="3"/>
  <c r="Q56" i="3"/>
  <c r="R56" i="3"/>
  <c r="H59" i="3"/>
  <c r="I59" i="3"/>
  <c r="J59" i="3"/>
  <c r="Q38" i="3"/>
  <c r="P38" i="3"/>
  <c r="R38" i="3"/>
  <c r="M221" i="9"/>
  <c r="G221" i="9"/>
  <c r="J221" i="9"/>
  <c r="D221" i="9"/>
  <c r="D241" i="9"/>
  <c r="G241" i="9"/>
  <c r="J241" i="9"/>
  <c r="M241" i="9"/>
  <c r="G260" i="9"/>
  <c r="J260" i="9"/>
  <c r="D260" i="9"/>
  <c r="M260" i="9"/>
  <c r="M141" i="9"/>
  <c r="J141" i="9"/>
  <c r="G141" i="9"/>
  <c r="D141" i="9"/>
  <c r="D140" i="9"/>
  <c r="M140" i="9"/>
  <c r="J140" i="9"/>
  <c r="G140" i="9"/>
  <c r="I47" i="3"/>
  <c r="H47" i="3"/>
  <c r="J47" i="3"/>
  <c r="H44" i="3"/>
  <c r="J44" i="3"/>
  <c r="I44" i="3"/>
  <c r="M89" i="9"/>
  <c r="D89" i="9"/>
  <c r="G89" i="9"/>
  <c r="J89" i="9"/>
  <c r="M34" i="9"/>
  <c r="G34" i="9"/>
  <c r="D34" i="9"/>
  <c r="J34" i="9"/>
  <c r="D273" i="9"/>
  <c r="G273" i="9"/>
  <c r="M273" i="9"/>
  <c r="J273" i="9"/>
  <c r="J276" i="9"/>
  <c r="M276" i="9"/>
  <c r="D276" i="9"/>
  <c r="G276" i="9"/>
  <c r="D43" i="9"/>
  <c r="J43" i="9"/>
  <c r="G43" i="9"/>
  <c r="M43" i="9"/>
  <c r="L32" i="3"/>
  <c r="M32" i="3"/>
  <c r="N32" i="3"/>
  <c r="G47" i="9"/>
  <c r="D47" i="9"/>
  <c r="M47" i="9"/>
  <c r="J47" i="9"/>
  <c r="M38" i="3"/>
  <c r="L38" i="3"/>
  <c r="N38" i="3"/>
  <c r="D261" i="9"/>
  <c r="G261" i="9"/>
  <c r="M261" i="9"/>
  <c r="J261" i="9"/>
  <c r="L24" i="5"/>
  <c r="N24" i="5"/>
  <c r="M24" i="5"/>
  <c r="M15" i="3"/>
  <c r="L15" i="3"/>
  <c r="N15" i="3"/>
  <c r="N34" i="3"/>
  <c r="L34" i="3"/>
  <c r="M34" i="3"/>
  <c r="L23" i="5"/>
  <c r="M23" i="5"/>
  <c r="N23" i="5"/>
  <c r="F168" i="9"/>
  <c r="E168" i="9" s="1"/>
  <c r="D12" i="9" s="1"/>
  <c r="N75" i="3"/>
  <c r="L75" i="3"/>
  <c r="M75" i="3"/>
  <c r="D143" i="9"/>
  <c r="M143" i="9"/>
  <c r="G143" i="9"/>
  <c r="J143" i="9"/>
  <c r="L63" i="3"/>
  <c r="M63" i="3"/>
  <c r="N63" i="3"/>
  <c r="J31" i="9"/>
  <c r="G31" i="9"/>
  <c r="M31" i="9"/>
  <c r="D31" i="9"/>
  <c r="M23" i="3"/>
  <c r="N23" i="3"/>
  <c r="L23" i="3"/>
  <c r="L282" i="9"/>
  <c r="K282" i="9" s="1"/>
  <c r="J14" i="9" s="1"/>
  <c r="N35" i="3"/>
  <c r="M35" i="3"/>
  <c r="L35" i="3"/>
  <c r="J150" i="9"/>
  <c r="D150" i="9"/>
  <c r="M150" i="9"/>
  <c r="G150" i="9"/>
  <c r="M103" i="9"/>
  <c r="J103" i="9"/>
  <c r="G103" i="9"/>
  <c r="D103" i="9"/>
  <c r="D77" i="9"/>
  <c r="G77" i="9"/>
  <c r="J77" i="9"/>
  <c r="M77" i="9"/>
  <c r="H33" i="3"/>
  <c r="J33" i="3"/>
  <c r="I33" i="3"/>
  <c r="D179" i="9"/>
  <c r="J179" i="9"/>
  <c r="G179" i="9"/>
  <c r="M179" i="9"/>
  <c r="D61" i="9"/>
  <c r="J61" i="9"/>
  <c r="M61" i="9"/>
  <c r="G61" i="9"/>
  <c r="E54" i="9" l="1"/>
  <c r="D16" i="9" s="1"/>
  <c r="B12" i="9" s="1"/>
  <c r="J282" i="9"/>
  <c r="J244" i="9"/>
  <c r="D92" i="9"/>
  <c r="J54" i="9"/>
  <c r="J206" i="9"/>
  <c r="M282" i="9"/>
  <c r="D282" i="9"/>
  <c r="M168" i="9"/>
  <c r="G244" i="9"/>
  <c r="M244" i="9"/>
  <c r="M92" i="9"/>
  <c r="G92" i="9"/>
  <c r="M54" i="9"/>
  <c r="G130" i="9"/>
  <c r="J130" i="9"/>
  <c r="M206" i="9"/>
  <c r="J168" i="9"/>
  <c r="D244" i="9"/>
  <c r="D54" i="9"/>
  <c r="D130" i="9"/>
  <c r="G206" i="9"/>
  <c r="G282" i="9"/>
  <c r="D168" i="9"/>
  <c r="G168" i="9"/>
  <c r="J92" i="9"/>
  <c r="G54" i="9"/>
  <c r="M130" i="9"/>
  <c r="D206" i="9"/>
  <c r="B14" i="9" l="1"/>
  <c r="B3" i="9"/>
  <c r="B6" i="9"/>
  <c r="B9" i="9"/>
  <c r="B7" i="9"/>
  <c r="B15" i="9"/>
  <c r="B5" i="9"/>
  <c r="B4" i="9"/>
  <c r="B10" i="9"/>
  <c r="B8" i="9"/>
  <c r="B11" i="9"/>
  <c r="B13" i="9"/>
  <c r="B16" i="9"/>
</calcChain>
</file>

<file path=xl/sharedStrings.xml><?xml version="1.0" encoding="utf-8"?>
<sst xmlns="http://schemas.openxmlformats.org/spreadsheetml/2006/main" count="6227" uniqueCount="350">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</sst>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8E5A6036-48B7-4AD7-837B-126DEBCA6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1BC16FE6-9BB9-4EAF-8C2F-525BFF33A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97AB9691-861B-48FF-925A-A5B0DF390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1E4449E2-2F62-4D77-B738-B9EBC6576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E8EB9DFC-1B70-4F85-BA2F-31B4A09A4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BFB4A284-4B56-46B2-B5CA-B7C4BEF54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2DB2FBC0-443F-4791-BC61-CFE2CB1A3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B7FB250-3DBB-4193-9BEE-63B7B4114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E3B251A7-CE61-42CE-AFD6-9EBF92BB5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3416270B-137A-4B47-940B-E04B5BA38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75766C3C-718A-4C69-BE83-4EE4C42A3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73470CA3-0CF9-4FD9-A426-5A76DDDD7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1A479731-3C59-4D1D-889C-0E4EB705D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6AB7F373-9BBC-4C1A-AB31-869D5A393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CCE381FB-1E2B-4902-9A41-DD40C28C6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9C70A7FF-C94F-46A2-A2C6-025F009DC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9AA1D7B7-F3E9-4054-9F79-5924EA383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AB0EE819-9A38-437A-A4CF-1712C118E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FAFA24FE-E45C-4D09-9764-2AF5EB902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E81DA1B6-E23C-42A1-9917-0991634B8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4BE6843B-7599-4F08-A815-70094B0F6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A626E7AB-1591-474B-A398-F89ED1EC7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50AB13C3-4D6C-4D3E-A6D3-B74E6DDD1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DBCC7F95-E95F-490E-AFBC-FF7736C03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60FC9253-E22D-4D1E-BFA4-5582044B6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8EF45A25-CB6C-4B19-88A1-B4E47765C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3C7A8AB9-6CB0-444D-BD10-DDD6997DD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9584193-847D-4043-B6A3-B20BB200F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9E6FDB9F-E110-4A62-9025-623A8EC62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544EA36-92F1-4E03-8F17-F50A389EB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968E335B-8761-4F25-9820-A5A8E5EB8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A252CCF1-A05A-4D4F-8C7F-56DFFDD5F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498B019-397E-400F-817F-FAFB201BE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877D7809-E333-4628-9D76-6C645F30A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CBB76D60-C675-4F6D-83B0-D6213357F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EC802401-7885-4155-871F-00538CDB7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EB411C3E-BC47-4299-97D5-799FA6DF7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14E2F8E3-79EF-46D7-B0F2-9DB460124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2C34C81-5A74-4C8E-93B8-B07175BD8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9660962A-0A51-4FCD-9E28-10F7868EA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CBE1CF13-F46D-45B7-B7BE-085E4BB6D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2FF1600E-66BE-4CEE-A34D-32331BCC6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57873A89-D558-479E-8159-FAD2EA408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7B7A4D2E-FADF-41AA-9E07-550F29EBF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D29459CA-8981-4974-92EB-C859740D6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2A4DE5AB-F5A6-44B4-AA93-BA547E749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4541EF91-062C-49D6-9634-F1EC25143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54041830-0158-4801-A10B-77C45D9D4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EF1AABAE-6436-4F61-AAFA-3AD0F284F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4323FE17-3900-4A67-BB10-28E3B83EF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843274B6-C170-4BDB-89F4-CFA5AF373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92F9F0B5-6471-4768-9357-D8AD21E5D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8E4205B3-E6F4-4B79-B66E-686E21E81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28212776-D566-4900-A65D-E13E334AD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D9370272-BF7C-4530-ABED-80183DB45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C10D6B0A-D019-49AD-A541-EBC3D2896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715F2A9D-65F4-4ACA-AC83-FB31B286A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E5E29839-F3B9-4AA3-B636-25CE5FEAD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8751FA2B-5F7C-424A-A607-081C8F44D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96DC43E-84B3-4C8A-ACA7-AB3429AD5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50FEEAFC-218E-4F11-955A-E678DC6B5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FB85E5DF-EA44-4FF4-8351-8D9F8C372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1680870E-1F9D-4D35-AF80-C79629B76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C5C2227-EF17-4987-A507-2A15B6B82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94E5BC60-198D-4DAF-975B-40FA5C557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9C4CE020-AAFF-43D4-A7F5-68D6BDA61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D1F83F3-C160-4ED2-B3D4-1CA434D68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B79C8CD1-3E8A-431A-AB79-7FC5431D5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48C0E945-B817-4752-8E5B-9874B6BCC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167F4D7-810E-4D55-8DE7-52ABA2717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D190D71C-B4FE-490C-832C-327477BFF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30D9871D-1C09-4118-9028-DABA48B9B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D182665E-A1BC-49DE-80F2-4DB191E23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96666CDE-0EF8-483C-9CF6-7C35C011D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BCA2C041-085B-415F-8A84-C5A317BC4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60AFB84-5D76-461D-A7E8-3AFB2F6D7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E3491EDA-1B23-4ED1-8098-66C6652CD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3D231E14-D0BE-444D-84CE-F607397D8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9C91B6AE-6DE2-40BD-BBFA-063CD09A2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33FA9CCA-BDF2-424A-9773-765F0F1A7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5A5AD7C-9CB5-4173-9CE1-320FC7C5C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5985C097-00C6-44B5-8FB4-E090551CA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D24ECCF7-DA2B-4A94-9414-0AAFD3E43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BF1E5A24-1B55-456B-94B8-9C5FCD9E2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221F0CC-FA37-4A38-A6B0-C893F3A95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560748C3-DEDD-460A-8CF2-1CAB4A65A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DC738076-1795-481C-977F-EBA865A23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E536ED8C-4F72-42F1-BF0C-C19E473A5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49A192CC-528D-4B2C-A7F5-1154D9610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AD3E3ABE-E5AD-4FF4-93AE-FE1055165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2EE1A2BA-A807-4C5F-8E32-A098B5037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D25522BF-C08A-421E-90A6-0C346D4BF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66D893E-D295-4863-8BB0-AA9433B93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63208F92-EF2C-4A3D-86C3-448D7AEF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B30C8403-83AC-47EE-B4C1-5C98ED05E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29CA9B01-5C17-42C4-ACF4-12F8D250C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FCB11F9-CBA0-4D1D-B13D-75F099154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E8708824-4977-4B41-838F-4361D374F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4C7F1926-8761-4BFF-972E-4B4F0B8316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66088267-6D25-4F65-BD5F-443F9A0DF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34D3B18F-58C3-4C45-8C6F-56A5A435C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7D1D8902-F900-4F16-907A-016610887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94054726-971E-4F63-9F83-355C474DA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F51B7083-B385-4DEE-8CC0-68F7A4B90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B6411430-BFAA-4E6A-AD0D-7676570A8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805D8B84-233A-4343-ACC6-65A424F0D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83B8C93A-DF9E-4B46-8572-EB5EC2F51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AD98B049-A7CB-4642-B3C7-D995D7F57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5E04C8D0-F55F-49BD-81EC-9AB0CA3ED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9A6EBD8D-4046-41AB-989D-575CCB8C5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BAA715FB-79D8-48FB-AEBB-8717B2897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A3C546DA-05BE-4F25-8A07-E1196CBC7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8491AAD3-9E6C-43CD-BB3E-BC8FC5768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E1B4E487-BB57-483A-A09C-82510B058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6333ADD3-AAD1-41EB-967B-18972F271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B0DC603F-E86A-452D-9266-BFBC1B089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691CD5D6-1535-44A2-8C24-56DC717F0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2555A6A5-29C9-4990-B661-08974179A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5C1EF3E8-2706-4D70-B589-74EF473B2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A495135D-60A1-4FBD-A78A-E30441809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9FC00325-45FF-46EC-ADD7-91DA5629B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D67C1314-DDA6-4776-8DE5-73DFFEE2E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10EF8E1-B050-466B-A635-020338144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1B66B2-A01A-49AB-8E44-A54EA471E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674F64F8-5340-4F17-AC83-9657068AD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16558B21-038E-4213-B226-0BEC2812B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170517C2-F11E-4522-8C1F-E3BDE9B39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5DE6BC55-DA7C-43B6-8260-05E78EF8C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9AFD0DE7-C199-4A7C-83A9-45099A96C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D20C15F1-F040-4278-AB2A-4A5C95A5F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88399569-8462-4BCC-A951-5DCF34E9F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538C3660-CCC7-46E3-9A14-42072F7F2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2D4DB42F-7236-4470-BA7B-074E38C29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7C9EB545-97DB-4763-A02D-0995602CC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7FBC3BD7-473B-47E2-A488-BA82571ED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81A2ECBD-A396-4B7C-B07B-15C3A1860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AD1259BB-63FE-4D04-BC89-CEE81BBC5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F6A76794-2554-4EE2-8D11-C6742F134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C37244DF-9E72-4D45-9AE3-5DCD3CC1E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DF39C074-6ADB-4575-A5A5-7832562F0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EB1E12D3-2A68-466E-AA76-07246EE15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8BFE9EDF-B033-4B5B-92DB-A8DBB80C7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A51E65B6-4F65-455A-A7F2-0C4553B60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8EF746E0-84BF-4380-A8C7-1F981EA70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FAD8261B-3B62-403E-9E36-75634EFA5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E908D580-A360-49F5-8D22-F62B0BCC9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EFEE3D25-6CB6-435F-98B4-4EE254442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C3A295A7-9299-4B0F-98E3-D1E9515C3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B793DD79-6769-4D0F-BBE1-3777F1A9E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600D62A9-D2FD-4765-AB5D-66578CD7E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C965B118-A132-4DE7-A01F-FA2D045E6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774B7C19-DDC1-46E8-B49E-9ECCF281D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E3F1237F-8DF2-4321-B933-D8AAEEA31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E924F336-59E1-4E9F-BDD8-58477F0D2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5F7BA65F-1967-4785-8979-66B817E32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9A303F71-B9BD-4C91-99CE-5667CFF97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B2F85243-2DB4-417F-BC18-DE4334125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97B9494E-6F28-4560-A95F-E53880387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77A293F7-9F30-4470-B925-C7F277C3C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650C4B94-4514-4AE4-9D12-E66334CCE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8CF483-EF95-4699-9A46-62BA28259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4C4FC80E-8267-49FB-A869-B8094FEE7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E307C380-52A3-4156-9A76-67474207D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741D7EAB-413B-462C-952B-F5C76EF38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2F4D9BA4-981A-4E3B-B13D-6E068D5A4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9AC02F8B-539E-4F17-A89D-C93954AD2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15C64D87-46C6-4332-A7C5-F31C5FB5E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2AC204BB-86F7-4AE5-9CFA-2C9973421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F6123C31-2D10-4E86-AD06-DE40E5346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495B6B3B-AC29-469B-AB68-9EB3C1AAA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85223D7C-4892-4D01-8792-CCB3B4B3D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CC7A7D06-85F2-4805-BDD2-0C333FDC6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F810AC4C-A04B-407E-BD4D-F8CB4DCC1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BC57F17C-142A-4AF3-B8E1-2B2D42537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4DE6C8-C39D-4B36-9230-87D356894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59EA0846-4BD6-4AD2-9C24-65225BD10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C0E42489-F730-4861-80DB-6160BC385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61D989BF-5204-419E-9B96-AD37E547C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19FF1CCF-DCBB-49DB-951C-F0DAB9A9F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24B63B6B-9F19-4B12-9B47-9073D8C13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6A7B9FF1-A688-4D5F-AC39-BC13BB57C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9BFFB1FD-AB75-4470-8B6F-3069EBE74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B8F2F491-46F9-4DB9-A882-BB8603F0C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5119ADEF-D465-4073-B03E-14E59520E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8C03243C-DEC7-4D0F-A334-91DDD6D9B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92EA79CB-91A0-430F-8B99-4587F60A2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8705347C-E2AD-42C5-837D-0DA626FEC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5D0C22BC-F1B0-4EF6-91D2-819107927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86AE73B-C76C-4582-8CA5-AA468D725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20556AF9-62B7-41F7-8FC9-4258C2423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622AE875-B06F-4AB0-9966-57F2CCCA74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D0714CAF-0169-4193-9E3E-3B338C413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1BA70819-C208-4FBA-828B-8E3A89232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F86B0819-B3F3-4CC9-BDF9-EF0762037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A8EB0A97-B7E3-4224-8643-D19A4E69A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5F5E4ACC-1C74-4D03-BB31-8579D657C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99335E86-9894-497A-9452-DD350432C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5E31F672-2A1E-4F05-9FAE-D070099EF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BCFC9FF2-10BC-4959-A784-A32669764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4B74D15E-145F-4BA5-9517-A3FEDF613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7BA70527-ABC7-4155-81A9-E4ADD13AE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FE03533C-BAEB-44B0-AE9A-481471D45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1A179BED-C263-4771-94ED-4123DF9FD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A7A193D3-845D-4B9A-ABEA-D1956658B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DD9A9070-2687-4E7D-B01D-731DE49FF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E2DB8DAA-68DA-4630-922B-3255E4D66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9CC788A2-05CC-4916-81A7-1E610A2A3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12530B95-8E21-45A1-B456-287CF2FD0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6275F9C3-3E2A-47FE-9A04-18280F580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E688D3CF-C45D-4B33-925D-A7E335C14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E750BE9-B10A-4BCB-94F9-F5DC9ED27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C6FE0E56-79E3-4F32-9AEB-AE69EB901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B3306E6B-AA69-4BD1-8793-6F0EBB2E0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EC4A9FDF-D1B4-4B26-BA5C-2577FF47D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5686BFEC-E5D7-4C90-84E5-48503DAD5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5958AD92-1E87-4AE9-8714-22AA0A398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CD5D5CBA-3606-4CC1-A640-8E3287497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118E3A7F-3E18-47CB-BC12-46734FEE7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26246B12-A7ED-4474-A208-F874F1341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97BE1ABE-7C71-473E-8789-C4E283392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AD4A4AE2-64F9-4D46-B728-EC32C0AA0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38CE29A6-6730-41EF-BAA3-2B22ACD14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19F77C86-BFD0-4C5D-9817-BCB96A829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1526F2BF-6298-4E53-8717-048918610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40B54B81-FDB5-46DD-B697-422903AB2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4B710712-E62B-46B2-8837-BF0A53E6B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A798AC9F-D924-46CF-ADEB-005A6DF8D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573C1EA5-739C-48EA-8D88-F75B5F06B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CEBB457B-B63D-45C2-8686-A3A96B9AE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3878D80A-4435-44DA-AC13-95F273685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7A5C9A9B-C38C-4471-95B7-9A08791A1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15415DAF-5ED4-4DBA-8951-D43C77C70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F8BB0F2B-C940-4626-BB0B-721AA9F38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7349BAE4-667C-4002-A258-C2D3E90DA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4AA3C489-70E1-4626-B62A-F3F995E13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44D6ADFC-E56D-4259-9BF4-A513BD047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AED53B0A-D5D7-4672-909B-B4CF22F17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C1D15C43-D418-48B8-B86A-4D0647A16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AE131270-2362-41A7-ABD4-F2DB140CE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2EB52E18-CC5A-43EB-A86B-FA12A7AC7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A05FC85D-D387-40B4-BE38-1FE954897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ADA5F147-58AA-4F02-A4A5-AA17C10EC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70B28A3C-BBA0-4A48-BA78-D0E5A27A5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D5094128-6C40-473F-8AF0-1D1E29489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EFF8EE33-8FBA-4E1A-BE92-E7B12AA64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9B194040-B3A9-4E76-965F-D798D4F78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60691232-811D-43BF-920C-66EBB2283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13E7E01F-3146-4C2B-B034-8BC498CB0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DEF60D42-4B63-4AC0-A573-BCC1E70A3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7853A56B-C1C3-4D3C-9FD5-EA079C4E0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E2739D7B-194E-4530-9857-67833888D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88DF38CF-4F89-490B-85C4-2937EACC4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2A069E00-746D-46E7-B818-40F7B86CD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9C0A00B0-B055-47F7-9B60-B12F1BFEA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55BB50C1-A045-4DD7-856D-660C9357A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DE0DF797-0190-46D2-B07E-9160943A3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F06D5ABE-878F-4EC0-9690-BE3D73179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17E2404-C0E2-4EEA-A475-344B02437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FDF67010-AA32-4669-A2EA-C4CCCBFB0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5D1797B9-7DBB-4B33-8722-56D13802D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4D865129-A10B-4BC9-BBCF-BB79FEE5B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2E76EDD-3C3F-4494-BCBF-7D46B1C2C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7396CDF7-59B0-4622-ADEA-E97BCD7B3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E57799AA-674E-4303-A089-136D8C300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EEAA3BEB-BD71-4502-837B-31B4CB4C2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76164DE7-50E6-4FC0-B103-886C0954A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AA21E416-42CD-47A3-BA1A-46B5B9297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204736B3-A435-4244-A446-7B751935D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8F9A7046-74B8-4E50-98BD-BE4FA35FA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4C2C28A8-0FB4-4074-9A36-5E24BD121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C27C5C1-9D4A-4B41-B37D-C7936F1E3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85686CFF-6806-4F83-9415-E68F60392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FA3B7F34-7350-426B-83F9-757082F48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ADC43FE2-5276-4300-AEC1-4853DAED8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C2BC04A4-684A-4B41-95EC-4FD89668C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BDA50E0-FEF9-4544-8A6B-DE1F02477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BCC9B4AC-3F32-432F-A692-AC3032306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77737FA4-ED68-4AAA-A907-F5A5588EF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9CEC2C9C-6DD4-41DD-ACEE-63EAEB96C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DBA8AA28-FDDF-4BF7-9850-F5966964C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563397AF-EF91-4F50-8503-59DF7BB37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D85F0684-183F-49CA-8C00-81F79DCE4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347A29EA-4935-4A8B-898D-6505B4D9F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88706D67-5ED0-4A72-8C26-F36C94A6C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E2B9FD84-34D7-4808-83D0-DB1EF200D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58C1729-359E-4DC0-9633-DEC63F590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A34B3345-BB22-4BA7-BEC8-DA68569CE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C6582AA5-E704-4053-A742-E4740B2AA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EF7F6728-4BE9-40D7-8C15-171406DB0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4094A0A8-CB28-4F0B-AF39-BD33ED4FD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363DE1A4-9F2D-449B-B50C-AF425584D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211D4349-C806-4C3C-875E-975990026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1E4A1D40-3A4D-4D04-ACF2-7405C3303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A90EFB55-487F-4515-B0BF-0D0D469F0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2F421ABD-9B1E-413E-9E9C-151ADB121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13AC7D54-E921-42CF-9EF9-8BFC7F3F5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8D98C238-3586-44B0-9D6F-EF3B67C3B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73376386-8DF1-4F9F-B0B3-F62D5E168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7D2C50D2-F8B8-4AD3-86EF-70976883F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C0B23B59-70DA-4826-8270-01DEDA120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1FA6220E-5651-4BE0-8A31-23FA23467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3F964EF8-9238-4987-8288-E486636D7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41F95B23-27D2-48F2-8B09-16F91F183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F1328527-7F1A-45A3-92F8-1B86A7453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AD2BD210-5852-4E82-8746-896DD8B4D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F8792409-152D-478F-9E52-CC16199BB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5C7673EC-2B37-4930-BCDA-792B6045C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7CD1CA32-9D0F-40A7-ABF2-3215B5AB4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9F594934-9AB2-46B0-98B2-1495E800E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6FF1B2A3-5D2D-42B9-9DC3-29295B283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71B269EF-0CE6-4285-A5A3-67FC6B4A7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8A4DF2B9-6152-4476-AB70-53FC71180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7FC5CD18-105E-4529-9468-4552B1B82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3D0AFA40-3FC2-451F-9567-EF5A904C7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821E1223-EFAB-4E89-AA02-945E83D70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230F8870-F1B1-4DD4-8FA8-CA8103E7A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24A1FDBF-B9FC-4501-93CE-2D93FB5B0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953F9962-73D2-48AC-A1F8-7D37C1F5F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573AD521-4F57-44B3-868D-CB7180304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347D11C7-5FF9-45CD-894A-E7795154C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6807481A-A5B1-489A-9B12-B0DAF3EF6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BE5EB1F-B31F-4E12-A03B-9377B91B0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51FA3974-3ABF-403E-B5F4-410955272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E5D8C693-F89D-46D6-BCE8-7236C1344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D2A7DA6E-F718-4B6C-AAB4-A17230D19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DDD7FAEA-FD71-4F51-966D-5A7E1FBF5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E92F8626-C9FE-4AA7-B5A3-F2A31CE81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93A34B28-7975-46C2-B865-D9FC9FF96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642BA2C9-562F-46F0-8B39-13F71C0A5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5006CBA1-C319-4836-A503-8C0157DF8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D61E0E77-C102-45CF-ABA4-A74CE0760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FE509D53-4A03-4070-8951-4B70D6EDC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B47AAF26-A2F6-4035-AE06-505501E58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670C1D73-3803-4310-8534-EB7F3777F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1716FB07-5002-4044-B890-EC5EAF359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5FD0133-60DA-467F-A004-A321572FE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18AEF850-189D-4B83-A380-1351C6BD5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E881533E-4529-47C1-89C9-DE647A260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9C890A21-E956-4472-96E3-0976C1C7B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913314CE-46D1-4271-95D9-3D8A488C1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73D77B0-6A7E-4BB8-A4AC-8C16E255E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AFD0E573-8A5E-4724-95F8-6B63FAB7C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9C202E58-990D-43CB-99D2-BEFDDD4A3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23D0898C-F13C-4AD1-99A2-0B5841DB2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618578EE-723F-4766-ABEF-5DFB4065D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7B0010F7-2017-44B6-8424-6582847CD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E0AAC104-8DBB-4BEE-8679-CA5EC54AF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CB1E2467-1995-4E8F-9706-3D33DE2E0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9820396D-BAD8-4051-95EF-EEC9EFD54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CB92E693-8F54-45B0-9078-EA1758C75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1E7BD24B-54DE-4A4D-AD44-098D57D6B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3B8ECE4B-96AA-4304-960B-8FE0A41C6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A6FE448A-3782-499E-8C13-AD5001C8B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38C245A9-7762-415D-90F1-AE81FE4CA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87FBEDF1-FD29-4D55-A815-EF3128C52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B29A5259-EA1D-4D12-A0AA-7FF9D5AC4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22E26672-A2B2-45B5-A852-D3ED8C2FB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8B9BB04C-541C-4579-ADFE-EE371567E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6170FE43-3949-4EB8-9246-BDE44A554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1C5378AE-8841-445F-9881-3F88726C9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E6EEEB78-1A5A-4E43-99E4-EA04078FE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C9A746DF-AA5E-4D12-AC1A-E19A5A6B9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6B5F489C-222A-4442-9589-3099D0812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5511F3DD-EED7-420E-B32F-B36E6DAC0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BB5F2F7-2E02-4216-BB00-B6EEB7705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94322A68-2A40-43C9-B699-99F80364A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2744E744-E75A-4E2C-A931-32D560996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202D854B-6838-4FBB-A227-2CF25D047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70870D08-C45B-4C76-BF26-4D1D80102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EE3B962F-BAAB-4C9B-BC31-0DD9732A8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860D90E7-173D-480B-9C2C-D03748CB6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EBB8A826-A985-44D4-A800-3600B7895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75D75BE1-5DF4-4272-AD58-F880FAA60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9C3DA715-09E1-4DE8-8D8C-215A01905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919EDA5E-9B46-48D1-80F3-9D6DCBC93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994D4222-DBE0-4F58-937F-99226D22A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53DD0D61-F70F-471C-B103-D9C3A5E4B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34A57EDF-8FB5-497A-8E73-21DC59C74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B1AF5CD8-B8CE-403F-ABBD-57AAD9C1D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6D0715E5-42E0-4998-B8C2-FD47CA818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2A6E79D1-66CB-42F1-9BDB-1549C712C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135B5AD3-CEDB-45DA-AD87-4756749A5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3EB6692F-5E55-4E61-BA29-B48FEDED1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289C8329-4AD2-49BB-99F6-0A8F0FC0C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14FF6639-F359-4056-9D41-E11A80D02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14A922D-68C5-4A2E-A756-0F786DD20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C297DDB6-0855-4551-A753-05503A205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1A789C5E-BEED-4C32-8000-C0E22390E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F80DFF6-53CB-4031-A990-1185055EB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2CBB36D6-A6F9-45F5-BD88-6A19F606F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36DCAF78-3DA0-4DA0-8593-512727D89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25A19594-CDA7-4F3A-896C-47D6BAF3E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B0C6BEE4-4C9A-4D00-973A-316D6DE59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5B06F1B2-A568-4DC0-AAA8-E019D7329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F8F65151-7164-4C84-844B-DD652FDD0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9785FDD8-FDF7-40C7-BE03-3FDA41CF3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25DE1432-D9E1-4349-82A0-E48BE7F6C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3CD5DD43-30F5-406C-B2DB-5AC668C03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A6EB3887-7D87-4939-B19C-9DC75A2F3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BBE85A79-3945-40EA-AD69-92B8D8BF5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B0182DBD-2203-448A-9884-2E64F44DC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50F11300-F17B-478B-823F-0731C5D69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32C3CBC3-7901-4004-B224-EFB115AA57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D4CFB3B6-1463-4A72-BAE2-8A9C0F497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34A5B667-070B-4B63-BE5C-9AF624405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508D0111-E05F-4089-A092-E9D087F17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7107C259-D187-4900-B704-D55472EAE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1DE09BD3-8907-49B7-81A6-22A3C8045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57821D52-3BFA-4068-890B-298117449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3C6D196D-9ECE-4FAC-B936-8B8B70EBD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6C68FF09-1732-4475-85C3-2DCAFC2C5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E63A4F37-29BF-4A18-83D1-9CD160E8F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8F59C3A1-BA9F-42C5-BED9-5F96E13C2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A5F0B95E-54F5-48F0-B9F8-6397071F5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8DE1790A-A33A-474F-8C93-EEB556D72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BFB3580B-8019-49BE-85B5-A980BCF48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F25724E1-9FF1-4AE0-B802-B7C1F860F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78073920-4790-4D70-9417-985C40159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608715DF-835A-410F-A206-03D35AD9A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2AD684E6-4799-487B-845C-516953C956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3278B3B7-9184-43A4-A7B2-5C6360B4FE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8820A754-7002-4D70-B0E0-69A55D245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7F99A2B1-BA88-4266-8702-EAAB04355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C8811886-3BFA-43AB-AEA1-5DD0D0953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152E329E-09BC-4CAA-A290-390000126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B0381252-973B-4A26-A18A-D9F6F9412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8539A096-81C4-44F4-923F-03C6AE74D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42B9C89C-7BCD-410C-9011-E25398D02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9B12C565-DBA7-48E3-93BF-3E875A7B2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E520E814-D55C-4AEF-89E7-5F235F2A8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22E48C76-E18A-40E7-BE47-A03FF6321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6F77D3D5-7D97-445E-B8CF-BC35B7F40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8D1F00B-6036-469C-94A8-524F3CB25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4BC3EF5A-A28A-493D-B0E5-1CB318607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9AF1A788-854A-4620-85BE-97603771D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956DE08D-FB53-4C43-9A21-6C20E6A42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1ACBC430-B576-4D05-81A1-AD03415E1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21C5D2B6-57FD-4D22-AD47-C3A357F54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27E9488F-202F-426F-901A-9E5FD4894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594263DA-5F68-4C3C-AE2F-3E23DA446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E39C1731-BBEE-47BD-B6F8-1276F7AB0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240B140A-35BA-4458-9491-B35143F0B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B5DB9ECD-AD75-40B2-BAF8-268E4EEE2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FE3C3A63-926D-4FDB-A369-EAAB784C4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B6E0AF3C-E878-44DA-8CB9-843873E14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1A8C10A9-D98B-435D-9C89-32852E756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DFBA24CB-877F-4B4F-A0F3-53851B431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D4392192-DA20-4A8E-8491-C7A1848C3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70915B36-5D18-4411-ABDE-22F79B477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B454CB6F-DC45-4FEE-8FB5-166DD7985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4328EF6C-3A8B-4546-A368-43A1675E2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AF27E8DA-B3FD-4B22-B089-CC7558ECE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94572E16-A8AB-48A4-AC1A-5A09F399A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FFC1E28D-844A-47FD-8C06-BBE8F59B5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3468C13D-D5E3-420A-8BC7-103A0AA62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2F206131-3A0E-463C-A2DC-7D5EFF2C5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8D5C471-4B5E-4743-BA47-E19480CA1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F5750E9B-9D07-47F7-92D1-D54E0089F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579DA155-1E78-43D5-AACB-DE5996C4F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34B0D833-93DE-4442-AFD5-FDBE69064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82BD2900-7153-4405-B07C-83A9AC8B4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93AD8879-1665-4D48-A5A8-17A1836F2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2AD3AE8D-B783-4419-BE3F-41DCC6C92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D6452EEC-9043-4E79-8F66-754DC30DF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3AB93CBF-A753-48F1-B304-D3E27EEAF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8BDB7CD6-A386-4E95-A228-F99F98209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DAE6D1CF-3DD8-4288-BB97-3185C6C08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EFECA3F4-0B8B-4109-9A2F-223DE0474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BAFA6CE9-B860-49BD-AFE4-EAA371C8B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133B508F-23A5-4F98-A94A-8EA40D2F1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877A6849-BB5A-40CA-8BD7-258182E7A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9BA194CB-3875-4469-91C5-5418C5E73D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2F024965-A044-4B79-8261-D6CC1E191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C784B594-B529-4396-803E-BFD173F0C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AA4AC488-98E7-448B-974A-17F59354A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D36C2C41-843F-4644-BBF3-F30F6BD67F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4C5DC1E2-63AD-45FB-B558-F17FC886D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4E7BBA5F-20CB-42AF-82F3-B1FF236D9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72B57686-0D73-43E5-9C66-D79BE0578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827F382E-EE05-41DB-A99E-BEED9757D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D7AEA5F5-6F01-4B04-8D6C-9E3A846A1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427F11AB-5967-40B3-8E94-AC944274F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462BAA49-1E29-42DD-874D-10368457D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4C44AC42-9CC4-4D77-BF6B-E16FED2DC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D2DF59AF-FBCD-442C-AACA-B7A98B74A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C69A2ED5-5D75-41C2-B624-C07F5F4CE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E9EA7637-A4BC-40FF-B2A8-F45C3AFDB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79CCCA29-26CA-471E-977E-C280EF4B3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F4542F86-04F0-411A-A51E-40BA86558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5A5A9E37-4804-47BA-A8DF-505A2E294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B07A7E0B-58E3-4D64-9212-5C7597E11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8DA3AC76-027C-4507-B617-041739F44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1C883D45-C3AF-43C9-86B5-C15657CAB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8C332DB7-2515-4F44-BAC5-B53891812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609E7A5C-3EFC-47AE-9DBF-318298C60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114A2CED-C952-40D2-BCE5-6B7C4F46F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20A02D5-FC3A-4AE9-A51E-1815F92EE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29338612-E421-4287-B266-075035EDD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279457D9-0C73-4855-B5FF-2AB48A316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2EE880A-13AA-4466-AF09-B6CFB8D47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6111C252-DFF5-4303-8B99-120A6DBB8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35E378EB-8FED-4466-8FA8-C5E5AE3D5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508C09BF-2E70-4AB1-9051-1D9B9EF26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FF79B882-7E9D-42E3-9DBE-32A3EC1A5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2B7100FE-1B1A-4DD2-9CD0-A1F6D8347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AB9DBDFE-4E5B-4AE1-A704-A2D3AC279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BFE8B9D-07B8-41C4-9331-04493398E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E3A68E11-BCAC-4FD1-A18B-6A00A71700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39525939-745A-4177-850D-7CF91DDB6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DA0C3DCF-1839-4233-87C0-62BEA4668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85E2E225-83C8-4545-8215-8227D3DF4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8D5F42BE-34E3-4F50-9B38-47C66EA29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173B6960-0CF0-4D53-B248-DCD3A3420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3C72385A-9D2F-4453-AEF0-552497FAA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2A6D0CF2-3212-4090-B45D-955540E5D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639FC242-C926-4E6A-B935-2D9B157B4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36EB3457-76B6-47A9-B551-0F1826D86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3C8923F1-D2E0-4C48-A239-2CA6F32E0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865AF2CD-4638-41C8-9318-31FF2A921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69B8E9B7-DC01-4EEC-8DE5-E9EE91972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8773B549-B0E7-4263-8EF2-DB5789800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A4D83E3F-D89B-478B-8F2D-20FB1EEC3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4A6EA8D7-F546-423F-8B47-6D563A842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128FF5E2-3D9D-4500-AAE1-1B7C40D48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804454F6-20E2-4898-851F-ED0CA8E22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2A7E4C84-24BB-4940-AC49-C423114CB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8EB7887C-04E4-4761-8DA4-9F10DDCF65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4D2DC280-397F-490B-A51B-54C847C06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D3BE74CF-A1A5-4688-892A-88C9B52D3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64BDCFD5-E905-418C-B75B-6CA3C7C3A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874D1A67-3ADE-40A6-B9C5-0FF9EB86F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1F3ED545-86B1-48D4-BA38-B6B09EFF6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99DCDE90-67B3-4D88-8784-1F0499986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E880FA9D-8428-453A-B3A3-7143F4E0B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304B13ED-C285-42F2-93EE-938460CC3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F8F3344-A876-4432-AA37-8358BFA96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ED51CF75-E0D7-4D0B-A4A0-C8275743A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4F85DEA1-36A1-4576-95A4-62AA6E4AD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8925D4A-F27B-4E45-A656-C923F4199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6B194D1A-AC9E-4E22-BB47-0C26E7B11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24351B89-B40D-4624-B094-8021522B0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D3ECD892-6C8B-404F-A155-6E609EB5B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A8AB3E19-17CF-487A-97A3-44425B793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2DB89AFD-2D09-4E70-A0C1-0583CE55E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27E65FBC-D951-41C8-8FA7-CB8D6580A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CE51100F-4066-4B9F-B6D5-6A68EC55A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457F82F6-33F0-4364-9ABB-A89DDD3FA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2877700E-9BA2-4241-AFAE-4695F0E01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E0AEFE81-D55C-4AE8-90DE-61B843757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7027D1A8-023C-4F3E-972D-56E6D9967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717C613A-6874-4500-A761-748FD95AE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33F4A006-3133-43BD-8645-2126B6EC2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B8A3DFAE-4417-4C3F-9ECA-6C4F2EFA2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2C21CD31-D8E8-454C-B9DE-4EAD18D2F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AC2010C0-3203-4CF9-BB88-3B658563A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DB5E728C-5FEF-4864-8E56-E6E9AF317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899863DE-50B6-4B11-8C03-38F7ED8F8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B86898C-9DAC-485C-8362-23B226A28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E1F246A5-4D68-4C3D-9B49-BE9B6EF04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4FBA4127-2567-4430-9B6E-CEBABCA00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4F5553FA-0AA2-4A56-BE65-5AB3B3DC4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D9142FAE-7B71-45BE-A904-3C3E49D6B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99D32D6B-0CDD-4BF6-A063-9ADCE7801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ED6344DA-9335-4CFF-B56D-C2C3763DB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5A27F24F-83EF-4870-8FBB-6FFCF4234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50793FDB-EBD8-43D7-A84D-264EB3609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BB05FD6C-CB9F-4849-8D1B-857115430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B04BC600-95B2-4A93-A7A0-C1AFF3562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B26471C5-8BCA-4A3F-B4B8-79A757CCD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A0E0C82F-0F86-4787-8471-AD5D9B13B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2B319626-E8D2-471C-AB16-FECFF8A4C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379019B5-16CA-43AA-A8E3-8D5E92403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96899D08-F120-473E-A4A8-549C0FB2D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966AC57A-EC73-4E93-8E6B-C12CDCD77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45E21B30-F389-43D3-85F7-B7E84CD99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5DE9663C-89EB-438A-A754-21B83718D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AE79AA05-04DF-4B3D-955B-641845EB8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8D7FB198-36EA-4656-9E7E-CF4C2CA71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8578BED8-8F2D-4A47-9EE3-5D34155CD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84D33F34-966A-4070-9F7D-0D445B65C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A96E2A04-076B-41FC-8689-7515620F8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EBB83EC-956F-4848-AC95-CC5608E6D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81EF998A-4FBB-4DE2-8708-BD60D5DAE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F5AF585B-B57A-4D45-A36B-34AFC0F01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5094052-3DD5-448A-A76D-6998C5C4D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C475C403-13B6-4C48-8EA9-DFBD3C7C2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DEEC905C-3CF1-4E33-BDF8-3B4F7C145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36922880-76B8-498E-B964-D8F055129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9351376F-5C77-4BC7-B993-8D631AFA2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D0AE5A1B-310D-47ED-B7F9-D09E9E92D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A5E74C01-F677-4D65-8DEC-687057F02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B80A0FE7-313F-495B-9E71-2D88A2CA3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6795890-B304-471E-B48D-EC45E1B15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76190A0-307B-4B08-8F6A-73ACD2BEE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ACCF028D-66A5-4628-8F85-EFACA8CA6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C88CAA0-7B7D-440C-95C1-54080BA69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2FDE8036-25BA-4B4E-AF59-44F40BDA7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DEE3BB7B-3CC3-447E-AE8E-13A2070E6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F542CF37-DA4F-4AAF-A1B9-E9A22B4A0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3CA974C8-A223-4700-906E-02F9B169C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E765D882-BCB5-43AF-B2A2-8AAA80D99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70CF4C89-9F16-45B9-BA9B-DBDD026DA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C37ED322-91AC-4389-955D-356560538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A003FCB0-FB14-4956-9B72-D52C370DC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8D2C3DB9-DBB0-4A7C-93FF-B03D8A426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EA015881-103E-4423-85B8-DB809A5DC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50720985-B3E4-49D6-A7F5-E931CA08A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B12BC0E0-6FBB-4FEC-B13E-53D6D48378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12018F63-3C54-4DA9-9F26-521B727CC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AB22ADFB-BD3E-413C-8D4E-B4E196CC6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A905798C-EFB7-4C0C-A03E-26D53609B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16969C59-2FB2-4CD6-BF70-3913EDCFF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5B862696-8D35-41EE-BEFA-57D39173A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D0AA41A6-3B3A-4E00-8308-BA86F5469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E459C225-2D35-4B70-B2D8-22D5E5D26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240068DB-EF68-4F80-92EF-B8C38388C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F1C8A6D5-FF69-4914-8EB6-265AD80BE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6F041622-839C-4A8F-A6B1-1C798DC3E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88B9C078-40B1-4139-90F3-0699A7B42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4AD44B25-3D32-4757-8F95-F866F3F5F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F384B9E5-E5A7-4957-A45B-92EDFDD95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AE7B97E0-B27B-460C-93CD-B38856003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CFF7FB6-2D1C-402D-BA4A-3C23EE9CA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4FC9CDED-458F-46B6-9759-183B19936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638AA132-65AC-4D14-B6BF-8D2B2D580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DA85346C-8CB3-4977-ACD5-A5359F737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EC465EC7-6F72-4C57-B92C-BDEF138AA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7B6E134A-E119-42BA-ADE4-4CD9AE9DE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BADF71E9-C415-46B5-BA61-38260739E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7620F6F4-DB82-4971-BF7F-8295B5442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B4DBF4D3-80F2-42DD-A876-0A030EE81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D2B4C11E-6637-4E4C-AB53-8DF810FDC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5D4D3C6C-4F89-4B1A-8338-9B70501BB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6CBB6299-91C8-4482-975A-81A34EECA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6B82A571-8831-46EC-9D55-16DA1D90E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410D3F53-BBFD-4B3C-9556-C1CEFFD73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B1FE69B1-473E-4116-A9E6-7AF8F287F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9F0CDDB4-8463-4CC2-9374-E5739FC9D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D021907-47B7-4806-85B8-1B2C3E0C0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212CC934-FE33-4C0F-BA12-A5875CC68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6461FD53-CECE-4A2D-A199-6282EFF21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826D99E2-797E-42AD-B536-508A1C4AF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B928BBF7-9D35-4BD5-88F8-C39289EB1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C14DA294-F707-47B1-8AAF-1D2DB922A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C5C972C1-C990-425A-8B3D-967DFE7A5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13377BFA-0F78-42CB-9B9B-4A6EEE6D0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46584018-E629-4DC9-BFAE-3D269D931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91C90110-0F76-43E0-9FB5-86DA141F8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B9920FED-9762-412A-96EB-6949EC465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FF11828E-891A-498C-9DA5-2AFC501E8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8CD1BBE5-B2B4-4F44-A1E1-96D04D6A6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BC4A7718-FCA8-4180-B1B2-3CD4B4888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938FA7A3-1692-4421-93D0-02161FA06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89AFD038-063B-4EF7-948E-12AC573BD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5F26EA08-BF4F-473D-B972-73D07C355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35D0744A-1A5B-4261-B23C-252FDCCC9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B93E4F14-9F64-46B0-9A8F-11E10D00D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167F1EE1-F52C-422C-A630-150768AE8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95E07956-FBF3-4667-AD53-A326FCB89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90188461-6CDA-4791-9DC0-A610AE2EC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648E574B-9772-4A95-BED9-48B412436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30125315-24DD-4AC0-88A7-24B4174F8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73417DE5-D398-47B4-BDFD-F931BC8BD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F71E74E3-ED6B-4A40-B68B-9FBFBF2B1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28104BB8-32A2-46AB-AA2F-2A3CFB1DF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1FF0783D-1B8F-43C5-8044-8CA85E2BD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7ACBAEBB-B347-4A06-905B-406A1157C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BC8AE2A4-EE2A-49E4-BB7B-BFDF11B26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2B7DBC8E-AFCF-4605-A870-D827F0872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C49843DE-5521-471A-998F-030BC48F9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F2B65040-475C-4B60-94D0-BBCAC83C5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66229064-B402-4ECB-859D-15B040B80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CFA1C26D-8927-4EE5-B2FC-FA0C930F7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50F3C7EA-8C2C-4EE9-8710-7A445AFC3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A36D2925-7094-420D-9960-AD3C36937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1EF58448-B99E-4F6A-9759-D71303BA1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AFA37006-1183-487D-8646-3384E7EF0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57DFE1C5-AB75-408D-8575-FD61C0207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60F98BC0-B816-485E-91DE-AC25F7F42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720B11F2-8812-4FD6-B266-C880360E5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3AD05DB8-2BBF-488C-8897-F675263C1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2E331D26-C247-4E8B-BB32-976CDF69A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90C85A0-F712-4939-9A02-B29C2ABB1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F3D4D4B5-23D1-4E5D-8D3C-08FD32004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9F3555E3-B4AF-4D22-88D8-A5EA0568B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3EEB55AE-5C12-4324-BAB4-EBA81CABB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F9230813-0404-4098-87D9-B99AFA475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14FBB9A3-24CD-4D07-B672-6AA7EB6AD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4DC6A1C8-F0AD-4A22-9C63-13D03F29E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585157A4-F8F5-4468-AC3D-A57D538F7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2C0C290D-5CE7-4D80-8572-EEE1FAE7B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5F8A435E-1061-40F3-8CA8-F7EBF6FF5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1430BFB4-FB66-4856-9F6E-A873C2444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33BCC362-C95E-4B77-AAAD-83FF7F503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C484D1DA-5C83-416E-BFEF-551359474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B42CA468-E54D-46C1-AAEE-6159346BA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45DFE254-F634-49F3-AF22-31667CE7D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2C7590A6-9DB7-4533-A099-A11566CB9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6451E160-09F5-41F3-A7A1-9DC723143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ABB9F8F0-BA28-43DF-8C71-36D9B5A5A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44287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" t="s">
        <v>3</v>
      </c>
      <c r="B2" s="184" t="s">
        <v>4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4" t="s">
        <v>7</v>
      </c>
      <c r="B3" s="190" t="s">
        <v>8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4"/>
      <c r="I3" s="195"/>
      <c r="J3" s="4" t="s">
        <v>7</v>
      </c>
      <c r="K3" s="190" t="s">
        <v>9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0" t="s">
        <v>12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13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0" t="s">
        <v>16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4"/>
      <c r="I5" s="195"/>
      <c r="J5" s="4" t="s">
        <v>15</v>
      </c>
      <c r="K5" s="190" t="s">
        <v>17</v>
      </c>
      <c r="L5" s="191"/>
      <c r="M5" s="191"/>
      <c r="N5" s="191"/>
      <c r="O5" s="192"/>
    </row>
    <row r="6" spans="1:19">
      <c r="A6" s="4" t="s">
        <v>18</v>
      </c>
      <c r="B6" s="190" t="s">
        <v>19</v>
      </c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20</v>
      </c>
      <c r="L6" s="191"/>
      <c r="M6" s="191"/>
      <c r="N6" s="191"/>
      <c r="O6" s="192"/>
    </row>
    <row r="7" spans="1:19" ht="17.25" thickBot="1">
      <c r="A7" s="4" t="s">
        <v>21</v>
      </c>
      <c r="B7" s="190" t="s">
        <v>22</v>
      </c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4"/>
      <c r="I7" s="195"/>
      <c r="J7" s="4" t="s">
        <v>21</v>
      </c>
      <c r="K7" s="190" t="s">
        <v>23</v>
      </c>
      <c r="L7" s="191"/>
      <c r="M7" s="191"/>
      <c r="N7" s="191"/>
      <c r="O7" s="192"/>
    </row>
    <row r="8" spans="1:19" ht="17.25" thickBot="1">
      <c r="A8" s="4" t="s">
        <v>24</v>
      </c>
      <c r="B8" s="190" t="s">
        <v>25</v>
      </c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 t="s">
        <v>26</v>
      </c>
      <c r="L8" s="191"/>
      <c r="M8" s="191"/>
      <c r="N8" s="191"/>
      <c r="O8" s="192"/>
      <c r="Q8" s="178" t="s">
        <v>27</v>
      </c>
      <c r="R8" s="180"/>
    </row>
    <row r="9" spans="1:19" ht="17.25" thickBot="1">
      <c r="A9" s="4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4"/>
      <c r="I9" s="195"/>
      <c r="J9" s="4" t="s">
        <v>28</v>
      </c>
      <c r="K9" s="190" t="s">
        <v>258</v>
      </c>
      <c r="L9" s="191"/>
      <c r="M9" s="191"/>
      <c r="N9" s="191"/>
      <c r="O9" s="192"/>
      <c r="Q9" s="2" t="s">
        <v>29</v>
      </c>
      <c r="R9" s="6">
        <v>10</v>
      </c>
    </row>
    <row r="10" spans="1:19">
      <c r="A10" s="4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/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7" t="s">
        <v>32</v>
      </c>
      <c r="B11" s="196"/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/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11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00" t="s">
        <v>39</v>
      </c>
      <c r="B15" s="211" t="str">
        <f>TEXT($G$1, "[$-ko-KR]yyyy-mm-dd(ddd) ") &amp; "오전 00:00"</f>
        <v>2021-04-01(목) 오전 00:00</v>
      </c>
      <c r="C15" s="212"/>
      <c r="D15" s="201" t="str">
        <f>TEXT($G$1, "[$-ko-KR]yyyy-mm-dd(ddd) ") &amp; "오후 14:00"</f>
        <v>2021-04-01(목) 오후 14:00</v>
      </c>
      <c r="E15" s="202"/>
      <c r="F15" s="203"/>
      <c r="G15" s="201" t="str">
        <f>TEXT($G$1, "[$-ko-KR]yyyy-mm-dd(ddd) ") &amp; "오후 19:00"</f>
        <v>2021-04-01(목) 오후 19:00</v>
      </c>
      <c r="H15" s="202"/>
      <c r="I15" s="203"/>
      <c r="J15" s="201" t="str">
        <f>TEXT($G$1, "[$-ko-KR]yyyy-mm-dd(ddd) ") &amp; "오후 21:00"</f>
        <v>2021-04-01(목) 오후 21:00</v>
      </c>
      <c r="K15" s="202"/>
      <c r="L15" s="203"/>
      <c r="M15" s="201" t="str">
        <f>TEXT($G$1+1, "[$-ko-KR]yyyy-mm-dd(ddd) ") &amp; "오전 00:00"</f>
        <v>2021-04-02(금) 오전 00:00</v>
      </c>
      <c r="N15" s="202"/>
      <c r="O15" s="203"/>
      <c r="Q15" s="199"/>
      <c r="R15" s="199"/>
      <c r="S15" s="199"/>
    </row>
    <row r="16" spans="1:19" ht="17.25" customHeight="1" thickBot="1">
      <c r="A16" s="20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26" t="s">
        <v>42</v>
      </c>
      <c r="B37" s="235">
        <v>300000</v>
      </c>
      <c r="C37" s="23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11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22" t="s">
        <v>54</v>
      </c>
      <c r="B42" s="224" t="str">
        <f>TEXT($G$1, "[$-ko-KR]yyyy-mm-dd(ddd) ") &amp; "오전 00:00"</f>
        <v>2021-04-01(목) 오전 00:00</v>
      </c>
      <c r="C42" s="225"/>
      <c r="D42" s="201" t="str">
        <f>TEXT($G$1, "[$-ko-KR]yyyy-mm-dd(ddd) ") &amp; "오후 14:00"</f>
        <v>2021-04-01(목) 오후 14:00</v>
      </c>
      <c r="E42" s="202"/>
      <c r="F42" s="203"/>
      <c r="G42" s="201" t="str">
        <f>TEXT($G$1, "[$-ko-KR]yyyy-mm-dd(ddd) ") &amp; "오후 19:00"</f>
        <v>2021-04-01(목) 오후 19:00</v>
      </c>
      <c r="H42" s="202"/>
      <c r="I42" s="203"/>
      <c r="J42" s="201" t="str">
        <f>TEXT($G$1, "[$-ko-KR]yyyy-mm-dd(ddd) ") &amp; "오후 21:00"</f>
        <v>2021-04-01(목) 오후 21:00</v>
      </c>
      <c r="K42" s="202"/>
      <c r="L42" s="203"/>
      <c r="M42" s="201" t="str">
        <f>TEXT($G$1+1, "[$-ko-KR]yyyy-mm-dd(ddd) ") &amp; "오전 00:00"</f>
        <v>2021-04-02(금) 오전 00:00</v>
      </c>
      <c r="N42" s="202"/>
      <c r="O42" s="203"/>
      <c r="Q42" s="199"/>
      <c r="R42" s="199"/>
      <c r="S42" s="199"/>
    </row>
    <row r="43" spans="1:19" ht="17.25" customHeight="1" thickBot="1">
      <c r="A43" s="223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9"/>
      <c r="R44" s="199"/>
      <c r="S44" s="19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9"/>
      <c r="R45" s="199"/>
      <c r="S45" s="19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9"/>
      <c r="R57" s="199"/>
      <c r="S57" s="19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9"/>
      <c r="R58" s="199"/>
      <c r="S58" s="19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6"/>
      <c r="R62" s="227"/>
      <c r="S62" s="22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9"/>
      <c r="R63" s="230"/>
      <c r="S63" s="231"/>
    </row>
    <row r="64" spans="1:19" ht="17.25" customHeight="1" thickBot="1">
      <c r="A64" s="26" t="s">
        <v>265</v>
      </c>
      <c r="B64" s="235">
        <f>$B$37</f>
        <v>300000</v>
      </c>
      <c r="C64" s="236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11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22" t="s">
        <v>54</v>
      </c>
      <c r="B69" s="224" t="str">
        <f>TEXT($G$1, "[$-ko-KR]yyyy-mm-dd(ddd) ") &amp; "오전 00:00"</f>
        <v>2021-04-01(목) 오전 00:00</v>
      </c>
      <c r="C69" s="225"/>
      <c r="D69" s="201" t="str">
        <f>TEXT($G$1, "[$-ko-KR]yyyy-mm-dd(ddd) ") &amp; "오후 14:00"</f>
        <v>2021-04-01(목) 오후 14:00</v>
      </c>
      <c r="E69" s="202"/>
      <c r="F69" s="203"/>
      <c r="G69" s="201" t="str">
        <f>TEXT($G$1, "[$-ko-KR]yyyy-mm-dd(ddd) ") &amp; "오후 19:00"</f>
        <v>2021-04-01(목) 오후 19:00</v>
      </c>
      <c r="H69" s="202"/>
      <c r="I69" s="203"/>
      <c r="J69" s="201" t="str">
        <f>TEXT($G$1, "[$-ko-KR]yyyy-mm-dd(ddd) ") &amp; "오후 21:00"</f>
        <v>2021-04-01(목) 오후 21:00</v>
      </c>
      <c r="K69" s="202"/>
      <c r="L69" s="203"/>
      <c r="M69" s="201" t="str">
        <f>TEXT($G$1+1, "[$-ko-KR]yyyy-mm-dd(ddd) ") &amp; "오전 00:00"</f>
        <v>2021-04-02(금) 오전 00:00</v>
      </c>
      <c r="N69" s="202"/>
      <c r="O69" s="203"/>
      <c r="Q69" s="199"/>
      <c r="R69" s="199"/>
      <c r="S69" s="199"/>
    </row>
    <row r="70" spans="1:19" ht="17.25" thickBot="1">
      <c r="A70" s="223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9"/>
      <c r="R71" s="199"/>
      <c r="S71" s="19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9"/>
      <c r="R72" s="199"/>
      <c r="S72" s="19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9"/>
      <c r="R84" s="199"/>
      <c r="S84" s="19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9"/>
      <c r="R85" s="199"/>
      <c r="S85" s="19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6"/>
      <c r="R89" s="227"/>
      <c r="S89" s="22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9"/>
      <c r="R90" s="230"/>
      <c r="S90" s="231"/>
    </row>
    <row r="91" spans="1:19" ht="17.25" thickBot="1">
      <c r="A91" s="26" t="s">
        <v>265</v>
      </c>
      <c r="B91" s="235">
        <f>$B$37</f>
        <v>300000</v>
      </c>
      <c r="C91" s="236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11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22" t="s">
        <v>54</v>
      </c>
      <c r="B96" s="224" t="str">
        <f>TEXT($G$1, "[$-ko-KR]yyyy-mm-dd(ddd) ") &amp; "오전 00:00"</f>
        <v>2021-04-01(목) 오전 00:00</v>
      </c>
      <c r="C96" s="225"/>
      <c r="D96" s="201" t="str">
        <f>TEXT($G$1, "[$-ko-KR]yyyy-mm-dd(ddd) ") &amp; "오후 14:00"</f>
        <v>2021-04-01(목) 오후 14:00</v>
      </c>
      <c r="E96" s="202"/>
      <c r="F96" s="203"/>
      <c r="G96" s="201" t="str">
        <f>TEXT($G$1, "[$-ko-KR]yyyy-mm-dd(ddd) ") &amp; "오후 19:00"</f>
        <v>2021-04-01(목) 오후 19:00</v>
      </c>
      <c r="H96" s="202"/>
      <c r="I96" s="203"/>
      <c r="J96" s="201" t="str">
        <f>TEXT($G$1, "[$-ko-KR]yyyy-mm-dd(ddd) ") &amp; "오후 21:00"</f>
        <v>2021-04-01(목) 오후 21:00</v>
      </c>
      <c r="K96" s="202"/>
      <c r="L96" s="203"/>
      <c r="M96" s="201" t="str">
        <f>TEXT($G$1+1, "[$-ko-KR]yyyy-mm-dd(ddd) ") &amp; "오전 00:00"</f>
        <v>2021-04-02(금) 오전 00:00</v>
      </c>
      <c r="N96" s="202"/>
      <c r="O96" s="203"/>
      <c r="Q96" s="199"/>
      <c r="R96" s="199"/>
      <c r="S96" s="199"/>
    </row>
    <row r="97" spans="1:19" ht="17.25" thickBot="1">
      <c r="A97" s="223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9"/>
      <c r="R98" s="199"/>
      <c r="S98" s="19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9"/>
      <c r="R99" s="199"/>
      <c r="S99" s="19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9"/>
      <c r="R111" s="199"/>
      <c r="S111" s="19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9"/>
      <c r="R112" s="199"/>
      <c r="S112" s="19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6"/>
      <c r="R116" s="227"/>
      <c r="S116" s="22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9"/>
      <c r="R117" s="230"/>
      <c r="S117" s="231"/>
    </row>
    <row r="118" spans="1:19" ht="17.25" thickBot="1">
      <c r="A118" s="26" t="s">
        <v>265</v>
      </c>
      <c r="B118" s="235">
        <f>$B$37</f>
        <v>300000</v>
      </c>
      <c r="C118" s="236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11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22" t="s">
        <v>54</v>
      </c>
      <c r="B123" s="224" t="str">
        <f>TEXT($G$1, "[$-ko-KR]yyyy-mm-dd(ddd) ") &amp; "오전 00:00"</f>
        <v>2021-04-01(목) 오전 00:00</v>
      </c>
      <c r="C123" s="225"/>
      <c r="D123" s="201" t="str">
        <f>TEXT($G$1, "[$-ko-KR]yyyy-mm-dd(ddd) ") &amp; "오후 14:00"</f>
        <v>2021-04-01(목) 오후 14:00</v>
      </c>
      <c r="E123" s="202"/>
      <c r="F123" s="203"/>
      <c r="G123" s="201" t="str">
        <f>TEXT($G$1, "[$-ko-KR]yyyy-mm-dd(ddd) ") &amp; "오후 19:00"</f>
        <v>2021-04-01(목) 오후 19:00</v>
      </c>
      <c r="H123" s="202"/>
      <c r="I123" s="203"/>
      <c r="J123" s="201" t="str">
        <f>TEXT($G$1, "[$-ko-KR]yyyy-mm-dd(ddd) ") &amp; "오후 21:00"</f>
        <v>2021-04-01(목) 오후 21:00</v>
      </c>
      <c r="K123" s="202"/>
      <c r="L123" s="203"/>
      <c r="M123" s="201" t="str">
        <f>TEXT($G$1+1, "[$-ko-KR]yyyy-mm-dd(ddd) ") &amp; "오전 00:00"</f>
        <v>2021-04-02(금) 오전 00:00</v>
      </c>
      <c r="N123" s="202"/>
      <c r="O123" s="203"/>
      <c r="Q123" s="199"/>
      <c r="R123" s="199"/>
      <c r="S123" s="199"/>
    </row>
    <row r="124" spans="1:19" ht="17.25" thickBot="1">
      <c r="A124" s="223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9"/>
      <c r="R125" s="199"/>
      <c r="S125" s="19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9"/>
      <c r="R126" s="199"/>
      <c r="S126" s="19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9"/>
      <c r="R138" s="199"/>
      <c r="S138" s="19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9"/>
      <c r="R139" s="199"/>
      <c r="S139" s="19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6"/>
      <c r="R143" s="227"/>
      <c r="S143" s="22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9"/>
      <c r="R144" s="230"/>
      <c r="S144" s="231"/>
    </row>
    <row r="145" spans="1:19" ht="17.25" thickBot="1">
      <c r="A145" s="26" t="s">
        <v>265</v>
      </c>
      <c r="B145" s="235">
        <f>$B$37</f>
        <v>300000</v>
      </c>
      <c r="C145" s="236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11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22" t="s">
        <v>54</v>
      </c>
      <c r="B150" s="224" t="str">
        <f>TEXT($G$1, "[$-ko-KR]yyyy-mm-dd(ddd) ") &amp; "오전 00:00"</f>
        <v>2021-04-01(목) 오전 00:00</v>
      </c>
      <c r="C150" s="225"/>
      <c r="D150" s="201" t="str">
        <f>TEXT($G$1, "[$-ko-KR]yyyy-mm-dd(ddd) ") &amp; "오후 14:00"</f>
        <v>2021-04-01(목) 오후 14:00</v>
      </c>
      <c r="E150" s="202"/>
      <c r="F150" s="203"/>
      <c r="G150" s="201" t="str">
        <f>TEXT($G$1, "[$-ko-KR]yyyy-mm-dd(ddd) ") &amp; "오후 19:00"</f>
        <v>2021-04-01(목) 오후 19:00</v>
      </c>
      <c r="H150" s="202"/>
      <c r="I150" s="203"/>
      <c r="J150" s="201" t="str">
        <f>TEXT($G$1, "[$-ko-KR]yyyy-mm-dd(ddd) ") &amp; "오후 21:00"</f>
        <v>2021-04-01(목) 오후 21:00</v>
      </c>
      <c r="K150" s="202"/>
      <c r="L150" s="203"/>
      <c r="M150" s="201" t="str">
        <f>TEXT($G$1+1, "[$-ko-KR]yyyy-mm-dd(ddd) ") &amp; "오전 00:00"</f>
        <v>2021-04-02(금) 오전 00:00</v>
      </c>
      <c r="N150" s="202"/>
      <c r="O150" s="203"/>
      <c r="Q150" s="199"/>
      <c r="R150" s="199"/>
      <c r="S150" s="199"/>
    </row>
    <row r="151" spans="1:19" ht="17.25" thickBot="1">
      <c r="A151" s="223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9"/>
      <c r="R152" s="199"/>
      <c r="S152" s="19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9"/>
      <c r="R153" s="199"/>
      <c r="S153" s="19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9"/>
      <c r="R165" s="199"/>
      <c r="S165" s="19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9"/>
      <c r="R166" s="199"/>
      <c r="S166" s="19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6"/>
      <c r="R170" s="227"/>
      <c r="S170" s="22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9"/>
      <c r="R171" s="230"/>
      <c r="S171" s="231"/>
    </row>
    <row r="172" spans="1:19" ht="17.25" thickBot="1">
      <c r="A172" s="26" t="s">
        <v>265</v>
      </c>
      <c r="B172" s="235">
        <f>$B$37</f>
        <v>300000</v>
      </c>
      <c r="C172" s="236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11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22" t="s">
        <v>54</v>
      </c>
      <c r="B177" s="224" t="str">
        <f>TEXT($G$1, "[$-ko-KR]yyyy-mm-dd(ddd) ") &amp; "오전 00:00"</f>
        <v>2021-04-01(목) 오전 00:00</v>
      </c>
      <c r="C177" s="225"/>
      <c r="D177" s="201" t="str">
        <f>TEXT($G$1, "[$-ko-KR]yyyy-mm-dd(ddd) ") &amp; "오후 14:00"</f>
        <v>2021-04-01(목) 오후 14:00</v>
      </c>
      <c r="E177" s="202"/>
      <c r="F177" s="203"/>
      <c r="G177" s="201" t="str">
        <f>TEXT($G$1, "[$-ko-KR]yyyy-mm-dd(ddd) ") &amp; "오후 19:00"</f>
        <v>2021-04-01(목) 오후 19:00</v>
      </c>
      <c r="H177" s="202"/>
      <c r="I177" s="203"/>
      <c r="J177" s="201" t="str">
        <f>TEXT($G$1, "[$-ko-KR]yyyy-mm-dd(ddd) ") &amp; "오후 21:00"</f>
        <v>2021-04-01(목) 오후 21:00</v>
      </c>
      <c r="K177" s="202"/>
      <c r="L177" s="203"/>
      <c r="M177" s="201" t="str">
        <f>TEXT($G$1+1, "[$-ko-KR]yyyy-mm-dd(ddd) ") &amp; "오전 00:00"</f>
        <v>2021-04-02(금) 오전 00:00</v>
      </c>
      <c r="N177" s="202"/>
      <c r="O177" s="203"/>
      <c r="Q177" s="199"/>
      <c r="R177" s="199"/>
      <c r="S177" s="199"/>
    </row>
    <row r="178" spans="1:19" ht="17.25" thickBot="1">
      <c r="A178" s="223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9"/>
      <c r="R179" s="199"/>
      <c r="S179" s="19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9"/>
      <c r="R180" s="199"/>
      <c r="S180" s="19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9"/>
      <c r="R192" s="199"/>
      <c r="S192" s="19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9"/>
      <c r="R193" s="199"/>
      <c r="S193" s="19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6"/>
      <c r="R197" s="227"/>
      <c r="S197" s="22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9"/>
      <c r="R198" s="230"/>
      <c r="S198" s="231"/>
    </row>
    <row r="199" spans="1:19" ht="17.25" thickBot="1">
      <c r="A199" s="26" t="s">
        <v>265</v>
      </c>
      <c r="B199" s="235">
        <f>$B$37</f>
        <v>300000</v>
      </c>
      <c r="C199" s="236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32"/>
      <c r="R199" s="233"/>
      <c r="S199" s="23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44621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16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2022-03-01(화) 오전 00:00</v>
      </c>
      <c r="C15" s="245"/>
      <c r="D15" s="201" t="str">
        <f>TEXT($G$1, "[$-ko-KR]yyyy-mm-dd(ddd) ") &amp; "오후 14:00"</f>
        <v>2022-03-01(화) 오후 14:00</v>
      </c>
      <c r="E15" s="202"/>
      <c r="F15" s="203"/>
      <c r="G15" s="201" t="str">
        <f>TEXT($G$1, "[$-ko-KR]yyyy-mm-dd(ddd) ") &amp; "오후 19:00"</f>
        <v>2022-03-01(화) 오후 19:00</v>
      </c>
      <c r="H15" s="202"/>
      <c r="I15" s="203"/>
      <c r="J15" s="201" t="str">
        <f>TEXT($G$1, "[$-ko-KR]yyyy-mm-dd(ddd) ") &amp; "오후 21:00"</f>
        <v>2022-03-01(화) 오후 21:00</v>
      </c>
      <c r="K15" s="202"/>
      <c r="L15" s="203"/>
      <c r="M15" s="201" t="str">
        <f>TEXT($G$1+1, "[$-ko-KR]yyyy-mm-dd(ddd) ") &amp; "오전 00:00"</f>
        <v>2022-03-02(수)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16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2022-03-01(화) 오전 00:00</v>
      </c>
      <c r="C42" s="242"/>
      <c r="D42" s="201" t="str">
        <f>TEXT($G$1, "[$-ko-KR]yyyy-mm-dd(ddd) ") &amp; "오후 14:00"</f>
        <v>2022-03-01(화) 오후 14:00</v>
      </c>
      <c r="E42" s="202"/>
      <c r="F42" s="203"/>
      <c r="G42" s="201" t="str">
        <f>TEXT($G$1, "[$-ko-KR]yyyy-mm-dd(ddd) ") &amp; "오후 19:00"</f>
        <v>2022-03-01(화) 오후 19:00</v>
      </c>
      <c r="H42" s="202"/>
      <c r="I42" s="203"/>
      <c r="J42" s="201" t="str">
        <f>TEXT($G$1, "[$-ko-KR]yyyy-mm-dd(ddd) ") &amp; "오후 21:00"</f>
        <v>2022-03-01(화) 오후 21:00</v>
      </c>
      <c r="K42" s="202"/>
      <c r="L42" s="203"/>
      <c r="M42" s="201" t="str">
        <f>TEXT($G$1+1, "[$-ko-KR]yyyy-mm-dd(ddd) ") &amp; "오전 00:00"</f>
        <v>2022-03-02(수)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9"/>
      <c r="R44" s="199"/>
      <c r="S44" s="19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9"/>
      <c r="R45" s="199"/>
      <c r="S45" s="19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9"/>
      <c r="R57" s="199"/>
      <c r="S57" s="19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9"/>
      <c r="R58" s="199"/>
      <c r="S58" s="19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6"/>
      <c r="R62" s="227"/>
      <c r="S62" s="22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16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2022-03-01(화) 오전 00:00</v>
      </c>
      <c r="C69" s="242"/>
      <c r="D69" s="201" t="str">
        <f>TEXT($G$1, "[$-ko-KR]yyyy-mm-dd(ddd) ") &amp; "오후 14:00"</f>
        <v>2022-03-01(화) 오후 14:00</v>
      </c>
      <c r="E69" s="202"/>
      <c r="F69" s="203"/>
      <c r="G69" s="201" t="str">
        <f>TEXT($G$1, "[$-ko-KR]yyyy-mm-dd(ddd) ") &amp; "오후 19:00"</f>
        <v>2022-03-01(화) 오후 19:00</v>
      </c>
      <c r="H69" s="202"/>
      <c r="I69" s="203"/>
      <c r="J69" s="201" t="str">
        <f>TEXT($G$1, "[$-ko-KR]yyyy-mm-dd(ddd) ") &amp; "오후 21:00"</f>
        <v>2022-03-01(화) 오후 21:00</v>
      </c>
      <c r="K69" s="202"/>
      <c r="L69" s="203"/>
      <c r="M69" s="201" t="str">
        <f>TEXT($G$1+1, "[$-ko-KR]yyyy-mm-dd(ddd) ") &amp; "오전 00:00"</f>
        <v>2022-03-02(수)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9"/>
      <c r="R71" s="199"/>
      <c r="S71" s="19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9"/>
      <c r="R72" s="199"/>
      <c r="S72" s="19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9"/>
      <c r="R84" s="199"/>
      <c r="S84" s="19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9"/>
      <c r="R85" s="199"/>
      <c r="S85" s="19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6"/>
      <c r="R89" s="227"/>
      <c r="S89" s="22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16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2022-03-01(화) 오전 00:00</v>
      </c>
      <c r="C96" s="242"/>
      <c r="D96" s="201" t="str">
        <f>TEXT($G$1, "[$-ko-KR]yyyy-mm-dd(ddd) ") &amp; "오후 14:00"</f>
        <v>2022-03-01(화) 오후 14:00</v>
      </c>
      <c r="E96" s="202"/>
      <c r="F96" s="203"/>
      <c r="G96" s="201" t="str">
        <f>TEXT($G$1, "[$-ko-KR]yyyy-mm-dd(ddd) ") &amp; "오후 19:00"</f>
        <v>2022-03-01(화) 오후 19:00</v>
      </c>
      <c r="H96" s="202"/>
      <c r="I96" s="203"/>
      <c r="J96" s="201" t="str">
        <f>TEXT($G$1, "[$-ko-KR]yyyy-mm-dd(ddd) ") &amp; "오후 21:00"</f>
        <v>2022-03-01(화) 오후 21:00</v>
      </c>
      <c r="K96" s="202"/>
      <c r="L96" s="203"/>
      <c r="M96" s="201" t="str">
        <f>TEXT($G$1+1, "[$-ko-KR]yyyy-mm-dd(ddd) ") &amp; "오전 00:00"</f>
        <v>2022-03-02(수)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9"/>
      <c r="R98" s="199"/>
      <c r="S98" s="19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9"/>
      <c r="R99" s="199"/>
      <c r="S99" s="19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9"/>
      <c r="R111" s="199"/>
      <c r="S111" s="19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9"/>
      <c r="R112" s="199"/>
      <c r="S112" s="19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6"/>
      <c r="R116" s="227"/>
      <c r="S116" s="22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16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2022-03-01(화) 오전 00:00</v>
      </c>
      <c r="C123" s="242"/>
      <c r="D123" s="201" t="str">
        <f>TEXT($G$1, "[$-ko-KR]yyyy-mm-dd(ddd) ") &amp; "오후 14:00"</f>
        <v>2022-03-01(화) 오후 14:00</v>
      </c>
      <c r="E123" s="202"/>
      <c r="F123" s="203"/>
      <c r="G123" s="201" t="str">
        <f>TEXT($G$1, "[$-ko-KR]yyyy-mm-dd(ddd) ") &amp; "오후 19:00"</f>
        <v>2022-03-01(화) 오후 19:00</v>
      </c>
      <c r="H123" s="202"/>
      <c r="I123" s="203"/>
      <c r="J123" s="201" t="str">
        <f>TEXT($G$1, "[$-ko-KR]yyyy-mm-dd(ddd) ") &amp; "오후 21:00"</f>
        <v>2022-03-01(화) 오후 21:00</v>
      </c>
      <c r="K123" s="202"/>
      <c r="L123" s="203"/>
      <c r="M123" s="201" t="str">
        <f>TEXT($G$1+1, "[$-ko-KR]yyyy-mm-dd(ddd) ") &amp; "오전 00:00"</f>
        <v>2022-03-02(수)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9"/>
      <c r="R125" s="199"/>
      <c r="S125" s="19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9"/>
      <c r="R126" s="199"/>
      <c r="S126" s="19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9"/>
      <c r="R138" s="199"/>
      <c r="S138" s="19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9"/>
      <c r="R139" s="199"/>
      <c r="S139" s="19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6"/>
      <c r="R143" s="227"/>
      <c r="S143" s="22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16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2022-03-01(화) 오전 00:00</v>
      </c>
      <c r="C150" s="242"/>
      <c r="D150" s="201" t="str">
        <f>TEXT($G$1, "[$-ko-KR]yyyy-mm-dd(ddd) ") &amp; "오후 14:00"</f>
        <v>2022-03-01(화) 오후 14:00</v>
      </c>
      <c r="E150" s="202"/>
      <c r="F150" s="203"/>
      <c r="G150" s="201" t="str">
        <f>TEXT($G$1, "[$-ko-KR]yyyy-mm-dd(ddd) ") &amp; "오후 19:00"</f>
        <v>2022-03-01(화) 오후 19:00</v>
      </c>
      <c r="H150" s="202"/>
      <c r="I150" s="203"/>
      <c r="J150" s="201" t="str">
        <f>TEXT($G$1, "[$-ko-KR]yyyy-mm-dd(ddd) ") &amp; "오후 21:00"</f>
        <v>2022-03-01(화) 오후 21:00</v>
      </c>
      <c r="K150" s="202"/>
      <c r="L150" s="203"/>
      <c r="M150" s="201" t="str">
        <f>TEXT($G$1+1, "[$-ko-KR]yyyy-mm-dd(ddd) ") &amp; "오전 00:00"</f>
        <v>2022-03-02(수)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9"/>
      <c r="R152" s="199"/>
      <c r="S152" s="19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9"/>
      <c r="R153" s="199"/>
      <c r="S153" s="19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9"/>
      <c r="R165" s="199"/>
      <c r="S165" s="19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9"/>
      <c r="R166" s="199"/>
      <c r="S166" s="19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6"/>
      <c r="R170" s="227"/>
      <c r="S170" s="22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16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2022-03-01(화) 오전 00:00</v>
      </c>
      <c r="C177" s="242"/>
      <c r="D177" s="201" t="str">
        <f>TEXT($G$1, "[$-ko-KR]yyyy-mm-dd(ddd) ") &amp; "오후 14:00"</f>
        <v>2022-03-01(화) 오후 14:00</v>
      </c>
      <c r="E177" s="202"/>
      <c r="F177" s="203"/>
      <c r="G177" s="201" t="str">
        <f>TEXT($G$1, "[$-ko-KR]yyyy-mm-dd(ddd) ") &amp; "오후 19:00"</f>
        <v>2022-03-01(화) 오후 19:00</v>
      </c>
      <c r="H177" s="202"/>
      <c r="I177" s="203"/>
      <c r="J177" s="201" t="str">
        <f>TEXT($G$1, "[$-ko-KR]yyyy-mm-dd(ddd) ") &amp; "오후 21:00"</f>
        <v>2022-03-01(화) 오후 21:00</v>
      </c>
      <c r="K177" s="202"/>
      <c r="L177" s="203"/>
      <c r="M177" s="201" t="str">
        <f>TEXT($G$1+1, "[$-ko-KR]yyyy-mm-dd(ddd) ") &amp; "오전 00:00"</f>
        <v>2022-03-02(수)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9"/>
      <c r="R179" s="199"/>
      <c r="S179" s="19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9"/>
      <c r="R180" s="199"/>
      <c r="S180" s="19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9"/>
      <c r="R192" s="199"/>
      <c r="S192" s="19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9"/>
      <c r="R193" s="199"/>
      <c r="S193" s="19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6"/>
      <c r="R197" s="227"/>
      <c r="S197" s="22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32"/>
      <c r="R199" s="233"/>
      <c r="S199" s="234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347</v>
      </c>
      <c r="B2" s="11" t="s">
        <v>348</v>
      </c>
      <c r="C2" s="95">
        <v>159</v>
      </c>
      <c r="D2" s="92">
        <v>8.1632653099999994E-2</v>
      </c>
      <c r="E2" s="93">
        <v>301789724.37774777</v>
      </c>
      <c r="F2" s="35"/>
      <c r="G2" s="54"/>
      <c r="H2" s="35"/>
      <c r="I2" s="35"/>
    </row>
    <row r="3" spans="1:18" ht="17.25" thickBot="1">
      <c r="A3" s="40" t="s">
        <v>326</v>
      </c>
      <c r="B3" s="11" t="s">
        <v>327</v>
      </c>
      <c r="C3" s="95">
        <v>548</v>
      </c>
      <c r="D3" s="92">
        <v>3.9848197299999999E-2</v>
      </c>
      <c r="E3" s="93">
        <v>136938946.21877596</v>
      </c>
      <c r="F3" s="35"/>
      <c r="G3" s="239" t="s">
        <v>255</v>
      </c>
      <c r="H3" s="251" t="s">
        <v>349</v>
      </c>
      <c r="I3" s="251"/>
      <c r="K3" s="178" t="s">
        <v>34</v>
      </c>
      <c r="L3" s="179"/>
      <c r="M3" s="179"/>
      <c r="N3" s="180"/>
      <c r="O3" s="178" t="s">
        <v>257</v>
      </c>
      <c r="P3" s="179"/>
      <c r="Q3" s="179"/>
      <c r="R3" s="180"/>
    </row>
    <row r="4" spans="1:18" ht="17.25" thickBot="1">
      <c r="A4" s="40" t="s">
        <v>212</v>
      </c>
      <c r="B4" s="11" t="s">
        <v>213</v>
      </c>
      <c r="C4" s="95">
        <v>296</v>
      </c>
      <c r="D4" s="92">
        <v>3.8596491199999999E-2</v>
      </c>
      <c r="E4" s="93">
        <v>52507206.369442217</v>
      </c>
      <c r="F4" s="35"/>
      <c r="G4" s="240"/>
      <c r="H4" s="252"/>
      <c r="I4" s="252"/>
      <c r="K4" s="243" t="s">
        <v>54</v>
      </c>
      <c r="L4" s="255">
        <f ca="1">NOW()</f>
        <v>44634.73116354167</v>
      </c>
      <c r="M4" s="256"/>
      <c r="N4" s="257"/>
      <c r="O4" s="246" t="s">
        <v>54</v>
      </c>
      <c r="P4" s="255">
        <f ca="1">NOW()</f>
        <v>44634.73116354167</v>
      </c>
      <c r="Q4" s="256"/>
      <c r="R4" s="257"/>
    </row>
    <row r="5" spans="1:18" ht="17.25" thickBot="1">
      <c r="A5" s="40" t="s">
        <v>74</v>
      </c>
      <c r="B5" s="11" t="s">
        <v>75</v>
      </c>
      <c r="C5" s="95">
        <v>16440</v>
      </c>
      <c r="D5" s="92">
        <v>2.8785982500000001E-2</v>
      </c>
      <c r="E5" s="93">
        <v>172291.02974117</v>
      </c>
      <c r="F5" s="35"/>
      <c r="K5" s="240"/>
      <c r="L5" s="36" t="s">
        <v>57</v>
      </c>
      <c r="M5" s="73" t="s">
        <v>58</v>
      </c>
      <c r="N5" s="69" t="s">
        <v>259</v>
      </c>
      <c r="O5" s="240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133</v>
      </c>
      <c r="B6" s="11" t="s">
        <v>134</v>
      </c>
      <c r="C6" s="95">
        <v>202</v>
      </c>
      <c r="D6" s="92">
        <v>2.53807107E-2</v>
      </c>
      <c r="E6" s="93">
        <v>42306858.949169837</v>
      </c>
      <c r="F6" s="35"/>
      <c r="G6" s="178" t="s">
        <v>52</v>
      </c>
      <c r="H6" s="179"/>
      <c r="I6" s="180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쓰레스홀드</v>
      </c>
      <c r="P6" s="38">
        <f t="shared" ref="P6:P25" si="2">_xlfn.IFNA(VLOOKUP(O6, $B$2:$D$200, 2, FALSE), "")</f>
        <v>159</v>
      </c>
      <c r="Q6" s="76">
        <f t="shared" ref="Q6:Q25" si="3">_xlfn.IFNA(VLOOKUP(O6, $B$2:$D$200, 3, FALSE), "")</f>
        <v>8.1632653099999994E-2</v>
      </c>
      <c r="R6" s="85">
        <f>_xlfn.IFNA(VLOOKUP(O6, $B$2:$E$200, 4, FALSE), "")</f>
        <v>301789724.37774777</v>
      </c>
    </row>
    <row r="7" spans="1:18">
      <c r="A7" s="40" t="s">
        <v>123</v>
      </c>
      <c r="B7" s="11" t="s">
        <v>124</v>
      </c>
      <c r="C7" s="95">
        <v>57</v>
      </c>
      <c r="D7" s="92">
        <v>1.9677996400000002E-2</v>
      </c>
      <c r="E7" s="93">
        <v>58426137.207508802</v>
      </c>
      <c r="F7" s="35"/>
      <c r="G7" s="187" t="s">
        <v>36</v>
      </c>
      <c r="H7" s="188"/>
      <c r="I7" s="18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누사이퍼</v>
      </c>
      <c r="P7" s="39">
        <f t="shared" si="2"/>
        <v>548</v>
      </c>
      <c r="Q7" s="77">
        <f t="shared" si="3"/>
        <v>3.9848197299999999E-2</v>
      </c>
      <c r="R7" s="86">
        <f t="shared" ref="R7:R25" si="5">_xlfn.IFNA(VLOOKUP(O7, $B$2:$E$200, 4, FALSE), "")</f>
        <v>136938946.21877596</v>
      </c>
    </row>
    <row r="8" spans="1:18" ht="17.25" thickBot="1">
      <c r="A8" s="40" t="s">
        <v>332</v>
      </c>
      <c r="B8" s="11" t="s">
        <v>333</v>
      </c>
      <c r="C8" s="95">
        <v>148250</v>
      </c>
      <c r="D8" s="92">
        <v>1.92506016E-2</v>
      </c>
      <c r="E8" s="93">
        <v>6033.7174693899997</v>
      </c>
      <c r="F8" s="35"/>
      <c r="G8" s="193"/>
      <c r="H8" s="194"/>
      <c r="I8" s="19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휴먼스케이프</v>
      </c>
      <c r="P8" s="39">
        <f t="shared" si="2"/>
        <v>296</v>
      </c>
      <c r="Q8" s="77">
        <f t="shared" si="3"/>
        <v>3.8596491199999999E-2</v>
      </c>
      <c r="R8" s="86">
        <f t="shared" si="5"/>
        <v>52507206.369442217</v>
      </c>
    </row>
    <row r="9" spans="1:18" ht="17.25" thickBot="1">
      <c r="A9" s="40" t="s">
        <v>80</v>
      </c>
      <c r="B9" s="11" t="s">
        <v>81</v>
      </c>
      <c r="C9" s="95">
        <v>1010</v>
      </c>
      <c r="D9" s="92">
        <v>1.9172552999999998E-2</v>
      </c>
      <c r="E9" s="93">
        <v>14007124.21187292</v>
      </c>
      <c r="F9" s="35"/>
      <c r="G9" s="9" t="s">
        <v>38</v>
      </c>
      <c r="H9" s="179" t="s">
        <v>37</v>
      </c>
      <c r="I9" s="180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체인링크</v>
      </c>
      <c r="P9" s="39">
        <f t="shared" si="2"/>
        <v>16440</v>
      </c>
      <c r="Q9" s="77">
        <f t="shared" si="3"/>
        <v>2.8785982500000001E-2</v>
      </c>
      <c r="R9" s="86">
        <f t="shared" si="5"/>
        <v>172291.02974117</v>
      </c>
    </row>
    <row r="10" spans="1:18">
      <c r="A10" s="40" t="s">
        <v>90</v>
      </c>
      <c r="B10" s="11" t="s">
        <v>91</v>
      </c>
      <c r="C10" s="95">
        <v>36520</v>
      </c>
      <c r="D10" s="92">
        <v>1.7270194999999999E-2</v>
      </c>
      <c r="E10" s="93">
        <v>228977.41306659</v>
      </c>
      <c r="F10" s="35"/>
      <c r="G10" s="253">
        <f>_xlfn.IFNA(VLOOKUP(G7, $B$2:$D$200, 3, FALSE), "-")</f>
        <v>1.1765944E-2</v>
      </c>
      <c r="H10" s="247">
        <f>_xlfn.IFNA(VLOOKUP(G7, $B$2:$D$200, 2, FALSE), "-")</f>
        <v>48069000</v>
      </c>
      <c r="I10" s="24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쎄타퓨엘</v>
      </c>
      <c r="P10" s="39">
        <f t="shared" si="2"/>
        <v>202</v>
      </c>
      <c r="Q10" s="77">
        <f t="shared" si="3"/>
        <v>2.53807107E-2</v>
      </c>
      <c r="R10" s="90">
        <f t="shared" si="5"/>
        <v>42306858.949169837</v>
      </c>
    </row>
    <row r="11" spans="1:18" ht="17.25" thickBot="1">
      <c r="A11" s="40" t="s">
        <v>92</v>
      </c>
      <c r="B11" s="11" t="s">
        <v>93</v>
      </c>
      <c r="C11" s="95">
        <v>3206000</v>
      </c>
      <c r="D11" s="92">
        <v>1.6487000599999999E-2</v>
      </c>
      <c r="E11" s="93">
        <v>13145.66234793</v>
      </c>
      <c r="F11" s="35"/>
      <c r="G11" s="254"/>
      <c r="H11" s="249"/>
      <c r="I11" s="25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비체인</v>
      </c>
      <c r="P11" s="45">
        <f t="shared" si="2"/>
        <v>57</v>
      </c>
      <c r="Q11" s="80">
        <f t="shared" si="3"/>
        <v>1.9677996400000002E-2</v>
      </c>
      <c r="R11" s="99">
        <f t="shared" si="5"/>
        <v>58426137.207508802</v>
      </c>
    </row>
    <row r="12" spans="1:18" ht="17.25" thickBot="1">
      <c r="A12" s="40" t="s">
        <v>63</v>
      </c>
      <c r="B12" s="11" t="s">
        <v>64</v>
      </c>
      <c r="C12" s="95">
        <v>27.1</v>
      </c>
      <c r="D12" s="92">
        <v>1.49812734E-2</v>
      </c>
      <c r="E12" s="93">
        <v>26647924.396822538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에이브</v>
      </c>
      <c r="P12" s="39">
        <f t="shared" si="2"/>
        <v>148250</v>
      </c>
      <c r="Q12" s="77">
        <f t="shared" si="3"/>
        <v>1.92506016E-2</v>
      </c>
      <c r="R12" s="86">
        <f t="shared" si="5"/>
        <v>6033.7174693899997</v>
      </c>
    </row>
    <row r="13" spans="1:18" ht="17.25" thickBot="1">
      <c r="A13" s="40" t="s">
        <v>129</v>
      </c>
      <c r="B13" s="11" t="s">
        <v>130</v>
      </c>
      <c r="C13" s="95">
        <v>21910</v>
      </c>
      <c r="D13" s="92">
        <v>1.3413506E-2</v>
      </c>
      <c r="E13" s="93">
        <v>113499.89737896</v>
      </c>
      <c r="F13" s="35"/>
      <c r="G13" s="178" t="s">
        <v>69</v>
      </c>
      <c r="H13" s="179"/>
      <c r="I13" s="18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에이다</v>
      </c>
      <c r="P13" s="39">
        <f t="shared" si="2"/>
        <v>1010</v>
      </c>
      <c r="Q13" s="77">
        <f t="shared" si="3"/>
        <v>1.9172552999999998E-2</v>
      </c>
      <c r="R13" s="86">
        <f t="shared" si="5"/>
        <v>14007124.21187292</v>
      </c>
    </row>
    <row r="14" spans="1:18">
      <c r="A14" s="40" t="s">
        <v>141</v>
      </c>
      <c r="B14" s="11" t="s">
        <v>142</v>
      </c>
      <c r="C14" s="95">
        <v>1515</v>
      </c>
      <c r="D14" s="92">
        <v>1.33779264E-2</v>
      </c>
      <c r="E14" s="93">
        <v>4263737.9158493802</v>
      </c>
      <c r="F14" s="35"/>
      <c r="G14" s="187" t="s">
        <v>36</v>
      </c>
      <c r="H14" s="188"/>
      <c r="I14" s="18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비트코인골드</v>
      </c>
      <c r="P14" s="39">
        <f t="shared" si="2"/>
        <v>36520</v>
      </c>
      <c r="Q14" s="77">
        <f t="shared" si="3"/>
        <v>1.7270194999999999E-2</v>
      </c>
      <c r="R14" s="86">
        <f t="shared" si="5"/>
        <v>228977.41306659</v>
      </c>
    </row>
    <row r="15" spans="1:18" ht="17.25" thickBot="1">
      <c r="A15" s="40" t="s">
        <v>163</v>
      </c>
      <c r="B15" s="11" t="s">
        <v>164</v>
      </c>
      <c r="C15" s="95">
        <v>1565</v>
      </c>
      <c r="D15" s="92">
        <v>1.29449838E-2</v>
      </c>
      <c r="E15" s="93">
        <v>15260248.61611967</v>
      </c>
      <c r="F15" s="35"/>
      <c r="G15" s="193"/>
      <c r="H15" s="194"/>
      <c r="I15" s="19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이더리움</v>
      </c>
      <c r="P15" s="37">
        <f t="shared" si="2"/>
        <v>3206000</v>
      </c>
      <c r="Q15" s="79">
        <f t="shared" si="3"/>
        <v>1.6487000599999999E-2</v>
      </c>
      <c r="R15" s="87">
        <f t="shared" si="5"/>
        <v>13145.66234793</v>
      </c>
    </row>
    <row r="16" spans="1:18" ht="17.25" thickBot="1">
      <c r="A16" s="40" t="s">
        <v>324</v>
      </c>
      <c r="B16" s="11" t="s">
        <v>325</v>
      </c>
      <c r="C16" s="95">
        <v>100150</v>
      </c>
      <c r="D16" s="92">
        <v>1.26390293E-2</v>
      </c>
      <c r="E16" s="93">
        <v>204567.79128089</v>
      </c>
      <c r="F16" s="35"/>
      <c r="G16" s="9" t="s">
        <v>38</v>
      </c>
      <c r="H16" s="179" t="s">
        <v>37</v>
      </c>
      <c r="I16" s="18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아이오에스티</v>
      </c>
      <c r="P16" s="38">
        <f t="shared" si="2"/>
        <v>27.1</v>
      </c>
      <c r="Q16" s="76">
        <f t="shared" si="3"/>
        <v>1.49812734E-2</v>
      </c>
      <c r="R16" s="85">
        <f t="shared" si="5"/>
        <v>26647924.396822538</v>
      </c>
    </row>
    <row r="17" spans="1:18">
      <c r="A17" s="40" t="s">
        <v>82</v>
      </c>
      <c r="B17" s="11" t="s">
        <v>83</v>
      </c>
      <c r="C17" s="95">
        <v>2425</v>
      </c>
      <c r="D17" s="92">
        <v>1.2526096E-2</v>
      </c>
      <c r="E17" s="93">
        <v>1601319.3495786099</v>
      </c>
      <c r="F17" s="35"/>
      <c r="G17" s="253">
        <f>_xlfn.IFNA(VLOOKUP(G14, $B$2:$D$200, 3, FALSE), "-")</f>
        <v>1.1765944E-2</v>
      </c>
      <c r="H17" s="247">
        <f>_xlfn.IFNA(VLOOKUP(G14, $B$2:$D$200, 2, FALSE), "-")</f>
        <v>48069000</v>
      </c>
      <c r="I17" s="24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폴카닷</v>
      </c>
      <c r="P17" s="39">
        <f t="shared" si="2"/>
        <v>21910</v>
      </c>
      <c r="Q17" s="77">
        <f t="shared" si="3"/>
        <v>1.3413506E-2</v>
      </c>
      <c r="R17" s="86">
        <f t="shared" si="5"/>
        <v>113499.89737896</v>
      </c>
    </row>
    <row r="18" spans="1:18" ht="17.25" thickBot="1">
      <c r="A18" s="40" t="s">
        <v>100</v>
      </c>
      <c r="B18" s="11" t="s">
        <v>101</v>
      </c>
      <c r="C18" s="95">
        <v>598</v>
      </c>
      <c r="D18" s="92">
        <v>1.1844331600000001E-2</v>
      </c>
      <c r="E18" s="93">
        <v>4051258.0934441402</v>
      </c>
      <c r="F18" s="35"/>
      <c r="G18" s="254"/>
      <c r="H18" s="249"/>
      <c r="I18" s="25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스와이프</v>
      </c>
      <c r="P18" s="39">
        <f t="shared" si="2"/>
        <v>1515</v>
      </c>
      <c r="Q18" s="77">
        <f t="shared" si="3"/>
        <v>1.33779264E-2</v>
      </c>
      <c r="R18" s="86">
        <f t="shared" si="5"/>
        <v>4263737.9158493802</v>
      </c>
    </row>
    <row r="19" spans="1:18" ht="17.25" thickBot="1">
      <c r="A19" s="40" t="s">
        <v>48</v>
      </c>
      <c r="B19" s="11" t="s">
        <v>49</v>
      </c>
      <c r="C19" s="95">
        <v>48069000</v>
      </c>
      <c r="D19" s="92">
        <v>1.1765944E-2</v>
      </c>
      <c r="E19" s="93">
        <v>1570.0368979499999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스택스</v>
      </c>
      <c r="P19" s="39">
        <f t="shared" si="2"/>
        <v>1565</v>
      </c>
      <c r="Q19" s="77">
        <f t="shared" si="3"/>
        <v>1.29449838E-2</v>
      </c>
      <c r="R19" s="86">
        <f t="shared" si="5"/>
        <v>15260248.61611967</v>
      </c>
    </row>
    <row r="20" spans="1:18" ht="17.25" thickBot="1">
      <c r="A20" s="40" t="s">
        <v>186</v>
      </c>
      <c r="B20" s="11" t="s">
        <v>187</v>
      </c>
      <c r="C20" s="95">
        <v>259</v>
      </c>
      <c r="D20" s="92">
        <v>1.171875E-2</v>
      </c>
      <c r="E20" s="93">
        <v>25807279.551803481</v>
      </c>
      <c r="F20" s="35"/>
      <c r="G20" s="178" t="s">
        <v>251</v>
      </c>
      <c r="H20" s="179"/>
      <c r="I20" s="18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솔라나</v>
      </c>
      <c r="P20" s="39">
        <f t="shared" si="2"/>
        <v>100150</v>
      </c>
      <c r="Q20" s="77">
        <f t="shared" si="3"/>
        <v>1.26390293E-2</v>
      </c>
      <c r="R20" s="90">
        <f t="shared" si="5"/>
        <v>204567.79128089</v>
      </c>
    </row>
    <row r="21" spans="1:18">
      <c r="A21" s="40" t="s">
        <v>76</v>
      </c>
      <c r="B21" s="11" t="s">
        <v>77</v>
      </c>
      <c r="C21" s="95">
        <v>354850</v>
      </c>
      <c r="D21" s="92">
        <v>1.0824668900000001E-2</v>
      </c>
      <c r="E21" s="93">
        <v>2055.0052581300001</v>
      </c>
      <c r="F21" s="35"/>
      <c r="G21" s="187" t="s">
        <v>36</v>
      </c>
      <c r="H21" s="188"/>
      <c r="I21" s="18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이오스</v>
      </c>
      <c r="P21" s="45">
        <f t="shared" si="2"/>
        <v>2425</v>
      </c>
      <c r="Q21" s="80">
        <f t="shared" si="3"/>
        <v>1.2526096E-2</v>
      </c>
      <c r="R21" s="99">
        <f t="shared" si="5"/>
        <v>1601319.3495786099</v>
      </c>
    </row>
    <row r="22" spans="1:18" ht="17.25" thickBot="1">
      <c r="A22" s="40" t="s">
        <v>127</v>
      </c>
      <c r="B22" s="11" t="s">
        <v>128</v>
      </c>
      <c r="C22" s="95">
        <v>48.9</v>
      </c>
      <c r="D22" s="92">
        <v>1.03305785E-2</v>
      </c>
      <c r="E22" s="93">
        <v>29089973.099337891</v>
      </c>
      <c r="F22" s="35"/>
      <c r="G22" s="193"/>
      <c r="H22" s="194"/>
      <c r="I22" s="19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온톨로지</v>
      </c>
      <c r="P22" s="39">
        <f t="shared" si="2"/>
        <v>598</v>
      </c>
      <c r="Q22" s="77">
        <f t="shared" si="3"/>
        <v>1.1844331600000001E-2</v>
      </c>
      <c r="R22" s="86">
        <f t="shared" si="5"/>
        <v>4051258.0934441402</v>
      </c>
    </row>
    <row r="23" spans="1:18" ht="17.25" thickBot="1">
      <c r="A23" s="40" t="s">
        <v>61</v>
      </c>
      <c r="B23" s="11" t="s">
        <v>62</v>
      </c>
      <c r="C23" s="95">
        <v>24130</v>
      </c>
      <c r="D23" s="92">
        <v>1.0046044400000001E-2</v>
      </c>
      <c r="E23" s="93">
        <v>94894.069914990003</v>
      </c>
      <c r="F23" s="35"/>
      <c r="G23" s="9" t="s">
        <v>38</v>
      </c>
      <c r="H23" s="179" t="s">
        <v>37</v>
      </c>
      <c r="I23" s="18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</v>
      </c>
      <c r="P23" s="39">
        <f t="shared" si="2"/>
        <v>48069000</v>
      </c>
      <c r="Q23" s="77">
        <f t="shared" si="3"/>
        <v>1.1765944E-2</v>
      </c>
      <c r="R23" s="86">
        <f t="shared" si="5"/>
        <v>1570.0368979499999</v>
      </c>
    </row>
    <row r="24" spans="1:18">
      <c r="A24" s="40" t="s">
        <v>161</v>
      </c>
      <c r="B24" s="11" t="s">
        <v>162</v>
      </c>
      <c r="C24" s="95">
        <v>1015</v>
      </c>
      <c r="D24" s="92">
        <v>9.9502488000000004E-3</v>
      </c>
      <c r="E24" s="93">
        <v>8194705.2369488096</v>
      </c>
      <c r="F24" s="35"/>
      <c r="G24" s="253">
        <f>_xlfn.IFNA(VLOOKUP(G21, $B$2:$D$200, 3, FALSE), "-")</f>
        <v>1.1765944E-2</v>
      </c>
      <c r="H24" s="247">
        <f>_xlfn.IFNA(VLOOKUP(G21, $B$2:$D$200, 2, FALSE), "-")</f>
        <v>48069000</v>
      </c>
      <c r="I24" s="24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아르고</v>
      </c>
      <c r="P24" s="39">
        <f t="shared" si="2"/>
        <v>259</v>
      </c>
      <c r="Q24" s="77">
        <f t="shared" si="3"/>
        <v>1.171875E-2</v>
      </c>
      <c r="R24" s="86">
        <f t="shared" si="5"/>
        <v>25807279.551803481</v>
      </c>
    </row>
    <row r="25" spans="1:18" ht="17.25" thickBot="1">
      <c r="A25" s="40" t="s">
        <v>234</v>
      </c>
      <c r="B25" s="11" t="s">
        <v>235</v>
      </c>
      <c r="C25" s="95">
        <v>106</v>
      </c>
      <c r="D25" s="92">
        <v>9.5238094999999991E-3</v>
      </c>
      <c r="E25" s="93">
        <v>18573508.365564652</v>
      </c>
      <c r="F25" s="35"/>
      <c r="G25" s="254"/>
      <c r="H25" s="249"/>
      <c r="I25" s="25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비트코인캐시</v>
      </c>
      <c r="P25" s="37">
        <f t="shared" si="2"/>
        <v>354850</v>
      </c>
      <c r="Q25" s="79">
        <f t="shared" si="3"/>
        <v>1.0824668900000001E-2</v>
      </c>
      <c r="R25" s="87">
        <f t="shared" si="5"/>
        <v>2055.0052581300001</v>
      </c>
    </row>
    <row r="26" spans="1:18">
      <c r="A26" s="40" t="s">
        <v>72</v>
      </c>
      <c r="B26" s="11" t="s">
        <v>73</v>
      </c>
      <c r="C26" s="95">
        <v>33280</v>
      </c>
      <c r="D26" s="92">
        <v>9.4024871000000006E-3</v>
      </c>
      <c r="E26" s="93">
        <v>125870.11790028001</v>
      </c>
      <c r="F26" s="35"/>
    </row>
    <row r="27" spans="1:18" ht="17.25" thickBot="1">
      <c r="A27" s="40" t="s">
        <v>50</v>
      </c>
      <c r="B27" s="11" t="s">
        <v>51</v>
      </c>
      <c r="C27" s="95">
        <v>224</v>
      </c>
      <c r="D27" s="92">
        <v>9.0090090000000001E-3</v>
      </c>
      <c r="E27" s="93">
        <v>12451737.38667994</v>
      </c>
      <c r="F27" s="35"/>
    </row>
    <row r="28" spans="1:18" ht="17.25" thickBot="1">
      <c r="A28" s="40" t="s">
        <v>108</v>
      </c>
      <c r="B28" s="11" t="s">
        <v>109</v>
      </c>
      <c r="C28" s="95">
        <v>3415</v>
      </c>
      <c r="D28" s="92">
        <v>8.8626291999999995E-3</v>
      </c>
      <c r="E28" s="93">
        <v>1241387.66983729</v>
      </c>
      <c r="F28" s="35"/>
      <c r="G28" s="178" t="s">
        <v>46</v>
      </c>
      <c r="H28" s="179"/>
      <c r="I28" s="179"/>
      <c r="J28" s="180"/>
      <c r="K28" s="178" t="s">
        <v>44</v>
      </c>
      <c r="L28" s="179"/>
      <c r="M28" s="179"/>
      <c r="N28" s="180"/>
      <c r="O28" s="178" t="s">
        <v>45</v>
      </c>
      <c r="P28" s="179"/>
      <c r="Q28" s="179"/>
      <c r="R28" s="180"/>
    </row>
    <row r="29" spans="1:18" ht="17.25" thickBot="1">
      <c r="A29" s="40" t="s">
        <v>102</v>
      </c>
      <c r="B29" s="11" t="s">
        <v>103</v>
      </c>
      <c r="C29" s="95">
        <v>600</v>
      </c>
      <c r="D29" s="92">
        <v>8.4033613000000004E-3</v>
      </c>
      <c r="E29" s="93">
        <v>1442243.80761797</v>
      </c>
      <c r="F29" s="35"/>
      <c r="G29" s="243" t="s">
        <v>54</v>
      </c>
      <c r="H29" s="255">
        <f ca="1">NOW()</f>
        <v>44634.73116354167</v>
      </c>
      <c r="I29" s="256"/>
      <c r="J29" s="257"/>
      <c r="K29" s="246" t="s">
        <v>54</v>
      </c>
      <c r="L29" s="255">
        <f ca="1">NOW()</f>
        <v>44634.73116354167</v>
      </c>
      <c r="M29" s="256"/>
      <c r="N29" s="257"/>
      <c r="O29" s="246" t="s">
        <v>54</v>
      </c>
      <c r="P29" s="255">
        <f ca="1">NOW()</f>
        <v>44634.73116354167</v>
      </c>
      <c r="Q29" s="256"/>
      <c r="R29" s="257"/>
    </row>
    <row r="30" spans="1:18" ht="17.25" thickBot="1">
      <c r="A30" s="40" t="s">
        <v>330</v>
      </c>
      <c r="B30" s="11" t="s">
        <v>331</v>
      </c>
      <c r="C30" s="95">
        <v>879</v>
      </c>
      <c r="D30" s="92">
        <v>8.0275229000000003E-3</v>
      </c>
      <c r="E30" s="93">
        <v>4170253.9059871198</v>
      </c>
      <c r="F30" s="35"/>
      <c r="G30" s="240"/>
      <c r="H30" s="36" t="s">
        <v>57</v>
      </c>
      <c r="I30" s="73" t="s">
        <v>58</v>
      </c>
      <c r="J30" s="69" t="s">
        <v>259</v>
      </c>
      <c r="K30" s="240"/>
      <c r="L30" s="36" t="s">
        <v>57</v>
      </c>
      <c r="M30" s="73" t="s">
        <v>58</v>
      </c>
      <c r="N30" s="69" t="s">
        <v>259</v>
      </c>
      <c r="O30" s="240"/>
      <c r="P30" s="36" t="s">
        <v>57</v>
      </c>
      <c r="Q30" s="73" t="s">
        <v>58</v>
      </c>
      <c r="R30" s="69" t="s">
        <v>259</v>
      </c>
    </row>
    <row r="31" spans="1:18">
      <c r="A31" s="40" t="s">
        <v>53</v>
      </c>
      <c r="B31" s="11" t="s">
        <v>338</v>
      </c>
      <c r="C31" s="95">
        <v>253</v>
      </c>
      <c r="D31" s="92">
        <v>7.9681274999999999E-3</v>
      </c>
      <c r="E31" s="93">
        <v>4730553.5272100205</v>
      </c>
      <c r="F31" s="35"/>
      <c r="G31" s="55" t="str">
        <f ca="1">IFERROR(OFFSET(INDIRECT($H$3 &amp; "!A98"), 0, 0), "")</f>
        <v>베이직어텐션토큰</v>
      </c>
      <c r="H31" s="38">
        <f t="shared" ref="H31:H50" ca="1" si="7">_xlfn.IFNA(VLOOKUP(G31, $B$2:$D$200, 2, FALSE), "")</f>
        <v>854</v>
      </c>
      <c r="I31" s="76">
        <f t="shared" ref="I31:I50" ca="1" si="8">_xlfn.IFNA(VLOOKUP(G31, $B$2:$D$200, 3, FALSE), "")</f>
        <v>7.0754716999999996E-3</v>
      </c>
      <c r="J31" s="85">
        <f ca="1">_xlfn.IFNA(VLOOKUP(G31, $B$2:$E$200, 4, FALSE), "")</f>
        <v>12442196.74030583</v>
      </c>
      <c r="K31" s="55" t="str">
        <f ca="1">IFERROR(OFFSET(INDIRECT($H$3 &amp; "!A44"), 0, 0), "")</f>
        <v>이캐시</v>
      </c>
      <c r="L31" s="38">
        <f t="shared" ref="L31:L50" ca="1" si="9">_xlfn.IFNA(VLOOKUP(K31, $B$2:$D$200, 2, FALSE), "")</f>
        <v>9.0999999999999998E-2</v>
      </c>
      <c r="M31" s="76">
        <f t="shared" ref="M31:M50" ca="1" si="10">_xlfn.IFNA(VLOOKUP(K31, $B$2:$D$200, 3, FALSE), "")</f>
        <v>-1.7278617699999999E-2</v>
      </c>
      <c r="N31" s="85">
        <f ca="1">_xlfn.IFNA(VLOOKUP(K31, $B$2:$E$200, 4, FALSE), "")</f>
        <v>55423148587.350746</v>
      </c>
      <c r="O31" s="55" t="str">
        <f ca="1">IFERROR(OFFSET(INDIRECT($H$3 &amp; "!A71"), 0, 0), "")</f>
        <v>베이직어텐션토큰</v>
      </c>
      <c r="P31" s="38">
        <f t="shared" ref="P31:P50" ca="1" si="11">_xlfn.IFNA(VLOOKUP(O31, $B$2:$D$200, 2, FALSE), "")</f>
        <v>854</v>
      </c>
      <c r="Q31" s="76">
        <f t="shared" ref="Q31:Q50" ca="1" si="12">_xlfn.IFNA(VLOOKUP(O31, $B$2:$D$200, 3, FALSE), "")</f>
        <v>7.0754716999999996E-3</v>
      </c>
      <c r="R31" s="85">
        <f ca="1">_xlfn.IFNA(VLOOKUP(O31, $B$2:$E$200, 4, FALSE), "")</f>
        <v>12442196.74030583</v>
      </c>
    </row>
    <row r="32" spans="1:18">
      <c r="A32" s="40" t="s">
        <v>121</v>
      </c>
      <c r="B32" s="11" t="s">
        <v>122</v>
      </c>
      <c r="C32" s="95">
        <v>128650</v>
      </c>
      <c r="D32" s="92">
        <v>7.4393109000000001E-3</v>
      </c>
      <c r="E32" s="93">
        <v>5656.8781490000001</v>
      </c>
      <c r="F32" s="35"/>
      <c r="G32" s="56" t="str">
        <f ca="1">IFERROR(OFFSET(INDIRECT($H$3 &amp; "!A98"), 1, 0), "")</f>
        <v>칠리즈</v>
      </c>
      <c r="H32" s="39">
        <f t="shared" ca="1" si="7"/>
        <v>244</v>
      </c>
      <c r="I32" s="77">
        <f t="shared" ca="1" si="8"/>
        <v>4.1152263000000001E-3</v>
      </c>
      <c r="J32" s="86">
        <f t="shared" ref="J32:J50" ca="1" si="13">_xlfn.IFNA(VLOOKUP(G32, $B$2:$E$200, 4, FALSE), "")</f>
        <v>20835072.321598738</v>
      </c>
      <c r="K32" s="56" t="str">
        <f ca="1">IFERROR(OFFSET(INDIRECT($H$3 &amp; "!A44"), 1, 0), "")</f>
        <v>아이오에스티</v>
      </c>
      <c r="L32" s="39">
        <f t="shared" ca="1" si="9"/>
        <v>27.1</v>
      </c>
      <c r="M32" s="77">
        <f t="shared" ca="1" si="10"/>
        <v>1.49812734E-2</v>
      </c>
      <c r="N32" s="86">
        <f t="shared" ref="N32:N50" ca="1" si="14">_xlfn.IFNA(VLOOKUP(K32, $B$2:$E$200, 4, FALSE), "")</f>
        <v>26647924.396822538</v>
      </c>
      <c r="O32" s="56" t="str">
        <f ca="1">IFERROR(OFFSET(INDIRECT($H$3 &amp; "!A71"), 1, 0), "")</f>
        <v>칠리즈</v>
      </c>
      <c r="P32" s="39">
        <f t="shared" ca="1" si="11"/>
        <v>244</v>
      </c>
      <c r="Q32" s="77">
        <f t="shared" ca="1" si="12"/>
        <v>4.1152263000000001E-3</v>
      </c>
      <c r="R32" s="86">
        <f t="shared" ref="R32:R50" ca="1" si="15">_xlfn.IFNA(VLOOKUP(O32, $B$2:$E$200, 4, FALSE), "")</f>
        <v>20835072.321598738</v>
      </c>
    </row>
    <row r="33" spans="1:18">
      <c r="A33" s="40" t="s">
        <v>175</v>
      </c>
      <c r="B33" s="11" t="s">
        <v>176</v>
      </c>
      <c r="C33" s="95">
        <v>7025</v>
      </c>
      <c r="D33" s="92">
        <v>7.1684588000000002E-3</v>
      </c>
      <c r="E33" s="93">
        <v>395913.78331355</v>
      </c>
      <c r="F33" s="35"/>
      <c r="G33" s="56" t="str">
        <f ca="1">IFERROR(OFFSET(INDIRECT($H$3 &amp; "!A98"), 2, 0), "")</f>
        <v>이캐시</v>
      </c>
      <c r="H33" s="39">
        <f t="shared" ca="1" si="7"/>
        <v>9.0999999999999998E-2</v>
      </c>
      <c r="I33" s="77">
        <f t="shared" ca="1" si="8"/>
        <v>-1.7278617699999999E-2</v>
      </c>
      <c r="J33" s="86">
        <f t="shared" ca="1" si="13"/>
        <v>55423148587.350746</v>
      </c>
      <c r="K33" s="56" t="str">
        <f ca="1">IFERROR(OFFSET(INDIRECT($H$3 &amp; "!A44"), 2, 0), "")</f>
        <v>트론</v>
      </c>
      <c r="L33" s="39">
        <f t="shared" ca="1" si="9"/>
        <v>74.900000000000006</v>
      </c>
      <c r="M33" s="77">
        <f t="shared" ca="1" si="10"/>
        <v>6.7204300999999999E-3</v>
      </c>
      <c r="N33" s="86">
        <f t="shared" ca="1" si="14"/>
        <v>60580107.97878319</v>
      </c>
      <c r="O33" s="56" t="str">
        <f ca="1">IFERROR(OFFSET(INDIRECT($H$3 &amp; "!A71"), 2, 0), "")</f>
        <v>도지코인</v>
      </c>
      <c r="P33" s="39">
        <f t="shared" ca="1" si="11"/>
        <v>147</v>
      </c>
      <c r="Q33" s="77">
        <f t="shared" ca="1" si="12"/>
        <v>6.8493151000000004E-3</v>
      </c>
      <c r="R33" s="86">
        <f t="shared" ca="1" si="15"/>
        <v>165940267.89744398</v>
      </c>
    </row>
    <row r="34" spans="1:18">
      <c r="A34" s="40" t="s">
        <v>59</v>
      </c>
      <c r="B34" s="11" t="s">
        <v>60</v>
      </c>
      <c r="C34" s="95">
        <v>2845</v>
      </c>
      <c r="D34" s="92">
        <v>7.0796460000000002E-3</v>
      </c>
      <c r="E34" s="93">
        <v>3314331.39810511</v>
      </c>
      <c r="F34" s="35"/>
      <c r="G34" s="56" t="str">
        <f ca="1">IFERROR(OFFSET(INDIRECT($H$3 &amp; "!A98"), 3, 0), "")</f>
        <v>톤</v>
      </c>
      <c r="H34" s="39">
        <f t="shared" ca="1" si="7"/>
        <v>4360</v>
      </c>
      <c r="I34" s="77">
        <f t="shared" ca="1" si="8"/>
        <v>-7.9635950000000004E-3</v>
      </c>
      <c r="J34" s="86">
        <f t="shared" ca="1" si="13"/>
        <v>632993.11160903994</v>
      </c>
      <c r="K34" s="56" t="str">
        <f ca="1">IFERROR(OFFSET(INDIRECT($H$3 &amp; "!A44"), 3, 0), "")</f>
        <v>비체인</v>
      </c>
      <c r="L34" s="39">
        <f t="shared" ca="1" si="9"/>
        <v>57</v>
      </c>
      <c r="M34" s="77">
        <f t="shared" ca="1" si="10"/>
        <v>1.9677996400000002E-2</v>
      </c>
      <c r="N34" s="86">
        <f t="shared" ca="1" si="14"/>
        <v>58426137.207508802</v>
      </c>
      <c r="O34" s="56" t="str">
        <f ca="1">IFERROR(OFFSET(INDIRECT($H$3 &amp; "!A71"), 3, 0), "")</f>
        <v>온톨로지</v>
      </c>
      <c r="P34" s="39">
        <f t="shared" ca="1" si="11"/>
        <v>598</v>
      </c>
      <c r="Q34" s="77">
        <f t="shared" ca="1" si="12"/>
        <v>1.1844331600000001E-2</v>
      </c>
      <c r="R34" s="86">
        <f t="shared" ca="1" si="15"/>
        <v>4051258.0934441402</v>
      </c>
    </row>
    <row r="35" spans="1:18">
      <c r="A35" s="40" t="s">
        <v>78</v>
      </c>
      <c r="B35" s="11" t="s">
        <v>79</v>
      </c>
      <c r="C35" s="95">
        <v>854</v>
      </c>
      <c r="D35" s="92">
        <v>7.0754716999999996E-3</v>
      </c>
      <c r="E35" s="93">
        <v>12442196.74030583</v>
      </c>
      <c r="F35" s="35"/>
      <c r="G35" s="58" t="str">
        <f ca="1">IFERROR(OFFSET(INDIRECT($H$3 &amp; "!A98"), 4, 0), "")</f>
        <v>1인치네트워크</v>
      </c>
      <c r="H35" s="44">
        <f t="shared" ca="1" si="7"/>
        <v>1650</v>
      </c>
      <c r="I35" s="78">
        <f t="shared" ca="1" si="8"/>
        <v>3.0395137E-3</v>
      </c>
      <c r="J35" s="90">
        <f t="shared" ca="1" si="13"/>
        <v>1086469.1734893201</v>
      </c>
      <c r="K35" s="58" t="str">
        <f ca="1">IFERROR(OFFSET(INDIRECT($H$3 &amp; "!A44"), 4, 0), "")</f>
        <v>스톰엑스</v>
      </c>
      <c r="L35" s="44">
        <f t="shared" ca="1" si="9"/>
        <v>16.5</v>
      </c>
      <c r="M35" s="78">
        <f t="shared" ca="1" si="10"/>
        <v>6.0975609999999996E-3</v>
      </c>
      <c r="N35" s="90">
        <f t="shared" ca="1" si="14"/>
        <v>471411926.16836023</v>
      </c>
      <c r="O35" s="58" t="str">
        <f ca="1">IFERROR(OFFSET(INDIRECT($H$3 &amp; "!A71"), 4, 0), "")</f>
        <v>아이오타</v>
      </c>
      <c r="P35" s="44">
        <f t="shared" ca="1" si="11"/>
        <v>854</v>
      </c>
      <c r="Q35" s="78">
        <f t="shared" ca="1" si="12"/>
        <v>-1.1695906000000001E-3</v>
      </c>
      <c r="R35" s="90">
        <f t="shared" ca="1" si="15"/>
        <v>1059928.8746013001</v>
      </c>
    </row>
    <row r="36" spans="1:18">
      <c r="A36" s="40" t="s">
        <v>260</v>
      </c>
      <c r="B36" s="11" t="s">
        <v>261</v>
      </c>
      <c r="C36" s="95">
        <v>147</v>
      </c>
      <c r="D36" s="92">
        <v>6.8493151000000004E-3</v>
      </c>
      <c r="E36" s="93">
        <v>165940267.89744398</v>
      </c>
      <c r="F36" s="35"/>
      <c r="G36" s="56" t="str">
        <f ca="1">IFERROR(OFFSET(INDIRECT($H$3 &amp; "!A98"), 5, 0), "")</f>
        <v>엔진코인</v>
      </c>
      <c r="H36" s="39">
        <f t="shared" ca="1" si="7"/>
        <v>1635</v>
      </c>
      <c r="I36" s="77">
        <f t="shared" ca="1" si="8"/>
        <v>6.1538462000000002E-3</v>
      </c>
      <c r="J36" s="99">
        <f t="shared" ca="1" si="13"/>
        <v>1388116.6377483499</v>
      </c>
      <c r="K36" s="56" t="str">
        <f ca="1">IFERROR(OFFSET(INDIRECT($H$3 &amp; "!A44"), 5, 0), "")</f>
        <v>메디블록</v>
      </c>
      <c r="L36" s="39">
        <f t="shared" ca="1" si="9"/>
        <v>46.8</v>
      </c>
      <c r="M36" s="77">
        <f t="shared" ca="1" si="10"/>
        <v>-6.3694268000000004E-3</v>
      </c>
      <c r="N36" s="99">
        <f t="shared" ca="1" si="14"/>
        <v>28247726.521712419</v>
      </c>
      <c r="O36" s="56" t="str">
        <f ca="1">IFERROR(OFFSET(INDIRECT($H$3 &amp; "!A71"), 5, 0), "")</f>
        <v>리플</v>
      </c>
      <c r="P36" s="39">
        <f t="shared" ca="1" si="11"/>
        <v>958</v>
      </c>
      <c r="Q36" s="77">
        <f t="shared" ca="1" si="12"/>
        <v>4.1928720999999999E-3</v>
      </c>
      <c r="R36" s="99">
        <f t="shared" ca="1" si="15"/>
        <v>97729204.038968757</v>
      </c>
    </row>
    <row r="37" spans="1:18">
      <c r="A37" s="40" t="s">
        <v>67</v>
      </c>
      <c r="B37" s="11" t="s">
        <v>68</v>
      </c>
      <c r="C37" s="95">
        <v>2230</v>
      </c>
      <c r="D37" s="92">
        <v>6.7720089999999998E-3</v>
      </c>
      <c r="E37" s="93">
        <v>877862.49160071998</v>
      </c>
      <c r="F37" s="35"/>
      <c r="G37" s="56" t="str">
        <f ca="1">IFERROR(OFFSET(INDIRECT($H$3 &amp; "!A98"), 6, 0), "")</f>
        <v>니어프로토콜</v>
      </c>
      <c r="H37" s="39">
        <f t="shared" ca="1" si="7"/>
        <v>12320</v>
      </c>
      <c r="I37" s="77">
        <f t="shared" ca="1" si="8"/>
        <v>-2.4291498000000001E-3</v>
      </c>
      <c r="J37" s="86">
        <f t="shared" ca="1" si="13"/>
        <v>921700.70280565997</v>
      </c>
      <c r="K37" s="56" t="str">
        <f ca="1">IFERROR(OFFSET(INDIRECT($H$3 &amp; "!A44"), 6, 0), "")</f>
        <v>오브스</v>
      </c>
      <c r="L37" s="39">
        <f t="shared" ca="1" si="9"/>
        <v>82.2</v>
      </c>
      <c r="M37" s="77">
        <f t="shared" ca="1" si="10"/>
        <v>-2.7218934899999998E-2</v>
      </c>
      <c r="N37" s="86">
        <f t="shared" ca="1" si="14"/>
        <v>14593309.043617239</v>
      </c>
      <c r="O37" s="56" t="str">
        <f ca="1">IFERROR(OFFSET(INDIRECT($H$3 &amp; "!A71"), 6, 0), "")</f>
        <v>쎄타퓨엘</v>
      </c>
      <c r="P37" s="39">
        <f t="shared" ca="1" si="11"/>
        <v>202</v>
      </c>
      <c r="Q37" s="77">
        <f t="shared" ca="1" si="12"/>
        <v>2.53807107E-2</v>
      </c>
      <c r="R37" s="86">
        <f t="shared" ca="1" si="15"/>
        <v>42306858.949169837</v>
      </c>
    </row>
    <row r="38" spans="1:18">
      <c r="A38" s="40" t="s">
        <v>147</v>
      </c>
      <c r="B38" s="11" t="s">
        <v>148</v>
      </c>
      <c r="C38" s="95">
        <v>74.900000000000006</v>
      </c>
      <c r="D38" s="92">
        <v>6.7204300999999999E-3</v>
      </c>
      <c r="E38" s="93">
        <v>60580107.97878319</v>
      </c>
      <c r="F38" s="35"/>
      <c r="G38" s="56" t="str">
        <f ca="1">IFERROR(OFFSET(INDIRECT($H$3 &amp; "!A98"), 7, 0), "")</f>
        <v>스토리지</v>
      </c>
      <c r="H38" s="39">
        <f t="shared" ca="1" si="7"/>
        <v>1240</v>
      </c>
      <c r="I38" s="77">
        <f t="shared" ca="1" si="8"/>
        <v>-8.0000000000000002E-3</v>
      </c>
      <c r="J38" s="86">
        <f t="shared" ca="1" si="13"/>
        <v>1507784.7496167901</v>
      </c>
      <c r="K38" s="56" t="str">
        <f ca="1">IFERROR(OFFSET(INDIRECT($H$3 &amp; "!A44"), 7, 0), "")</f>
        <v>질리카</v>
      </c>
      <c r="L38" s="39">
        <f t="shared" ca="1" si="9"/>
        <v>48.9</v>
      </c>
      <c r="M38" s="77">
        <f t="shared" ca="1" si="10"/>
        <v>1.03305785E-2</v>
      </c>
      <c r="N38" s="86">
        <f t="shared" ca="1" si="14"/>
        <v>29089973.099337891</v>
      </c>
      <c r="O38" s="56" t="str">
        <f ca="1">IFERROR(OFFSET(INDIRECT($H$3 &amp; "!A71"), 7, 0), "")</f>
        <v>제로엑스</v>
      </c>
      <c r="P38" s="39">
        <f t="shared" ca="1" si="11"/>
        <v>600</v>
      </c>
      <c r="Q38" s="77">
        <f t="shared" ca="1" si="12"/>
        <v>8.4033613000000004E-3</v>
      </c>
      <c r="R38" s="86">
        <f t="shared" ca="1" si="15"/>
        <v>1442243.80761797</v>
      </c>
    </row>
    <row r="39" spans="1:18">
      <c r="A39" s="40" t="s">
        <v>151</v>
      </c>
      <c r="B39" s="11" t="s">
        <v>152</v>
      </c>
      <c r="C39" s="95">
        <v>1635</v>
      </c>
      <c r="D39" s="92">
        <v>6.1538462000000002E-3</v>
      </c>
      <c r="E39" s="93">
        <v>1388116.6377483499</v>
      </c>
      <c r="F39" s="35"/>
      <c r="G39" s="56" t="str">
        <f ca="1">IFERROR(OFFSET(INDIRECT($H$3 &amp; "!A98"), 8, 0), "")</f>
        <v>아이오에스티</v>
      </c>
      <c r="H39" s="39">
        <f t="shared" ca="1" si="7"/>
        <v>27.1</v>
      </c>
      <c r="I39" s="77">
        <f t="shared" ca="1" si="8"/>
        <v>1.49812734E-2</v>
      </c>
      <c r="J39" s="86">
        <f t="shared" ca="1" si="13"/>
        <v>26647924.396822538</v>
      </c>
      <c r="K39" s="56" t="str">
        <f ca="1">IFERROR(OFFSET(INDIRECT($H$3 &amp; "!A44"), 8, 0), "")</f>
        <v>썸씽</v>
      </c>
      <c r="L39" s="39">
        <f t="shared" ca="1" si="9"/>
        <v>50.4</v>
      </c>
      <c r="M39" s="77">
        <f t="shared" ca="1" si="10"/>
        <v>-3.9525691999999996E-3</v>
      </c>
      <c r="N39" s="86">
        <f t="shared" ca="1" si="14"/>
        <v>9100161.7376508806</v>
      </c>
      <c r="O39" s="56" t="str">
        <f ca="1">IFERROR(OFFSET(INDIRECT($H$3 &amp; "!A71"), 8, 0), "")</f>
        <v>온톨로지가스</v>
      </c>
      <c r="P39" s="39">
        <f t="shared" ca="1" si="11"/>
        <v>857</v>
      </c>
      <c r="Q39" s="77">
        <f t="shared" ca="1" si="12"/>
        <v>-8.1018519000000001E-3</v>
      </c>
      <c r="R39" s="86">
        <f t="shared" ca="1" si="15"/>
        <v>2794038.6120020002</v>
      </c>
    </row>
    <row r="40" spans="1:18" ht="17.25" thickBot="1">
      <c r="A40" s="40" t="s">
        <v>117</v>
      </c>
      <c r="B40" s="11" t="s">
        <v>118</v>
      </c>
      <c r="C40" s="95">
        <v>16.5</v>
      </c>
      <c r="D40" s="92">
        <v>6.0975609999999996E-3</v>
      </c>
      <c r="E40" s="93">
        <v>471411926.16836023</v>
      </c>
      <c r="F40" s="35"/>
      <c r="G40" s="57" t="str">
        <f ca="1">IFERROR(OFFSET(INDIRECT($H$3 &amp; "!A98"), 9, 0), "")</f>
        <v>웨이브</v>
      </c>
      <c r="H40" s="37">
        <f t="shared" ca="1" si="7"/>
        <v>32260</v>
      </c>
      <c r="I40" s="79">
        <f t="shared" ca="1" si="8"/>
        <v>-3.2973621100000003E-2</v>
      </c>
      <c r="J40" s="87">
        <f t="shared" ca="1" si="13"/>
        <v>2449829.21972701</v>
      </c>
      <c r="K40" s="57" t="str">
        <f ca="1">IFERROR(OFFSET(INDIRECT($H$3 &amp; "!A44"), 9, 0), "")</f>
        <v>썬더코어</v>
      </c>
      <c r="L40" s="37">
        <f t="shared" ca="1" si="9"/>
        <v>9.23</v>
      </c>
      <c r="M40" s="79">
        <f t="shared" ca="1" si="10"/>
        <v>-1.2834224599999999E-2</v>
      </c>
      <c r="N40" s="87">
        <f t="shared" ca="1" si="14"/>
        <v>316302548.12458426</v>
      </c>
      <c r="O40" s="57" t="str">
        <f ca="1">IFERROR(OFFSET(INDIRECT($H$3 &amp; "!A71"), 9, 0), "")</f>
        <v>그로스톨코인</v>
      </c>
      <c r="P40" s="37">
        <f t="shared" ca="1" si="11"/>
        <v>711</v>
      </c>
      <c r="Q40" s="79">
        <f t="shared" ca="1" si="12"/>
        <v>0</v>
      </c>
      <c r="R40" s="87">
        <f t="shared" ca="1" si="15"/>
        <v>3164245.7484207</v>
      </c>
    </row>
    <row r="41" spans="1:18">
      <c r="A41" s="40" t="s">
        <v>98</v>
      </c>
      <c r="B41" s="11" t="s">
        <v>99</v>
      </c>
      <c r="C41" s="95">
        <v>32100</v>
      </c>
      <c r="D41" s="92">
        <v>5.6390976999999998E-3</v>
      </c>
      <c r="E41" s="93">
        <v>182923.32300892001</v>
      </c>
      <c r="F41" s="35"/>
      <c r="G41" s="59" t="str">
        <f ca="1">IFERROR(OFFSET(INDIRECT($H$3 &amp; "!A98"), 10, 0), "")</f>
        <v>오미세고</v>
      </c>
      <c r="H41" s="38">
        <f t="shared" ca="1" si="7"/>
        <v>4875</v>
      </c>
      <c r="I41" s="76">
        <f t="shared" ca="1" si="8"/>
        <v>-5.1020407999999998E-3</v>
      </c>
      <c r="J41" s="85">
        <f t="shared" ca="1" si="13"/>
        <v>505664.02537434001</v>
      </c>
      <c r="K41" s="55" t="str">
        <f ca="1">IFERROR(OFFSET(INDIRECT($H$3 &amp; "!A44"), 10, 0), "")</f>
        <v>무비블록</v>
      </c>
      <c r="L41" s="38">
        <f t="shared" ca="1" si="9"/>
        <v>10.8</v>
      </c>
      <c r="M41" s="76">
        <f t="shared" ca="1" si="10"/>
        <v>-2.7027026999999999E-2</v>
      </c>
      <c r="N41" s="85">
        <f t="shared" ca="1" si="14"/>
        <v>7781081576.4514847</v>
      </c>
      <c r="O41" s="55" t="str">
        <f ca="1">IFERROR(OFFSET(INDIRECT($H$3 &amp; "!A71"), 10, 0), "")</f>
        <v>센티넬프로토콜</v>
      </c>
      <c r="P41" s="38">
        <f t="shared" ca="1" si="11"/>
        <v>133</v>
      </c>
      <c r="Q41" s="76">
        <f t="shared" ca="1" si="12"/>
        <v>-7.4626865999999998E-3</v>
      </c>
      <c r="R41" s="85">
        <f t="shared" ca="1" si="15"/>
        <v>4204717.2597257299</v>
      </c>
    </row>
    <row r="42" spans="1:18">
      <c r="A42" s="40" t="s">
        <v>114</v>
      </c>
      <c r="B42" s="11" t="s">
        <v>339</v>
      </c>
      <c r="C42" s="95">
        <v>475</v>
      </c>
      <c r="D42" s="92">
        <v>4.2283297999999997E-3</v>
      </c>
      <c r="E42" s="93">
        <v>1094154.8517233101</v>
      </c>
      <c r="F42" s="35"/>
      <c r="G42" s="56" t="str">
        <f ca="1">IFERROR(OFFSET(INDIRECT($H$3 &amp; "!A98"), 11, 0), "")</f>
        <v>디센트럴랜드</v>
      </c>
      <c r="H42" s="39">
        <f t="shared" ca="1" si="7"/>
        <v>2845</v>
      </c>
      <c r="I42" s="77">
        <f t="shared" ca="1" si="8"/>
        <v>7.0796460000000002E-3</v>
      </c>
      <c r="J42" s="86">
        <f t="shared" ca="1" si="13"/>
        <v>3314331.39810511</v>
      </c>
      <c r="K42" s="56" t="str">
        <f ca="1">IFERROR(OFFSET(INDIRECT($H$3 &amp; "!A44"), 11, 0), "")</f>
        <v>캐리프로토콜</v>
      </c>
      <c r="L42" s="39">
        <f t="shared" ca="1" si="9"/>
        <v>8.83</v>
      </c>
      <c r="M42" s="77">
        <f t="shared" ca="1" si="10"/>
        <v>-2.8602860300000001E-2</v>
      </c>
      <c r="N42" s="86">
        <f t="shared" ca="1" si="14"/>
        <v>277273514.27137256</v>
      </c>
      <c r="O42" s="56" t="str">
        <f ca="1">IFERROR(OFFSET(INDIRECT($H$3 &amp; "!A71"), 11, 0), "")</f>
        <v>플레이댑</v>
      </c>
      <c r="P42" s="39">
        <f t="shared" ca="1" si="11"/>
        <v>954</v>
      </c>
      <c r="Q42" s="77">
        <f t="shared" ca="1" si="12"/>
        <v>0</v>
      </c>
      <c r="R42" s="86">
        <f t="shared" ca="1" si="15"/>
        <v>6965712.43677516</v>
      </c>
    </row>
    <row r="43" spans="1:18">
      <c r="A43" s="40" t="s">
        <v>88</v>
      </c>
      <c r="B43" s="11" t="s">
        <v>89</v>
      </c>
      <c r="C43" s="95">
        <v>958</v>
      </c>
      <c r="D43" s="92">
        <v>4.1928720999999999E-3</v>
      </c>
      <c r="E43" s="93">
        <v>97729204.038968757</v>
      </c>
      <c r="F43" s="35"/>
      <c r="G43" s="56" t="str">
        <f ca="1">IFERROR(OFFSET(INDIRECT($H$3 &amp; "!A98"), 12, 0), "")</f>
        <v>샌드박스</v>
      </c>
      <c r="H43" s="39">
        <f t="shared" ca="1" si="7"/>
        <v>3420</v>
      </c>
      <c r="I43" s="77">
        <f t="shared" ca="1" si="8"/>
        <v>1.4641287999999999E-3</v>
      </c>
      <c r="J43" s="86">
        <f t="shared" ca="1" si="13"/>
        <v>5767752.5868448</v>
      </c>
      <c r="K43" s="56" t="str">
        <f ca="1">IFERROR(OFFSET(INDIRECT($H$3 &amp; "!A44"), 12, 0), "")</f>
        <v>룸네트워크</v>
      </c>
      <c r="L43" s="39">
        <f t="shared" ca="1" si="9"/>
        <v>89.3</v>
      </c>
      <c r="M43" s="77">
        <f t="shared" ca="1" si="10"/>
        <v>-7.7777777999999999E-3</v>
      </c>
      <c r="N43" s="86">
        <f t="shared" ca="1" si="14"/>
        <v>96080176.889460087</v>
      </c>
      <c r="O43" s="56" t="str">
        <f ca="1">IFERROR(OFFSET(INDIRECT($H$3 &amp; "!A71"), 12, 0), "")</f>
        <v>넴</v>
      </c>
      <c r="P43" s="39">
        <f t="shared" ca="1" si="11"/>
        <v>115</v>
      </c>
      <c r="Q43" s="77">
        <f t="shared" ca="1" si="12"/>
        <v>0</v>
      </c>
      <c r="R43" s="86">
        <f t="shared" ca="1" si="15"/>
        <v>10280867.455072191</v>
      </c>
    </row>
    <row r="44" spans="1:18">
      <c r="A44" s="40" t="s">
        <v>84</v>
      </c>
      <c r="B44" s="11" t="s">
        <v>85</v>
      </c>
      <c r="C44" s="95">
        <v>244</v>
      </c>
      <c r="D44" s="92">
        <v>4.1152263000000001E-3</v>
      </c>
      <c r="E44" s="93">
        <v>20835072.321598738</v>
      </c>
      <c r="F44" s="35"/>
      <c r="G44" s="56" t="str">
        <f ca="1">IFERROR(OFFSET(INDIRECT($H$3 &amp; "!A98"), 13, 0), "")</f>
        <v>트론</v>
      </c>
      <c r="H44" s="39">
        <f t="shared" ca="1" si="7"/>
        <v>74.900000000000006</v>
      </c>
      <c r="I44" s="77">
        <f t="shared" ca="1" si="8"/>
        <v>6.7204300999999999E-3</v>
      </c>
      <c r="J44" s="86">
        <f t="shared" ca="1" si="13"/>
        <v>60580107.97878319</v>
      </c>
      <c r="K44" s="56" t="str">
        <f ca="1">IFERROR(OFFSET(INDIRECT($H$3 &amp; "!A44"), 13, 0), "")</f>
        <v>엠블</v>
      </c>
      <c r="L44" s="39">
        <f t="shared" ca="1" si="9"/>
        <v>9.99</v>
      </c>
      <c r="M44" s="77">
        <f t="shared" ca="1" si="10"/>
        <v>-1.0891089099999999E-2</v>
      </c>
      <c r="N44" s="86">
        <f t="shared" ca="1" si="14"/>
        <v>37426550.502027951</v>
      </c>
      <c r="O44" s="56" t="str">
        <f ca="1">IFERROR(OFFSET(INDIRECT($H$3 &amp; "!A71"), 13, 0), "")</f>
        <v>알고랜드</v>
      </c>
      <c r="P44" s="39">
        <f t="shared" ca="1" si="11"/>
        <v>879</v>
      </c>
      <c r="Q44" s="77">
        <f t="shared" ca="1" si="12"/>
        <v>8.0275229000000003E-3</v>
      </c>
      <c r="R44" s="86">
        <f t="shared" ca="1" si="15"/>
        <v>4170253.9059871198</v>
      </c>
    </row>
    <row r="45" spans="1:18">
      <c r="A45" s="40" t="s">
        <v>149</v>
      </c>
      <c r="B45" s="11" t="s">
        <v>150</v>
      </c>
      <c r="C45" s="95">
        <v>56950</v>
      </c>
      <c r="D45" s="92">
        <v>3.1706886999999999E-3</v>
      </c>
      <c r="E45" s="93">
        <v>114719.94366161</v>
      </c>
      <c r="F45" s="35"/>
      <c r="G45" s="58" t="str">
        <f ca="1">IFERROR(OFFSET(INDIRECT($H$3 &amp; "!A98"), 14, 0), "")</f>
        <v>코스모스</v>
      </c>
      <c r="H45" s="44">
        <f t="shared" ca="1" si="7"/>
        <v>33280</v>
      </c>
      <c r="I45" s="78">
        <f t="shared" ca="1" si="8"/>
        <v>9.4024871000000006E-3</v>
      </c>
      <c r="J45" s="90">
        <f t="shared" ca="1" si="13"/>
        <v>125870.11790028001</v>
      </c>
      <c r="K45" s="58" t="str">
        <f ca="1">IFERROR(OFFSET(INDIRECT($H$3 &amp; "!A44"), 14, 0), "")</f>
        <v>앵커</v>
      </c>
      <c r="L45" s="44">
        <f t="shared" ca="1" si="9"/>
        <v>84.5</v>
      </c>
      <c r="M45" s="78">
        <f t="shared" ca="1" si="10"/>
        <v>-2.3612751E-3</v>
      </c>
      <c r="N45" s="90">
        <f t="shared" ca="1" si="14"/>
        <v>16108222.47205854</v>
      </c>
      <c r="O45" s="58" t="str">
        <f ca="1">IFERROR(OFFSET(INDIRECT($H$3 &amp; "!A71"), 14, 0), "")</f>
        <v>에스티피</v>
      </c>
      <c r="P45" s="44">
        <f t="shared" ca="1" si="11"/>
        <v>106</v>
      </c>
      <c r="Q45" s="78">
        <f t="shared" ca="1" si="12"/>
        <v>9.5238094999999991E-3</v>
      </c>
      <c r="R45" s="90">
        <f t="shared" ca="1" si="15"/>
        <v>18573508.365564652</v>
      </c>
    </row>
    <row r="46" spans="1:18">
      <c r="A46" s="40" t="s">
        <v>344</v>
      </c>
      <c r="B46" s="11" t="s">
        <v>345</v>
      </c>
      <c r="C46" s="95">
        <v>1650</v>
      </c>
      <c r="D46" s="92">
        <v>3.0395137E-3</v>
      </c>
      <c r="E46" s="93">
        <v>1086469.1734893201</v>
      </c>
      <c r="F46" s="35"/>
      <c r="G46" s="56" t="str">
        <f ca="1">IFERROR(OFFSET(INDIRECT($H$3 &amp; "!A98"), 15, 0), "")</f>
        <v>비체인</v>
      </c>
      <c r="H46" s="39">
        <f t="shared" ca="1" si="7"/>
        <v>57</v>
      </c>
      <c r="I46" s="77">
        <f t="shared" ca="1" si="8"/>
        <v>1.9677996400000002E-2</v>
      </c>
      <c r="J46" s="99">
        <f t="shared" ca="1" si="13"/>
        <v>58426137.207508802</v>
      </c>
      <c r="K46" s="56" t="str">
        <f ca="1">IFERROR(OFFSET(INDIRECT($H$3 &amp; "!A44"), 15, 0), "")</f>
        <v>저스트</v>
      </c>
      <c r="L46" s="39">
        <f t="shared" ca="1" si="9"/>
        <v>58.8</v>
      </c>
      <c r="M46" s="77">
        <f t="shared" ca="1" si="10"/>
        <v>-6.7567568000000003E-3</v>
      </c>
      <c r="N46" s="99">
        <f t="shared" ca="1" si="14"/>
        <v>30710391.061726078</v>
      </c>
      <c r="O46" s="56" t="str">
        <f ca="1">IFERROR(OFFSET(INDIRECT($H$3 &amp; "!A71"), 15, 0), "")</f>
        <v>밀크</v>
      </c>
      <c r="P46" s="39">
        <f t="shared" ca="1" si="11"/>
        <v>957</v>
      </c>
      <c r="Q46" s="77">
        <f t="shared" ca="1" si="12"/>
        <v>-6.2305295999999996E-3</v>
      </c>
      <c r="R46" s="99">
        <f t="shared" ca="1" si="15"/>
        <v>1592463.99205877</v>
      </c>
    </row>
    <row r="47" spans="1:18">
      <c r="A47" s="40" t="s">
        <v>94</v>
      </c>
      <c r="B47" s="11" t="s">
        <v>95</v>
      </c>
      <c r="C47" s="95">
        <v>3665</v>
      </c>
      <c r="D47" s="92">
        <v>2.7359781000000001E-3</v>
      </c>
      <c r="E47" s="93">
        <v>290057.76652111998</v>
      </c>
      <c r="F47" s="35"/>
      <c r="G47" s="56" t="str">
        <f ca="1">IFERROR(OFFSET(INDIRECT($H$3 &amp; "!A98"), 16, 0), "")</f>
        <v>도지코인</v>
      </c>
      <c r="H47" s="39">
        <f t="shared" ca="1" si="7"/>
        <v>147</v>
      </c>
      <c r="I47" s="77">
        <f t="shared" ca="1" si="8"/>
        <v>6.8493151000000004E-3</v>
      </c>
      <c r="J47" s="86">
        <f t="shared" ca="1" si="13"/>
        <v>165940267.89744398</v>
      </c>
      <c r="K47" s="56" t="str">
        <f ca="1">IFERROR(OFFSET(INDIRECT($H$3 &amp; "!A44"), 16, 0), "")</f>
        <v>메인프레임</v>
      </c>
      <c r="L47" s="39">
        <f t="shared" ca="1" si="9"/>
        <v>8.27</v>
      </c>
      <c r="M47" s="77">
        <f t="shared" ca="1" si="10"/>
        <v>-4.3930635799999999E-2</v>
      </c>
      <c r="N47" s="86">
        <f t="shared" ca="1" si="14"/>
        <v>825763535.55563462</v>
      </c>
      <c r="O47" s="56" t="str">
        <f ca="1">IFERROR(OFFSET(INDIRECT($H$3 &amp; "!A71"), 16, 0), "")</f>
        <v>아이콘</v>
      </c>
      <c r="P47" s="39">
        <f t="shared" ca="1" si="11"/>
        <v>927</v>
      </c>
      <c r="Q47" s="77">
        <f t="shared" ca="1" si="12"/>
        <v>-3.2258065000000001E-3</v>
      </c>
      <c r="R47" s="86">
        <f t="shared" ca="1" si="15"/>
        <v>11331938.125209549</v>
      </c>
    </row>
    <row r="48" spans="1:18">
      <c r="A48" s="40" t="s">
        <v>230</v>
      </c>
      <c r="B48" s="11" t="s">
        <v>231</v>
      </c>
      <c r="C48" s="95">
        <v>383</v>
      </c>
      <c r="D48" s="92">
        <v>2.6178009999999999E-3</v>
      </c>
      <c r="E48" s="93">
        <v>2217277.4180523399</v>
      </c>
      <c r="F48" s="35"/>
      <c r="G48" s="56" t="str">
        <f ca="1">IFERROR(OFFSET(INDIRECT($H$3 &amp; "!A98"), 17, 0), "")</f>
        <v>이더리움</v>
      </c>
      <c r="H48" s="39">
        <f t="shared" ca="1" si="7"/>
        <v>3206000</v>
      </c>
      <c r="I48" s="77">
        <f t="shared" ca="1" si="8"/>
        <v>1.6487000599999999E-2</v>
      </c>
      <c r="J48" s="86">
        <f t="shared" ca="1" si="13"/>
        <v>13145.66234793</v>
      </c>
      <c r="K48" s="56" t="str">
        <f ca="1">IFERROR(OFFSET(INDIRECT($H$3 &amp; "!A44"), 17, 0), "")</f>
        <v>메타디움</v>
      </c>
      <c r="L48" s="39">
        <f t="shared" ca="1" si="9"/>
        <v>85.4</v>
      </c>
      <c r="M48" s="77">
        <f t="shared" ca="1" si="10"/>
        <v>-2.0642201799999999E-2</v>
      </c>
      <c r="N48" s="86">
        <f t="shared" ca="1" si="14"/>
        <v>97429990.315553293</v>
      </c>
      <c r="O48" s="56" t="str">
        <f ca="1">IFERROR(OFFSET(INDIRECT($H$3 &amp; "!A71"), 17, 0), "")</f>
        <v>펀디엑스</v>
      </c>
      <c r="P48" s="39">
        <f t="shared" ca="1" si="11"/>
        <v>889</v>
      </c>
      <c r="Q48" s="77">
        <f t="shared" ca="1" si="12"/>
        <v>-6.7039105999999998E-3</v>
      </c>
      <c r="R48" s="86">
        <f t="shared" ca="1" si="15"/>
        <v>1307017.9267301201</v>
      </c>
    </row>
    <row r="49" spans="1:18">
      <c r="A49" s="40" t="s">
        <v>110</v>
      </c>
      <c r="B49" s="11" t="s">
        <v>111</v>
      </c>
      <c r="C49" s="95">
        <v>3420</v>
      </c>
      <c r="D49" s="92">
        <v>1.4641287999999999E-3</v>
      </c>
      <c r="E49" s="93">
        <v>5767752.5868448</v>
      </c>
      <c r="F49" s="35"/>
      <c r="G49" s="56" t="str">
        <f ca="1">IFERROR(OFFSET(INDIRECT($H$3 &amp; "!A98"), 18, 0), "")</f>
        <v>비트코인</v>
      </c>
      <c r="H49" s="39">
        <f t="shared" ca="1" si="7"/>
        <v>48069000</v>
      </c>
      <c r="I49" s="77">
        <f t="shared" ca="1" si="8"/>
        <v>1.1765944E-2</v>
      </c>
      <c r="J49" s="86">
        <f t="shared" ca="1" si="13"/>
        <v>1570.0368979499999</v>
      </c>
      <c r="K49" s="56" t="str">
        <f ca="1">IFERROR(OFFSET(INDIRECT($H$3 &amp; "!A44"), 18, 0), "")</f>
        <v>아하토큰</v>
      </c>
      <c r="L49" s="39">
        <f t="shared" ca="1" si="9"/>
        <v>11.3</v>
      </c>
      <c r="M49" s="77">
        <f t="shared" ca="1" si="10"/>
        <v>-8.7719297999999998E-3</v>
      </c>
      <c r="N49" s="86">
        <f t="shared" ca="1" si="14"/>
        <v>24714795.59886945</v>
      </c>
      <c r="O49" s="56" t="str">
        <f ca="1">IFERROR(OFFSET(INDIRECT($H$3 &amp; "!A71"), 18, 0), "")</f>
        <v>헤데라</v>
      </c>
      <c r="P49" s="39">
        <f t="shared" ca="1" si="11"/>
        <v>253</v>
      </c>
      <c r="Q49" s="77">
        <f t="shared" ca="1" si="12"/>
        <v>7.9681274999999999E-3</v>
      </c>
      <c r="R49" s="86">
        <f t="shared" ca="1" si="15"/>
        <v>4730553.5272100205</v>
      </c>
    </row>
    <row r="50" spans="1:18" ht="17.25" thickBot="1">
      <c r="A50" s="40" t="s">
        <v>328</v>
      </c>
      <c r="B50" s="11" t="s">
        <v>329</v>
      </c>
      <c r="C50" s="95">
        <v>85660</v>
      </c>
      <c r="D50" s="92">
        <v>1.2857978E-3</v>
      </c>
      <c r="E50" s="93">
        <v>51934.94761979</v>
      </c>
      <c r="F50" s="35"/>
      <c r="G50" s="57" t="str">
        <f ca="1">IFERROR(OFFSET(INDIRECT($H$3 &amp; "!A98"), 19, 0), "")</f>
        <v>체인링크</v>
      </c>
      <c r="H50" s="37">
        <f t="shared" ca="1" si="7"/>
        <v>16440</v>
      </c>
      <c r="I50" s="79">
        <f t="shared" ca="1" si="8"/>
        <v>2.8785982500000001E-2</v>
      </c>
      <c r="J50" s="87">
        <f t="shared" ca="1" si="13"/>
        <v>172291.02974117</v>
      </c>
      <c r="K50" s="57" t="str">
        <f ca="1">IFERROR(OFFSET(INDIRECT($H$3 &amp; "!A44"), 19, 0), "")</f>
        <v>리퍼리움</v>
      </c>
      <c r="L50" s="37">
        <f t="shared" ca="1" si="9"/>
        <v>11</v>
      </c>
      <c r="M50" s="79">
        <f t="shared" ca="1" si="10"/>
        <v>-3.50877193E-2</v>
      </c>
      <c r="N50" s="87">
        <f t="shared" ca="1" si="14"/>
        <v>120481338.96569423</v>
      </c>
      <c r="O50" s="57" t="str">
        <f ca="1">IFERROR(OFFSET(INDIRECT($H$3 &amp; "!A71"), 19, 0), "")</f>
        <v>스텔라루멘</v>
      </c>
      <c r="P50" s="37">
        <f t="shared" ca="1" si="11"/>
        <v>224</v>
      </c>
      <c r="Q50" s="79">
        <f t="shared" ca="1" si="12"/>
        <v>9.0090090000000001E-3</v>
      </c>
      <c r="R50" s="87">
        <f t="shared" ca="1" si="15"/>
        <v>12451737.38667994</v>
      </c>
    </row>
    <row r="51" spans="1:18">
      <c r="A51" s="40" t="s">
        <v>192</v>
      </c>
      <c r="B51" s="11" t="s">
        <v>193</v>
      </c>
      <c r="C51" s="95">
        <v>6670</v>
      </c>
      <c r="D51" s="92">
        <v>7.5018749999999999E-4</v>
      </c>
      <c r="E51" s="93">
        <v>1252664.8356365301</v>
      </c>
      <c r="F51" s="35"/>
    </row>
    <row r="52" spans="1:18" ht="17.25" thickBot="1">
      <c r="A52" s="40" t="s">
        <v>55</v>
      </c>
      <c r="B52" s="11" t="s">
        <v>56</v>
      </c>
      <c r="C52" s="95">
        <v>115</v>
      </c>
      <c r="D52" s="92">
        <v>0</v>
      </c>
      <c r="E52" s="93">
        <v>10280867.455072191</v>
      </c>
      <c r="F52" s="35"/>
    </row>
    <row r="53" spans="1:18" ht="17.25" thickBot="1">
      <c r="A53" s="40" t="s">
        <v>248</v>
      </c>
      <c r="B53" s="11" t="s">
        <v>249</v>
      </c>
      <c r="C53" s="95">
        <v>231</v>
      </c>
      <c r="D53" s="92">
        <v>0</v>
      </c>
      <c r="E53" s="93">
        <v>3204736.84059506</v>
      </c>
      <c r="F53" s="35"/>
      <c r="G53" s="178" t="s">
        <v>250</v>
      </c>
      <c r="H53" s="179"/>
      <c r="I53" s="179"/>
      <c r="J53" s="180"/>
      <c r="K53" s="178" t="s">
        <v>253</v>
      </c>
      <c r="L53" s="179"/>
      <c r="M53" s="179"/>
      <c r="N53" s="180"/>
      <c r="O53" s="178" t="s">
        <v>254</v>
      </c>
      <c r="P53" s="179"/>
      <c r="Q53" s="179"/>
      <c r="R53" s="180"/>
    </row>
    <row r="54" spans="1:18" ht="17.25" thickBot="1">
      <c r="A54" s="40" t="s">
        <v>246</v>
      </c>
      <c r="B54" s="11" t="s">
        <v>247</v>
      </c>
      <c r="C54" s="95">
        <v>711</v>
      </c>
      <c r="D54" s="92">
        <v>0</v>
      </c>
      <c r="E54" s="93">
        <v>3164245.7484207</v>
      </c>
      <c r="F54" s="35"/>
      <c r="G54" s="243" t="s">
        <v>54</v>
      </c>
      <c r="H54" s="255">
        <f ca="1">NOW()</f>
        <v>44634.73116354167</v>
      </c>
      <c r="I54" s="256"/>
      <c r="J54" s="257"/>
      <c r="K54" s="246" t="s">
        <v>54</v>
      </c>
      <c r="L54" s="255">
        <f ca="1">NOW()</f>
        <v>44634.73116354167</v>
      </c>
      <c r="M54" s="256"/>
      <c r="N54" s="257"/>
      <c r="O54" s="246" t="s">
        <v>54</v>
      </c>
      <c r="P54" s="255">
        <f ca="1">NOW()</f>
        <v>44634.73116354167</v>
      </c>
      <c r="Q54" s="256"/>
      <c r="R54" s="257"/>
    </row>
    <row r="55" spans="1:18" ht="17.25" thickBot="1">
      <c r="A55" s="40" t="s">
        <v>143</v>
      </c>
      <c r="B55" s="11" t="s">
        <v>144</v>
      </c>
      <c r="C55" s="95">
        <v>10.5</v>
      </c>
      <c r="D55" s="92">
        <v>0</v>
      </c>
      <c r="E55" s="93">
        <v>144261041.60358265</v>
      </c>
      <c r="F55" s="35"/>
      <c r="G55" s="240"/>
      <c r="H55" s="36" t="s">
        <v>57</v>
      </c>
      <c r="I55" s="73" t="s">
        <v>58</v>
      </c>
      <c r="J55" s="69" t="s">
        <v>259</v>
      </c>
      <c r="K55" s="240"/>
      <c r="L55" s="36" t="s">
        <v>57</v>
      </c>
      <c r="M55" s="73" t="s">
        <v>58</v>
      </c>
      <c r="N55" s="69" t="s">
        <v>259</v>
      </c>
      <c r="O55" s="240"/>
      <c r="P55" s="36" t="s">
        <v>57</v>
      </c>
      <c r="Q55" s="73" t="s">
        <v>58</v>
      </c>
      <c r="R55" s="69" t="s">
        <v>259</v>
      </c>
    </row>
    <row r="56" spans="1:18">
      <c r="A56" s="40" t="s">
        <v>200</v>
      </c>
      <c r="B56" s="11" t="s">
        <v>201</v>
      </c>
      <c r="C56" s="95">
        <v>463</v>
      </c>
      <c r="D56" s="92">
        <v>0</v>
      </c>
      <c r="E56" s="93">
        <v>4429852.9682103097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231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3204736.84059506</v>
      </c>
      <c r="K56" s="55" t="str">
        <f ca="1">IFERROR(OFFSET(INDIRECT($H$3 &amp; "!A125"), 0, 0), "")</f>
        <v>메디블록</v>
      </c>
      <c r="L56" s="38">
        <f t="shared" ref="L56:L75" ca="1" si="18">_xlfn.IFNA(VLOOKUP(K56, $B$2:$D$200, 2, FALSE), "")</f>
        <v>46.8</v>
      </c>
      <c r="M56" s="76">
        <f t="shared" ref="M56:M75" ca="1" si="19">_xlfn.IFNA(VLOOKUP(K56, $B$2:$D$200, 3, FALSE), "")</f>
        <v>-6.3694268000000004E-3</v>
      </c>
      <c r="N56" s="85">
        <f ca="1">_xlfn.IFNA(VLOOKUP(K56, $B$2:$E$200, 4, FALSE), "")</f>
        <v>28247726.521712419</v>
      </c>
      <c r="O56" s="55" t="str">
        <f ca="1">IFERROR(OFFSET(INDIRECT($H$3 &amp; "!A152"), 0, 0), "")</f>
        <v>펀디엑스</v>
      </c>
      <c r="P56" s="38">
        <f t="shared" ref="P56:P75" ca="1" si="20">_xlfn.IFNA(VLOOKUP(O56, $B$2:$D$200, 2, FALSE), "")</f>
        <v>889</v>
      </c>
      <c r="Q56" s="76">
        <f t="shared" ref="Q56:Q75" ca="1" si="21">_xlfn.IFNA(VLOOKUP(O56, $B$2:$D$200, 3, FALSE), "")</f>
        <v>-6.7039105999999998E-3</v>
      </c>
      <c r="R56" s="85">
        <f ca="1">_xlfn.IFNA(VLOOKUP(O56, $B$2:$E$200, 4, FALSE), "")</f>
        <v>1307017.9267301201</v>
      </c>
    </row>
    <row r="57" spans="1:18">
      <c r="A57" s="40" t="s">
        <v>119</v>
      </c>
      <c r="B57" s="11" t="s">
        <v>120</v>
      </c>
      <c r="C57" s="95">
        <v>310</v>
      </c>
      <c r="D57" s="92">
        <v>0</v>
      </c>
      <c r="E57" s="93">
        <v>3117199.9502403601</v>
      </c>
      <c r="F57" s="35"/>
      <c r="G57" s="56" t="str">
        <f ca="1">IFERROR(OFFSET(INDIRECT($H$3 &amp; "!A179"), 1, 0), "")</f>
        <v>피르마체인</v>
      </c>
      <c r="H57" s="39">
        <f t="shared" ca="1" si="16"/>
        <v>115</v>
      </c>
      <c r="I57" s="77">
        <f t="shared" ca="1" si="17"/>
        <v>-8.6206896999999998E-3</v>
      </c>
      <c r="J57" s="86">
        <f t="shared" ref="J57:J75" ca="1" si="22">_xlfn.IFNA(VLOOKUP(G57, $B$2:$E$200, 4, FALSE), "")</f>
        <v>2953092.42027245</v>
      </c>
      <c r="K57" s="56" t="str">
        <f ca="1">IFERROR(OFFSET(INDIRECT($H$3 &amp; "!A125"), 1, 0), "")</f>
        <v>오브스</v>
      </c>
      <c r="L57" s="39">
        <f t="shared" ca="1" si="18"/>
        <v>82.2</v>
      </c>
      <c r="M57" s="77">
        <f t="shared" ca="1" si="19"/>
        <v>-2.7218934899999998E-2</v>
      </c>
      <c r="N57" s="86">
        <f t="shared" ref="N57:N75" ca="1" si="23">_xlfn.IFNA(VLOOKUP(K57, $B$2:$E$200, 4, FALSE), "")</f>
        <v>14593309.043617239</v>
      </c>
      <c r="O57" s="56" t="str">
        <f ca="1">IFERROR(OFFSET(INDIRECT($H$3 &amp; "!A152"), 1, 0), "")</f>
        <v>헤데라</v>
      </c>
      <c r="P57" s="39">
        <f t="shared" ca="1" si="20"/>
        <v>253</v>
      </c>
      <c r="Q57" s="77">
        <f t="shared" ca="1" si="21"/>
        <v>7.9681274999999999E-3</v>
      </c>
      <c r="R57" s="86">
        <f t="shared" ref="R57:R75" ca="1" si="24">_xlfn.IFNA(VLOOKUP(O57, $B$2:$E$200, 4, FALSE), "")</f>
        <v>4730553.5272100205</v>
      </c>
    </row>
    <row r="58" spans="1:18">
      <c r="A58" s="40" t="s">
        <v>70</v>
      </c>
      <c r="B58" s="11" t="s">
        <v>71</v>
      </c>
      <c r="C58" s="95">
        <v>18.600000000000001</v>
      </c>
      <c r="D58" s="92">
        <v>0</v>
      </c>
      <c r="E58" s="93">
        <v>29728214.355947021</v>
      </c>
      <c r="F58" s="35"/>
      <c r="G58" s="56" t="str">
        <f ca="1">IFERROR(OFFSET(INDIRECT($H$3 &amp; "!A179"), 2, 0), "")</f>
        <v>아하토큰</v>
      </c>
      <c r="H58" s="39">
        <f t="shared" ca="1" si="16"/>
        <v>11.3</v>
      </c>
      <c r="I58" s="77">
        <f t="shared" ca="1" si="17"/>
        <v>-8.7719297999999998E-3</v>
      </c>
      <c r="J58" s="86">
        <f t="shared" ca="1" si="22"/>
        <v>24714795.59886945</v>
      </c>
      <c r="K58" s="56" t="str">
        <f ca="1">IFERROR(OFFSET(INDIRECT($H$3 &amp; "!A125"), 2, 0), "")</f>
        <v>질리카</v>
      </c>
      <c r="L58" s="39">
        <f t="shared" ca="1" si="18"/>
        <v>48.9</v>
      </c>
      <c r="M58" s="77">
        <f t="shared" ca="1" si="19"/>
        <v>1.03305785E-2</v>
      </c>
      <c r="N58" s="86">
        <f t="shared" ca="1" si="23"/>
        <v>29089973.099337891</v>
      </c>
      <c r="O58" s="56" t="str">
        <f ca="1">IFERROR(OFFSET(INDIRECT($H$3 &amp; "!A152"), 2, 0), "")</f>
        <v>스텔라루멘</v>
      </c>
      <c r="P58" s="39">
        <f t="shared" ca="1" si="20"/>
        <v>224</v>
      </c>
      <c r="Q58" s="77">
        <f t="shared" ca="1" si="21"/>
        <v>9.0090090000000001E-3</v>
      </c>
      <c r="R58" s="86">
        <f t="shared" ca="1" si="24"/>
        <v>12451737.38667994</v>
      </c>
    </row>
    <row r="59" spans="1:18">
      <c r="A59" s="40" t="s">
        <v>96</v>
      </c>
      <c r="B59" s="11" t="s">
        <v>97</v>
      </c>
      <c r="C59" s="95">
        <v>2.0999999999999999E-3</v>
      </c>
      <c r="D59" s="92">
        <v>0</v>
      </c>
      <c r="E59" s="93">
        <v>552434877764.5686</v>
      </c>
      <c r="F59" s="35"/>
      <c r="G59" s="56" t="str">
        <f ca="1">IFERROR(OFFSET(INDIRECT($H$3 &amp; "!A179"), 3, 0), "")</f>
        <v>리퍼리움</v>
      </c>
      <c r="H59" s="39">
        <f t="shared" ca="1" si="16"/>
        <v>11</v>
      </c>
      <c r="I59" s="77">
        <f t="shared" ca="1" si="17"/>
        <v>-3.50877193E-2</v>
      </c>
      <c r="J59" s="86">
        <f t="shared" ca="1" si="22"/>
        <v>120481338.96569423</v>
      </c>
      <c r="K59" s="56" t="str">
        <f ca="1">IFERROR(OFFSET(INDIRECT($H$3 &amp; "!A125"), 3, 0), "")</f>
        <v>썸씽</v>
      </c>
      <c r="L59" s="39">
        <f t="shared" ca="1" si="18"/>
        <v>50.4</v>
      </c>
      <c r="M59" s="77">
        <f t="shared" ca="1" si="19"/>
        <v>-3.9525691999999996E-3</v>
      </c>
      <c r="N59" s="86">
        <f t="shared" ca="1" si="23"/>
        <v>9100161.7376508806</v>
      </c>
      <c r="O59" s="56" t="str">
        <f ca="1">IFERROR(OFFSET(INDIRECT($H$3 &amp; "!A152"), 3, 0), "")</f>
        <v>크로노스</v>
      </c>
      <c r="P59" s="39">
        <f t="shared" ca="1" si="20"/>
        <v>475</v>
      </c>
      <c r="Q59" s="77">
        <f t="shared" ca="1" si="21"/>
        <v>4.2283297999999997E-3</v>
      </c>
      <c r="R59" s="86">
        <f t="shared" ca="1" si="24"/>
        <v>1094154.8517233101</v>
      </c>
    </row>
    <row r="60" spans="1:18">
      <c r="A60" s="40" t="s">
        <v>208</v>
      </c>
      <c r="B60" s="11" t="s">
        <v>209</v>
      </c>
      <c r="C60" s="95">
        <v>954</v>
      </c>
      <c r="D60" s="92">
        <v>0</v>
      </c>
      <c r="E60" s="93">
        <v>6965712.43677516</v>
      </c>
      <c r="F60" s="35"/>
      <c r="G60" s="56" t="str">
        <f ca="1">IFERROR(OFFSET(INDIRECT($H$3 &amp; "!A179"), 4, 0), "")</f>
        <v>쿼크체인</v>
      </c>
      <c r="H60" s="39">
        <f t="shared" ca="1" si="16"/>
        <v>18.600000000000001</v>
      </c>
      <c r="I60" s="77">
        <f t="shared" ca="1" si="17"/>
        <v>0</v>
      </c>
      <c r="J60" s="90">
        <f t="shared" ca="1" si="22"/>
        <v>29728214.355947021</v>
      </c>
      <c r="K60" s="58" t="str">
        <f ca="1">IFERROR(OFFSET(INDIRECT($H$3 &amp; "!A125"), 4, 0), "")</f>
        <v>썬더코어</v>
      </c>
      <c r="L60" s="44">
        <f t="shared" ca="1" si="18"/>
        <v>9.23</v>
      </c>
      <c r="M60" s="78">
        <f t="shared" ca="1" si="19"/>
        <v>-1.2834224599999999E-2</v>
      </c>
      <c r="N60" s="90">
        <f t="shared" ca="1" si="23"/>
        <v>316302548.12458426</v>
      </c>
      <c r="O60" s="58" t="str">
        <f ca="1">IFERROR(OFFSET(INDIRECT($H$3 &amp; "!A152"), 4, 0), "")</f>
        <v>왁스</v>
      </c>
      <c r="P60" s="44">
        <f t="shared" ca="1" si="20"/>
        <v>329</v>
      </c>
      <c r="Q60" s="78">
        <f t="shared" ca="1" si="21"/>
        <v>-1.2012012000000001E-2</v>
      </c>
      <c r="R60" s="90">
        <f t="shared" ca="1" si="24"/>
        <v>6022379.7658176599</v>
      </c>
    </row>
    <row r="61" spans="1:18">
      <c r="A61" s="40" t="s">
        <v>242</v>
      </c>
      <c r="B61" s="11" t="s">
        <v>243</v>
      </c>
      <c r="C61" s="95">
        <v>1130</v>
      </c>
      <c r="D61" s="92">
        <v>0</v>
      </c>
      <c r="E61" s="93">
        <v>760326.70284883003</v>
      </c>
      <c r="F61" s="35"/>
      <c r="G61" s="60" t="str">
        <f ca="1">IFERROR(OFFSET(INDIRECT($H$3 &amp; "!A179"), 5, 0), "")</f>
        <v>리스크</v>
      </c>
      <c r="H61" s="45">
        <f t="shared" ca="1" si="16"/>
        <v>2495</v>
      </c>
      <c r="I61" s="80">
        <f t="shared" ca="1" si="17"/>
        <v>-2.15686275E-2</v>
      </c>
      <c r="J61" s="99">
        <f t="shared" ca="1" si="22"/>
        <v>630870.76103972003</v>
      </c>
      <c r="K61" s="56" t="str">
        <f ca="1">IFERROR(OFFSET(INDIRECT($H$3 &amp; "!A125"), 5, 0), "")</f>
        <v>무비블록</v>
      </c>
      <c r="L61" s="39">
        <f t="shared" ca="1" si="18"/>
        <v>10.8</v>
      </c>
      <c r="M61" s="77">
        <f t="shared" ca="1" si="19"/>
        <v>-2.7027026999999999E-2</v>
      </c>
      <c r="N61" s="99">
        <f t="shared" ca="1" si="23"/>
        <v>7781081576.4514847</v>
      </c>
      <c r="O61" s="56" t="str">
        <f ca="1">IFERROR(OFFSET(INDIRECT($H$3 &amp; "!A152"), 5, 0), "")</f>
        <v>스팀</v>
      </c>
      <c r="P61" s="39">
        <f t="shared" ca="1" si="20"/>
        <v>383</v>
      </c>
      <c r="Q61" s="77">
        <f t="shared" ca="1" si="21"/>
        <v>2.6178009999999999E-3</v>
      </c>
      <c r="R61" s="99">
        <f t="shared" ca="1" si="24"/>
        <v>2217277.4180523399</v>
      </c>
    </row>
    <row r="62" spans="1:18">
      <c r="A62" s="40" t="s">
        <v>171</v>
      </c>
      <c r="B62" s="11" t="s">
        <v>172</v>
      </c>
      <c r="C62" s="95">
        <v>854</v>
      </c>
      <c r="D62" s="92">
        <v>-1.1695906000000001E-3</v>
      </c>
      <c r="E62" s="93">
        <v>1059928.8746013001</v>
      </c>
      <c r="F62" s="35"/>
      <c r="G62" s="56" t="str">
        <f ca="1">IFERROR(OFFSET(INDIRECT($H$3 &amp; "!A179"), 6, 0), "")</f>
        <v>디카르고</v>
      </c>
      <c r="H62" s="39">
        <f t="shared" ca="1" si="16"/>
        <v>109</v>
      </c>
      <c r="I62" s="77">
        <f t="shared" ca="1" si="17"/>
        <v>-9.0909091000000008E-3</v>
      </c>
      <c r="J62" s="86">
        <f t="shared" ca="1" si="22"/>
        <v>5780656.3705325397</v>
      </c>
      <c r="K62" s="56" t="str">
        <f ca="1">IFERROR(OFFSET(INDIRECT($H$3 &amp; "!A125"), 6, 0), "")</f>
        <v>캐리프로토콜</v>
      </c>
      <c r="L62" s="39">
        <f t="shared" ca="1" si="18"/>
        <v>8.83</v>
      </c>
      <c r="M62" s="77">
        <f t="shared" ca="1" si="19"/>
        <v>-2.8602860300000001E-2</v>
      </c>
      <c r="N62" s="86">
        <f t="shared" ca="1" si="23"/>
        <v>277273514.27137256</v>
      </c>
      <c r="O62" s="56" t="str">
        <f ca="1">IFERROR(OFFSET(INDIRECT($H$3 &amp; "!A152"), 6, 0), "")</f>
        <v>시빅</v>
      </c>
      <c r="P62" s="39">
        <f t="shared" ca="1" si="20"/>
        <v>310</v>
      </c>
      <c r="Q62" s="77">
        <f t="shared" ca="1" si="21"/>
        <v>0</v>
      </c>
      <c r="R62" s="86">
        <f t="shared" ca="1" si="24"/>
        <v>3117199.9502403601</v>
      </c>
    </row>
    <row r="63" spans="1:18">
      <c r="A63" s="40" t="s">
        <v>139</v>
      </c>
      <c r="B63" s="11" t="s">
        <v>140</v>
      </c>
      <c r="C63" s="95">
        <v>84.5</v>
      </c>
      <c r="D63" s="92">
        <v>-2.3612751E-3</v>
      </c>
      <c r="E63" s="93">
        <v>16108222.47205854</v>
      </c>
      <c r="F63" s="35"/>
      <c r="G63" s="56" t="str">
        <f ca="1">IFERROR(OFFSET(INDIRECT($H$3 &amp; "!A179"), 7, 0), "")</f>
        <v>시아코인</v>
      </c>
      <c r="H63" s="39">
        <f t="shared" ca="1" si="16"/>
        <v>10.5</v>
      </c>
      <c r="I63" s="77">
        <f t="shared" ca="1" si="17"/>
        <v>0</v>
      </c>
      <c r="J63" s="86">
        <f t="shared" ca="1" si="22"/>
        <v>144261041.60358265</v>
      </c>
      <c r="K63" s="56" t="str">
        <f ca="1">IFERROR(OFFSET(INDIRECT($H$3 &amp; "!A125"), 7, 0), "")</f>
        <v>룸네트워크</v>
      </c>
      <c r="L63" s="39">
        <f t="shared" ca="1" si="18"/>
        <v>89.3</v>
      </c>
      <c r="M63" s="77">
        <f t="shared" ca="1" si="19"/>
        <v>-7.7777777999999999E-3</v>
      </c>
      <c r="N63" s="86">
        <f t="shared" ca="1" si="23"/>
        <v>96080176.889460087</v>
      </c>
      <c r="O63" s="56" t="str">
        <f ca="1">IFERROR(OFFSET(INDIRECT($H$3 &amp; "!A152"), 7, 0), "")</f>
        <v>모스코인</v>
      </c>
      <c r="P63" s="39">
        <f t="shared" ca="1" si="20"/>
        <v>191</v>
      </c>
      <c r="Q63" s="77">
        <f t="shared" ca="1" si="21"/>
        <v>-5.2083333000000004E-3</v>
      </c>
      <c r="R63" s="86">
        <f t="shared" ca="1" si="24"/>
        <v>6423996.1121122697</v>
      </c>
    </row>
    <row r="64" spans="1:18">
      <c r="A64" s="40" t="s">
        <v>336</v>
      </c>
      <c r="B64" s="11" t="s">
        <v>337</v>
      </c>
      <c r="C64" s="95">
        <v>12320</v>
      </c>
      <c r="D64" s="92">
        <v>-2.4291498000000001E-3</v>
      </c>
      <c r="E64" s="93">
        <v>921700.70280565997</v>
      </c>
      <c r="F64" s="35"/>
      <c r="G64" s="56" t="str">
        <f ca="1">IFERROR(OFFSET(INDIRECT($H$3 &amp; "!A179"), 8, 0), "")</f>
        <v>헌트</v>
      </c>
      <c r="H64" s="39">
        <f t="shared" ca="1" si="16"/>
        <v>907</v>
      </c>
      <c r="I64" s="77">
        <f t="shared" ca="1" si="17"/>
        <v>-1.30576714E-2</v>
      </c>
      <c r="J64" s="86">
        <f t="shared" ca="1" si="22"/>
        <v>8627036.6598179005</v>
      </c>
      <c r="K64" s="56" t="str">
        <f ca="1">IFERROR(OFFSET(INDIRECT($H$3 &amp; "!A125"), 8, 0), "")</f>
        <v>엠블</v>
      </c>
      <c r="L64" s="39">
        <f t="shared" ca="1" si="18"/>
        <v>9.99</v>
      </c>
      <c r="M64" s="77">
        <f t="shared" ca="1" si="19"/>
        <v>-1.0891089099999999E-2</v>
      </c>
      <c r="N64" s="86">
        <f t="shared" ca="1" si="23"/>
        <v>37426550.502027951</v>
      </c>
      <c r="O64" s="56" t="str">
        <f ca="1">IFERROR(OFFSET(INDIRECT($H$3 &amp; "!A152"), 8, 0), "")</f>
        <v>폴리매쓰</v>
      </c>
      <c r="P64" s="39">
        <f t="shared" ca="1" si="20"/>
        <v>463</v>
      </c>
      <c r="Q64" s="77">
        <f t="shared" ca="1" si="21"/>
        <v>0</v>
      </c>
      <c r="R64" s="86">
        <f t="shared" ca="1" si="24"/>
        <v>4429852.9682103097</v>
      </c>
    </row>
    <row r="65" spans="1:18" ht="17.25" thickBot="1">
      <c r="A65" s="40" t="s">
        <v>334</v>
      </c>
      <c r="B65" s="11" t="s">
        <v>335</v>
      </c>
      <c r="C65" s="95">
        <v>1705</v>
      </c>
      <c r="D65" s="92">
        <v>-2.9239766000000002E-3</v>
      </c>
      <c r="E65" s="93">
        <v>4273657.3339221897</v>
      </c>
      <c r="F65" s="35"/>
      <c r="G65" s="57" t="str">
        <f ca="1">IFERROR(OFFSET(INDIRECT($H$3 &amp; "!A179"), 9, 0), "")</f>
        <v>에브리피디아</v>
      </c>
      <c r="H65" s="37">
        <f t="shared" ca="1" si="16"/>
        <v>10.3</v>
      </c>
      <c r="I65" s="79">
        <f t="shared" ca="1" si="17"/>
        <v>-9.6153846000000005E-3</v>
      </c>
      <c r="J65" s="87">
        <f t="shared" ca="1" si="22"/>
        <v>79468600.114988998</v>
      </c>
      <c r="K65" s="57" t="str">
        <f ca="1">IFERROR(OFFSET(INDIRECT($H$3 &amp; "!A125"), 9, 0), "")</f>
        <v>앵커</v>
      </c>
      <c r="L65" s="37">
        <f t="shared" ca="1" si="18"/>
        <v>84.5</v>
      </c>
      <c r="M65" s="79">
        <f t="shared" ca="1" si="19"/>
        <v>-2.3612751E-3</v>
      </c>
      <c r="N65" s="87">
        <f t="shared" ca="1" si="23"/>
        <v>16108222.47205854</v>
      </c>
      <c r="O65" s="57" t="str">
        <f ca="1">IFERROR(OFFSET(INDIRECT($H$3 &amp; "!A152"), 9, 0), "")</f>
        <v>파워렛저</v>
      </c>
      <c r="P65" s="37">
        <f t="shared" ca="1" si="20"/>
        <v>595</v>
      </c>
      <c r="Q65" s="79">
        <f t="shared" ca="1" si="21"/>
        <v>-8.3333333000000006E-3</v>
      </c>
      <c r="R65" s="87">
        <f t="shared" ca="1" si="24"/>
        <v>5453944.7821788499</v>
      </c>
    </row>
    <row r="66" spans="1:18">
      <c r="A66" s="40" t="s">
        <v>104</v>
      </c>
      <c r="B66" s="11" t="s">
        <v>105</v>
      </c>
      <c r="C66" s="95">
        <v>927</v>
      </c>
      <c r="D66" s="92">
        <v>-3.2258065000000001E-3</v>
      </c>
      <c r="E66" s="93">
        <v>11331938.125209549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296</v>
      </c>
      <c r="I66" s="76">
        <f t="shared" ref="I66:I75" ca="1" si="26">_xlfn.IFNA(VLOOKUP(G66, $B$2:$D$200, 3, FALSE), "")</f>
        <v>3.8596491199999999E-2</v>
      </c>
      <c r="J66" s="85">
        <f t="shared" ca="1" si="22"/>
        <v>52507206.369442217</v>
      </c>
      <c r="K66" s="55" t="str">
        <f ca="1">IFERROR(OFFSET(INDIRECT($H$3 &amp; "!A125"), 10, 0), "")</f>
        <v>저스트</v>
      </c>
      <c r="L66" s="38">
        <f t="shared" ca="1" si="18"/>
        <v>58.8</v>
      </c>
      <c r="M66" s="76">
        <f t="shared" ca="1" si="19"/>
        <v>-6.7567568000000003E-3</v>
      </c>
      <c r="N66" s="85">
        <f t="shared" ca="1" si="23"/>
        <v>30710391.061726078</v>
      </c>
      <c r="O66" s="55" t="str">
        <f ca="1">IFERROR(OFFSET(INDIRECT($H$3 &amp; "!A152"), 10, 0), "")</f>
        <v>누사이퍼</v>
      </c>
      <c r="P66" s="38">
        <f t="shared" ca="1" si="20"/>
        <v>548</v>
      </c>
      <c r="Q66" s="76">
        <f t="shared" ca="1" si="21"/>
        <v>3.9848197299999999E-2</v>
      </c>
      <c r="R66" s="85">
        <f t="shared" ca="1" si="24"/>
        <v>136938946.21877596</v>
      </c>
    </row>
    <row r="67" spans="1:18">
      <c r="A67" s="40" t="s">
        <v>228</v>
      </c>
      <c r="B67" s="11" t="s">
        <v>229</v>
      </c>
      <c r="C67" s="95">
        <v>50.4</v>
      </c>
      <c r="D67" s="92">
        <v>-3.9525691999999996E-3</v>
      </c>
      <c r="E67" s="93">
        <v>9100161.7376508806</v>
      </c>
      <c r="F67" s="35"/>
      <c r="G67" s="56" t="str">
        <f ca="1">IFERROR(OFFSET(INDIRECT($H$3 &amp; "!A179"), 11, 0), "")</f>
        <v>쓰레스홀드</v>
      </c>
      <c r="H67" s="39">
        <f t="shared" ca="1" si="25"/>
        <v>159</v>
      </c>
      <c r="I67" s="77">
        <f t="shared" ca="1" si="26"/>
        <v>8.1632653099999994E-2</v>
      </c>
      <c r="J67" s="86">
        <f t="shared" ca="1" si="22"/>
        <v>301789724.37774777</v>
      </c>
      <c r="K67" s="56" t="str">
        <f ca="1">IFERROR(OFFSET(INDIRECT($H$3 &amp; "!A125"), 11, 0), "")</f>
        <v>메인프레임</v>
      </c>
      <c r="L67" s="39">
        <f t="shared" ca="1" si="18"/>
        <v>8.27</v>
      </c>
      <c r="M67" s="77">
        <f t="shared" ca="1" si="19"/>
        <v>-4.3930635799999999E-2</v>
      </c>
      <c r="N67" s="86">
        <f t="shared" ca="1" si="23"/>
        <v>825763535.55563462</v>
      </c>
      <c r="O67" s="56" t="str">
        <f ca="1">IFERROR(OFFSET(INDIRECT($H$3 &amp; "!A152"), 11, 0), "")</f>
        <v>엘프</v>
      </c>
      <c r="P67" s="39">
        <f t="shared" ca="1" si="20"/>
        <v>383</v>
      </c>
      <c r="Q67" s="77">
        <f t="shared" ca="1" si="21"/>
        <v>-1.54241645E-2</v>
      </c>
      <c r="R67" s="86">
        <f t="shared" ca="1" si="24"/>
        <v>1732860.6197899899</v>
      </c>
    </row>
    <row r="68" spans="1:18">
      <c r="A68" s="40" t="s">
        <v>240</v>
      </c>
      <c r="B68" s="11" t="s">
        <v>241</v>
      </c>
      <c r="C68" s="95">
        <v>5005</v>
      </c>
      <c r="D68" s="92">
        <v>-3.9800994999999997E-3</v>
      </c>
      <c r="E68" s="93">
        <v>138856.5305624</v>
      </c>
      <c r="F68" s="35"/>
      <c r="G68" s="56" t="str">
        <f ca="1">IFERROR(OFFSET(INDIRECT($H$3 &amp; "!A179"), 12, 0), "")</f>
        <v>에이다</v>
      </c>
      <c r="H68" s="39">
        <f t="shared" ca="1" si="25"/>
        <v>1010</v>
      </c>
      <c r="I68" s="77">
        <f t="shared" ca="1" si="26"/>
        <v>1.9172552999999998E-2</v>
      </c>
      <c r="J68" s="86">
        <f t="shared" ca="1" si="22"/>
        <v>14007124.21187292</v>
      </c>
      <c r="K68" s="56" t="str">
        <f ca="1">IFERROR(OFFSET(INDIRECT($H$3 &amp; "!A125"), 12, 0), "")</f>
        <v>메타디움</v>
      </c>
      <c r="L68" s="39">
        <f t="shared" ca="1" si="18"/>
        <v>85.4</v>
      </c>
      <c r="M68" s="77">
        <f t="shared" ca="1" si="19"/>
        <v>-2.0642201799999999E-2</v>
      </c>
      <c r="N68" s="86">
        <f t="shared" ca="1" si="23"/>
        <v>97429990.315553293</v>
      </c>
      <c r="O68" s="56" t="str">
        <f ca="1">IFERROR(OFFSET(INDIRECT($H$3 &amp; "!A152"), 12, 0), "")</f>
        <v>아더</v>
      </c>
      <c r="P68" s="39">
        <f t="shared" ca="1" si="20"/>
        <v>231</v>
      </c>
      <c r="Q68" s="77">
        <f t="shared" ca="1" si="21"/>
        <v>0</v>
      </c>
      <c r="R68" s="86">
        <f t="shared" ca="1" si="24"/>
        <v>3204736.84059506</v>
      </c>
    </row>
    <row r="69" spans="1:18">
      <c r="A69" s="40" t="s">
        <v>112</v>
      </c>
      <c r="B69" s="11" t="s">
        <v>113</v>
      </c>
      <c r="C69" s="95">
        <v>3705</v>
      </c>
      <c r="D69" s="92">
        <v>-4.0322581E-3</v>
      </c>
      <c r="E69" s="93">
        <v>152293.47924923999</v>
      </c>
      <c r="F69" s="35"/>
      <c r="G69" s="56" t="str">
        <f ca="1">IFERROR(OFFSET(INDIRECT($H$3 &amp; "!A179"), 13, 0), "")</f>
        <v>아르고</v>
      </c>
      <c r="H69" s="39">
        <f t="shared" ca="1" si="25"/>
        <v>259</v>
      </c>
      <c r="I69" s="77">
        <f t="shared" ca="1" si="26"/>
        <v>1.171875E-2</v>
      </c>
      <c r="J69" s="86">
        <f t="shared" ca="1" si="22"/>
        <v>25807279.551803481</v>
      </c>
      <c r="K69" s="56" t="str">
        <f ca="1">IFERROR(OFFSET(INDIRECT($H$3 &amp; "!A125"), 13, 0), "")</f>
        <v>아하토큰</v>
      </c>
      <c r="L69" s="39">
        <f t="shared" ca="1" si="18"/>
        <v>11.3</v>
      </c>
      <c r="M69" s="77">
        <f t="shared" ca="1" si="19"/>
        <v>-8.7719297999999998E-3</v>
      </c>
      <c r="N69" s="86">
        <f t="shared" ca="1" si="23"/>
        <v>24714795.59886945</v>
      </c>
      <c r="O69" s="56" t="str">
        <f ca="1">IFERROR(OFFSET(INDIRECT($H$3 &amp; "!A152"), 13, 0), "")</f>
        <v>피르마체인</v>
      </c>
      <c r="P69" s="39">
        <f t="shared" ca="1" si="20"/>
        <v>115</v>
      </c>
      <c r="Q69" s="77">
        <f t="shared" ca="1" si="21"/>
        <v>-8.6206896999999998E-3</v>
      </c>
      <c r="R69" s="86">
        <f t="shared" ca="1" si="24"/>
        <v>2953092.42027245</v>
      </c>
    </row>
    <row r="70" spans="1:18">
      <c r="A70" s="40" t="s">
        <v>226</v>
      </c>
      <c r="B70" s="11" t="s">
        <v>227</v>
      </c>
      <c r="C70" s="95">
        <v>1035</v>
      </c>
      <c r="D70" s="92">
        <v>-4.8076923000000002E-3</v>
      </c>
      <c r="E70" s="93">
        <v>1689763.88483307</v>
      </c>
      <c r="F70" s="35"/>
      <c r="G70" s="56" t="str">
        <f ca="1">IFERROR(OFFSET(INDIRECT($H$3 &amp; "!A179"), 14, 0), "")</f>
        <v>카이버네트워크</v>
      </c>
      <c r="H70" s="39">
        <f t="shared" ca="1" si="25"/>
        <v>3225</v>
      </c>
      <c r="I70" s="77">
        <f t="shared" ca="1" si="26"/>
        <v>-7.6923076999999996E-3</v>
      </c>
      <c r="J70" s="90">
        <f t="shared" ca="1" si="22"/>
        <v>4044251.9294214598</v>
      </c>
      <c r="K70" s="58" t="str">
        <f ca="1">IFERROR(OFFSET(INDIRECT($H$3 &amp; "!A125"), 14, 0), "")</f>
        <v>리퍼리움</v>
      </c>
      <c r="L70" s="44">
        <f t="shared" ca="1" si="18"/>
        <v>11</v>
      </c>
      <c r="M70" s="78">
        <f t="shared" ca="1" si="19"/>
        <v>-3.50877193E-2</v>
      </c>
      <c r="N70" s="90">
        <f t="shared" ca="1" si="23"/>
        <v>120481338.96569423</v>
      </c>
      <c r="O70" s="58" t="str">
        <f ca="1">IFERROR(OFFSET(INDIRECT($H$3 &amp; "!A152"), 14, 0), "")</f>
        <v>디카르고</v>
      </c>
      <c r="P70" s="44">
        <f t="shared" ca="1" si="20"/>
        <v>109</v>
      </c>
      <c r="Q70" s="78">
        <f t="shared" ca="1" si="21"/>
        <v>-9.0909091000000008E-3</v>
      </c>
      <c r="R70" s="90">
        <f t="shared" ca="1" si="24"/>
        <v>5780656.3705325397</v>
      </c>
    </row>
    <row r="71" spans="1:18">
      <c r="A71" s="40" t="s">
        <v>238</v>
      </c>
      <c r="B71" s="11" t="s">
        <v>239</v>
      </c>
      <c r="C71" s="95">
        <v>1020</v>
      </c>
      <c r="D71" s="92">
        <v>-4.8780487999999997E-3</v>
      </c>
      <c r="E71" s="93">
        <v>940241.45182634995</v>
      </c>
      <c r="F71" s="35"/>
      <c r="G71" s="60" t="str">
        <f ca="1">IFERROR(OFFSET(INDIRECT($H$3 &amp; "!A179"), 15, 0), "")</f>
        <v>비트토렌트</v>
      </c>
      <c r="H71" s="45">
        <f t="shared" ca="1" si="25"/>
        <v>2.0999999999999999E-3</v>
      </c>
      <c r="I71" s="80">
        <f t="shared" ca="1" si="26"/>
        <v>0</v>
      </c>
      <c r="J71" s="99">
        <f t="shared" ca="1" si="22"/>
        <v>552434877764.5686</v>
      </c>
      <c r="K71" s="56" t="str">
        <f ca="1">IFERROR(OFFSET(INDIRECT($H$3 &amp; "!A125"), 15, 0), "")</f>
        <v>쿼크체인</v>
      </c>
      <c r="L71" s="39">
        <f t="shared" ca="1" si="18"/>
        <v>18.600000000000001</v>
      </c>
      <c r="M71" s="77">
        <f t="shared" ca="1" si="19"/>
        <v>0</v>
      </c>
      <c r="N71" s="99">
        <f t="shared" ca="1" si="23"/>
        <v>29728214.355947021</v>
      </c>
      <c r="O71" s="56" t="str">
        <f ca="1">IFERROR(OFFSET(INDIRECT($H$3 &amp; "!A152"), 15, 0), "")</f>
        <v>헌트</v>
      </c>
      <c r="P71" s="39">
        <f t="shared" ca="1" si="20"/>
        <v>907</v>
      </c>
      <c r="Q71" s="77">
        <f t="shared" ca="1" si="21"/>
        <v>-1.30576714E-2</v>
      </c>
      <c r="R71" s="99">
        <f t="shared" ca="1" si="24"/>
        <v>8627036.6598179005</v>
      </c>
    </row>
    <row r="72" spans="1:18">
      <c r="A72" s="40" t="s">
        <v>135</v>
      </c>
      <c r="B72" s="11" t="s">
        <v>136</v>
      </c>
      <c r="C72" s="95">
        <v>4875</v>
      </c>
      <c r="D72" s="92">
        <v>-5.1020407999999998E-3</v>
      </c>
      <c r="E72" s="93">
        <v>505664.02537434001</v>
      </c>
      <c r="F72" s="35"/>
      <c r="G72" s="56" t="str">
        <f ca="1">IFERROR(OFFSET(INDIRECT($H$3 &amp; "!A179"), 16, 0), "")</f>
        <v>골렘</v>
      </c>
      <c r="H72" s="39">
        <f t="shared" ca="1" si="25"/>
        <v>570</v>
      </c>
      <c r="I72" s="77">
        <f t="shared" ca="1" si="26"/>
        <v>-2.5641025599999999E-2</v>
      </c>
      <c r="J72" s="86">
        <f t="shared" ca="1" si="22"/>
        <v>10612092.354911139</v>
      </c>
      <c r="K72" s="56" t="str">
        <f ca="1">IFERROR(OFFSET(INDIRECT($H$3 &amp; "!A125"), 16, 0), "")</f>
        <v>시아코인</v>
      </c>
      <c r="L72" s="39">
        <f t="shared" ca="1" si="18"/>
        <v>10.5</v>
      </c>
      <c r="M72" s="77">
        <f t="shared" ca="1" si="19"/>
        <v>0</v>
      </c>
      <c r="N72" s="86">
        <f t="shared" ca="1" si="23"/>
        <v>144261041.60358265</v>
      </c>
      <c r="O72" s="56" t="str">
        <f ca="1">IFERROR(OFFSET(INDIRECT($H$3 &amp; "!A152"), 16, 0), "")</f>
        <v>휴먼스케이프</v>
      </c>
      <c r="P72" s="39">
        <f t="shared" ca="1" si="20"/>
        <v>296</v>
      </c>
      <c r="Q72" s="77">
        <f t="shared" ca="1" si="21"/>
        <v>3.8596491199999999E-2</v>
      </c>
      <c r="R72" s="86">
        <f t="shared" ca="1" si="24"/>
        <v>52507206.369442217</v>
      </c>
    </row>
    <row r="73" spans="1:18">
      <c r="A73" s="40" t="s">
        <v>216</v>
      </c>
      <c r="B73" s="11" t="s">
        <v>217</v>
      </c>
      <c r="C73" s="95">
        <v>191</v>
      </c>
      <c r="D73" s="92">
        <v>-5.2083333000000004E-3</v>
      </c>
      <c r="E73" s="93">
        <v>6423996.1121122697</v>
      </c>
      <c r="F73" s="35"/>
      <c r="G73" s="56" t="str">
        <f ca="1">IFERROR(OFFSET(INDIRECT($H$3 &amp; "!A179"), 17, 0), "")</f>
        <v>스택스</v>
      </c>
      <c r="H73" s="39">
        <f t="shared" ca="1" si="25"/>
        <v>1565</v>
      </c>
      <c r="I73" s="77">
        <f t="shared" ca="1" si="26"/>
        <v>1.29449838E-2</v>
      </c>
      <c r="J73" s="86">
        <f t="shared" ca="1" si="22"/>
        <v>15260248.61611967</v>
      </c>
      <c r="K73" s="56" t="str">
        <f ca="1">IFERROR(OFFSET(INDIRECT($H$3 &amp; "!A125"), 17, 0), "")</f>
        <v>에브리피디아</v>
      </c>
      <c r="L73" s="39">
        <f t="shared" ca="1" si="18"/>
        <v>10.3</v>
      </c>
      <c r="M73" s="77">
        <f t="shared" ca="1" si="19"/>
        <v>-9.6153846000000005E-3</v>
      </c>
      <c r="N73" s="86">
        <f t="shared" ca="1" si="23"/>
        <v>79468600.114988998</v>
      </c>
      <c r="O73" s="56" t="str">
        <f ca="1">IFERROR(OFFSET(INDIRECT($H$3 &amp; "!A152"), 17, 0), "")</f>
        <v>쓰레스홀드</v>
      </c>
      <c r="P73" s="39">
        <f t="shared" ca="1" si="20"/>
        <v>159</v>
      </c>
      <c r="Q73" s="77">
        <f t="shared" ca="1" si="21"/>
        <v>8.1632653099999994E-2</v>
      </c>
      <c r="R73" s="86">
        <f t="shared" ca="1" si="24"/>
        <v>301789724.37774777</v>
      </c>
    </row>
    <row r="74" spans="1:18">
      <c r="A74" s="40" t="s">
        <v>167</v>
      </c>
      <c r="B74" s="11" t="s">
        <v>168</v>
      </c>
      <c r="C74" s="95">
        <v>1750</v>
      </c>
      <c r="D74" s="92">
        <v>-5.6818182E-3</v>
      </c>
      <c r="E74" s="93">
        <v>456831.80262231</v>
      </c>
      <c r="F74" s="35"/>
      <c r="G74" s="56" t="str">
        <f ca="1">IFERROR(OFFSET(INDIRECT($H$3 &amp; "!A179"), 18, 0), "")</f>
        <v>던프로토콜</v>
      </c>
      <c r="H74" s="39">
        <f t="shared" ca="1" si="25"/>
        <v>2050</v>
      </c>
      <c r="I74" s="77">
        <f t="shared" ca="1" si="26"/>
        <v>-9.6618356999999995E-3</v>
      </c>
      <c r="J74" s="86">
        <f t="shared" ca="1" si="22"/>
        <v>905814.66152466997</v>
      </c>
      <c r="K74" s="56" t="str">
        <f ca="1">IFERROR(OFFSET(INDIRECT($H$3 &amp; "!A125"), 18, 0), "")</f>
        <v>비트토렌트</v>
      </c>
      <c r="L74" s="39">
        <f t="shared" ca="1" si="18"/>
        <v>2.0999999999999999E-3</v>
      </c>
      <c r="M74" s="77">
        <f t="shared" ca="1" si="19"/>
        <v>0</v>
      </c>
      <c r="N74" s="86">
        <f t="shared" ca="1" si="23"/>
        <v>552434877764.5686</v>
      </c>
      <c r="O74" s="56" t="str">
        <f ca="1">IFERROR(OFFSET(INDIRECT($H$3 &amp; "!A152"), 18, 0), "")</f>
        <v>아르고</v>
      </c>
      <c r="P74" s="39">
        <f t="shared" ca="1" si="20"/>
        <v>259</v>
      </c>
      <c r="Q74" s="77">
        <f t="shared" ca="1" si="21"/>
        <v>1.171875E-2</v>
      </c>
      <c r="R74" s="86">
        <f t="shared" ca="1" si="24"/>
        <v>25807279.551803481</v>
      </c>
    </row>
    <row r="75" spans="1:18" ht="17.25" thickBot="1">
      <c r="A75" s="40" t="s">
        <v>86</v>
      </c>
      <c r="B75" s="11" t="s">
        <v>87</v>
      </c>
      <c r="C75" s="95">
        <v>93960</v>
      </c>
      <c r="D75" s="92">
        <v>-5.7142857000000002E-3</v>
      </c>
      <c r="E75" s="93">
        <v>16419.888038289999</v>
      </c>
      <c r="F75" s="35"/>
      <c r="G75" s="57" t="str">
        <f ca="1">IFERROR(OFFSET(INDIRECT($H$3 &amp; "!A179"), 19, 0), "")</f>
        <v>스테이터스네트워크토큰</v>
      </c>
      <c r="H75" s="37">
        <f t="shared" ca="1" si="25"/>
        <v>68.3</v>
      </c>
      <c r="I75" s="79">
        <f t="shared" ca="1" si="26"/>
        <v>-2.1489971300000001E-2</v>
      </c>
      <c r="J75" s="87">
        <f t="shared" ca="1" si="22"/>
        <v>32883325.399967209</v>
      </c>
      <c r="K75" s="57" t="str">
        <f ca="1">IFERROR(OFFSET(INDIRECT($H$3 &amp; "!A125"), 19, 0), "")</f>
        <v>스테이터스네트워크토큰</v>
      </c>
      <c r="L75" s="37">
        <f t="shared" ca="1" si="18"/>
        <v>68.3</v>
      </c>
      <c r="M75" s="79">
        <f t="shared" ca="1" si="19"/>
        <v>-2.1489971300000001E-2</v>
      </c>
      <c r="N75" s="87">
        <f t="shared" ca="1" si="23"/>
        <v>32883325.399967209</v>
      </c>
      <c r="O75" s="57" t="str">
        <f ca="1">IFERROR(OFFSET(INDIRECT($H$3 &amp; "!A152"), 19, 0), "")</f>
        <v>골렘</v>
      </c>
      <c r="P75" s="37">
        <f t="shared" ca="1" si="20"/>
        <v>570</v>
      </c>
      <c r="Q75" s="79">
        <f t="shared" ca="1" si="21"/>
        <v>-2.5641025599999999E-2</v>
      </c>
      <c r="R75" s="87">
        <f t="shared" ca="1" si="24"/>
        <v>10612092.354911139</v>
      </c>
    </row>
    <row r="76" spans="1:18">
      <c r="A76" s="40" t="s">
        <v>206</v>
      </c>
      <c r="B76" s="11" t="s">
        <v>207</v>
      </c>
      <c r="C76" s="95">
        <v>957</v>
      </c>
      <c r="D76" s="92">
        <v>-6.2305295999999996E-3</v>
      </c>
      <c r="E76" s="93">
        <v>1592463.99205877</v>
      </c>
      <c r="F76" s="35"/>
      <c r="G76" s="35"/>
      <c r="H76" s="35"/>
      <c r="I76" s="35"/>
    </row>
    <row r="77" spans="1:18">
      <c r="A77" s="40" t="s">
        <v>196</v>
      </c>
      <c r="B77" s="11" t="s">
        <v>197</v>
      </c>
      <c r="C77" s="95">
        <v>46.8</v>
      </c>
      <c r="D77" s="92">
        <v>-6.3694268000000004E-3</v>
      </c>
      <c r="E77" s="93">
        <v>28247726.521712419</v>
      </c>
      <c r="F77" s="35"/>
      <c r="G77" s="35"/>
      <c r="H77" s="35"/>
      <c r="I77" s="35"/>
    </row>
    <row r="78" spans="1:18">
      <c r="A78" s="40" t="s">
        <v>220</v>
      </c>
      <c r="B78" s="11" t="s">
        <v>221</v>
      </c>
      <c r="C78" s="95">
        <v>889</v>
      </c>
      <c r="D78" s="92">
        <v>-6.7039105999999998E-3</v>
      </c>
      <c r="E78" s="93">
        <v>1307017.9267301201</v>
      </c>
      <c r="F78" s="35"/>
      <c r="G78" s="35"/>
      <c r="H78" s="35"/>
      <c r="I78" s="35"/>
    </row>
    <row r="79" spans="1:18">
      <c r="A79" s="40" t="s">
        <v>244</v>
      </c>
      <c r="B79" s="11" t="s">
        <v>245</v>
      </c>
      <c r="C79" s="95">
        <v>58.8</v>
      </c>
      <c r="D79" s="92">
        <v>-6.7567568000000003E-3</v>
      </c>
      <c r="E79" s="93">
        <v>30710391.061726078</v>
      </c>
      <c r="F79" s="35"/>
      <c r="G79" s="35"/>
      <c r="H79" s="35"/>
      <c r="I79" s="35"/>
    </row>
    <row r="80" spans="1:18">
      <c r="A80" s="40" t="s">
        <v>214</v>
      </c>
      <c r="B80" s="11" t="s">
        <v>215</v>
      </c>
      <c r="C80" s="95">
        <v>133</v>
      </c>
      <c r="D80" s="92">
        <v>-7.4626865999999998E-3</v>
      </c>
      <c r="E80" s="93">
        <v>4204717.2597257299</v>
      </c>
      <c r="F80" s="35"/>
      <c r="G80" s="35"/>
      <c r="H80" s="35"/>
      <c r="I80" s="35"/>
    </row>
    <row r="81" spans="1:9">
      <c r="A81" s="40" t="s">
        <v>131</v>
      </c>
      <c r="B81" s="11" t="s">
        <v>132</v>
      </c>
      <c r="C81" s="95">
        <v>3225</v>
      </c>
      <c r="D81" s="92">
        <v>-7.6923076999999996E-3</v>
      </c>
      <c r="E81" s="93">
        <v>4044251.9294214598</v>
      </c>
      <c r="F81" s="35"/>
      <c r="G81" s="35"/>
      <c r="H81" s="35"/>
      <c r="I81" s="35"/>
    </row>
    <row r="82" spans="1:9">
      <c r="A82" s="40" t="s">
        <v>232</v>
      </c>
      <c r="B82" s="11" t="s">
        <v>233</v>
      </c>
      <c r="C82" s="95">
        <v>89.3</v>
      </c>
      <c r="D82" s="92">
        <v>-7.7777777999999999E-3</v>
      </c>
      <c r="E82" s="93">
        <v>96080176.889460087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4360</v>
      </c>
      <c r="D83" s="92">
        <v>-7.9635950000000004E-3</v>
      </c>
      <c r="E83" s="93">
        <v>632993.11160903994</v>
      </c>
      <c r="F83" s="35"/>
      <c r="G83" s="35"/>
      <c r="H83" s="35"/>
      <c r="I83" s="35"/>
    </row>
    <row r="84" spans="1:9">
      <c r="A84" s="40" t="s">
        <v>155</v>
      </c>
      <c r="B84" s="11" t="s">
        <v>156</v>
      </c>
      <c r="C84" s="95">
        <v>1240</v>
      </c>
      <c r="D84" s="92">
        <v>-8.0000000000000002E-3</v>
      </c>
      <c r="E84" s="93">
        <v>1507784.7496167901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857</v>
      </c>
      <c r="D85" s="92">
        <v>-8.1018519000000001E-3</v>
      </c>
      <c r="E85" s="93">
        <v>2794038.6120020002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595</v>
      </c>
      <c r="D86" s="92">
        <v>-8.3333333000000006E-3</v>
      </c>
      <c r="E86" s="93">
        <v>5453944.7821788499</v>
      </c>
      <c r="F86" s="35"/>
      <c r="G86" s="35"/>
      <c r="H86" s="35"/>
      <c r="I86" s="35"/>
    </row>
    <row r="87" spans="1:9">
      <c r="A87" s="40" t="s">
        <v>194</v>
      </c>
      <c r="B87" s="11" t="s">
        <v>195</v>
      </c>
      <c r="C87" s="95">
        <v>115</v>
      </c>
      <c r="D87" s="92">
        <v>-8.6206896999999998E-3</v>
      </c>
      <c r="E87" s="93">
        <v>2953092.42027245</v>
      </c>
      <c r="F87" s="35"/>
      <c r="G87" s="35"/>
      <c r="H87" s="35"/>
      <c r="I87" s="35"/>
    </row>
    <row r="88" spans="1:9">
      <c r="A88" s="40" t="s">
        <v>204</v>
      </c>
      <c r="B88" s="11" t="s">
        <v>205</v>
      </c>
      <c r="C88" s="95">
        <v>11.3</v>
      </c>
      <c r="D88" s="92">
        <v>-8.7719297999999998E-3</v>
      </c>
      <c r="E88" s="93">
        <v>24714795.59886945</v>
      </c>
      <c r="F88" s="35"/>
      <c r="G88" s="35"/>
      <c r="H88" s="35"/>
      <c r="I88" s="35"/>
    </row>
    <row r="89" spans="1:9">
      <c r="A89" s="40" t="s">
        <v>106</v>
      </c>
      <c r="B89" s="11" t="s">
        <v>107</v>
      </c>
      <c r="C89" s="95">
        <v>109</v>
      </c>
      <c r="D89" s="92">
        <v>-9.0909091000000008E-3</v>
      </c>
      <c r="E89" s="93">
        <v>5780656.3705325397</v>
      </c>
      <c r="F89" s="35"/>
      <c r="G89" s="35"/>
      <c r="H89" s="35"/>
      <c r="I89" s="35"/>
    </row>
    <row r="90" spans="1:9">
      <c r="A90" s="40" t="s">
        <v>173</v>
      </c>
      <c r="B90" s="11" t="s">
        <v>174</v>
      </c>
      <c r="C90" s="95">
        <v>10.3</v>
      </c>
      <c r="D90" s="92">
        <v>-9.6153846000000005E-3</v>
      </c>
      <c r="E90" s="93">
        <v>79468600.114988998</v>
      </c>
      <c r="F90" s="35"/>
      <c r="G90" s="35"/>
      <c r="H90" s="35"/>
      <c r="I90" s="35"/>
    </row>
    <row r="91" spans="1:9">
      <c r="A91" s="40" t="s">
        <v>190</v>
      </c>
      <c r="B91" s="11" t="s">
        <v>191</v>
      </c>
      <c r="C91" s="95">
        <v>2050</v>
      </c>
      <c r="D91" s="92">
        <v>-9.6618356999999995E-3</v>
      </c>
      <c r="E91" s="93">
        <v>905814.66152466997</v>
      </c>
      <c r="F91" s="35"/>
      <c r="G91" s="35"/>
      <c r="H91" s="35"/>
      <c r="I91" s="35"/>
    </row>
    <row r="92" spans="1:9">
      <c r="A92" s="40" t="s">
        <v>184</v>
      </c>
      <c r="B92" s="11" t="s">
        <v>185</v>
      </c>
      <c r="C92" s="95">
        <v>9.99</v>
      </c>
      <c r="D92" s="92">
        <v>-1.0891089099999999E-2</v>
      </c>
      <c r="E92" s="93">
        <v>37426550.502027951</v>
      </c>
      <c r="F92" s="35"/>
      <c r="G92" s="35"/>
      <c r="H92" s="35"/>
      <c r="I92" s="35"/>
    </row>
    <row r="93" spans="1:9">
      <c r="A93" s="40" t="s">
        <v>224</v>
      </c>
      <c r="B93" s="11" t="s">
        <v>225</v>
      </c>
      <c r="C93" s="95">
        <v>329</v>
      </c>
      <c r="D93" s="92">
        <v>-1.2012012000000001E-2</v>
      </c>
      <c r="E93" s="93">
        <v>6022379.7658176599</v>
      </c>
      <c r="F93" s="35"/>
      <c r="G93" s="35"/>
      <c r="H93" s="35"/>
      <c r="I93" s="35"/>
    </row>
    <row r="94" spans="1:9">
      <c r="A94" s="40" t="s">
        <v>183</v>
      </c>
      <c r="B94" s="11" t="s">
        <v>346</v>
      </c>
      <c r="C94" s="95">
        <v>9.23</v>
      </c>
      <c r="D94" s="92">
        <v>-1.2834224599999999E-2</v>
      </c>
      <c r="E94" s="93">
        <v>316302548.12458426</v>
      </c>
      <c r="F94" s="35"/>
      <c r="G94" s="35"/>
      <c r="H94" s="35"/>
      <c r="I94" s="35"/>
    </row>
    <row r="95" spans="1:9">
      <c r="A95" s="40" t="s">
        <v>222</v>
      </c>
      <c r="B95" s="11" t="s">
        <v>223</v>
      </c>
      <c r="C95" s="95">
        <v>907</v>
      </c>
      <c r="D95" s="92">
        <v>-1.30576714E-2</v>
      </c>
      <c r="E95" s="93">
        <v>8627036.6598179005</v>
      </c>
      <c r="F95" s="35"/>
      <c r="G95" s="35"/>
      <c r="H95" s="35"/>
      <c r="I95" s="35"/>
    </row>
    <row r="96" spans="1:9">
      <c r="A96" s="40" t="s">
        <v>342</v>
      </c>
      <c r="B96" s="11" t="s">
        <v>343</v>
      </c>
      <c r="C96" s="95">
        <v>5445</v>
      </c>
      <c r="D96" s="92">
        <v>-1.4479638E-2</v>
      </c>
      <c r="E96" s="93">
        <v>1180658.0546347599</v>
      </c>
      <c r="F96" s="35"/>
      <c r="G96" s="35"/>
      <c r="H96" s="35"/>
      <c r="I96" s="35"/>
    </row>
    <row r="97" spans="1:9">
      <c r="A97" s="40" t="s">
        <v>165</v>
      </c>
      <c r="B97" s="11" t="s">
        <v>166</v>
      </c>
      <c r="C97" s="95">
        <v>16190</v>
      </c>
      <c r="D97" s="92">
        <v>-1.5206812700000001E-2</v>
      </c>
      <c r="E97" s="93">
        <v>138034.89973509</v>
      </c>
      <c r="F97" s="35"/>
      <c r="G97" s="35"/>
      <c r="H97" s="35"/>
      <c r="I97" s="35"/>
    </row>
    <row r="98" spans="1:9">
      <c r="A98" s="40" t="s">
        <v>159</v>
      </c>
      <c r="B98" s="11" t="s">
        <v>160</v>
      </c>
      <c r="C98" s="95">
        <v>383</v>
      </c>
      <c r="D98" s="92">
        <v>-1.54241645E-2</v>
      </c>
      <c r="E98" s="93">
        <v>1732860.6197899899</v>
      </c>
      <c r="F98" s="35"/>
      <c r="G98" s="35"/>
      <c r="H98" s="35"/>
      <c r="I98" s="35"/>
    </row>
    <row r="99" spans="1:9">
      <c r="A99" s="40" t="s">
        <v>65</v>
      </c>
      <c r="B99" s="11" t="s">
        <v>66</v>
      </c>
      <c r="C99" s="95">
        <v>2550</v>
      </c>
      <c r="D99" s="92">
        <v>-1.54440154E-2</v>
      </c>
      <c r="E99" s="93">
        <v>813693.50521842996</v>
      </c>
      <c r="F99" s="35"/>
      <c r="G99" s="35"/>
      <c r="H99" s="35"/>
      <c r="I99" s="35"/>
    </row>
    <row r="100" spans="1:9">
      <c r="A100" s="40" t="s">
        <v>340</v>
      </c>
      <c r="B100" s="11" t="s">
        <v>341</v>
      </c>
      <c r="C100" s="95">
        <v>9.0999999999999998E-2</v>
      </c>
      <c r="D100" s="92">
        <v>-1.7278617699999999E-2</v>
      </c>
      <c r="E100" s="93">
        <v>55423148587.350746</v>
      </c>
      <c r="F100" s="35"/>
      <c r="G100" s="35"/>
      <c r="H100" s="35"/>
      <c r="I100" s="35"/>
    </row>
    <row r="101" spans="1:9">
      <c r="A101" s="40" t="s">
        <v>188</v>
      </c>
      <c r="B101" s="11" t="s">
        <v>189</v>
      </c>
      <c r="C101" s="95">
        <v>85.4</v>
      </c>
      <c r="D101" s="92">
        <v>-2.0642201799999999E-2</v>
      </c>
      <c r="E101" s="93">
        <v>97429990.315553293</v>
      </c>
      <c r="F101" s="35"/>
      <c r="G101" s="35"/>
      <c r="H101" s="35"/>
      <c r="I101" s="35"/>
    </row>
    <row r="102" spans="1:9">
      <c r="A102" s="40" t="s">
        <v>137</v>
      </c>
      <c r="B102" s="11" t="s">
        <v>138</v>
      </c>
      <c r="C102" s="95">
        <v>5450</v>
      </c>
      <c r="D102" s="92">
        <v>-2.0664869700000001E-2</v>
      </c>
      <c r="E102" s="93">
        <v>350945.18581251998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95">
        <v>68.3</v>
      </c>
      <c r="D103" s="92">
        <v>-2.1489971300000001E-2</v>
      </c>
      <c r="E103" s="93">
        <v>32883325.399967209</v>
      </c>
      <c r="F103" s="35"/>
      <c r="G103" s="35"/>
      <c r="H103" s="35"/>
      <c r="I103" s="35"/>
    </row>
    <row r="104" spans="1:9">
      <c r="A104" s="40" t="s">
        <v>218</v>
      </c>
      <c r="B104" s="11" t="s">
        <v>219</v>
      </c>
      <c r="C104" s="95">
        <v>2495</v>
      </c>
      <c r="D104" s="92">
        <v>-2.15686275E-2</v>
      </c>
      <c r="E104" s="93">
        <v>630870.76103972003</v>
      </c>
      <c r="F104" s="35"/>
      <c r="G104" s="35"/>
      <c r="H104" s="35"/>
      <c r="I104" s="35"/>
    </row>
    <row r="105" spans="1:9">
      <c r="A105" s="40" t="s">
        <v>177</v>
      </c>
      <c r="B105" s="11" t="s">
        <v>178</v>
      </c>
      <c r="C105" s="95">
        <v>45840</v>
      </c>
      <c r="D105" s="92">
        <v>-2.3434171300000001E-2</v>
      </c>
      <c r="E105" s="93">
        <v>52740.137818219999</v>
      </c>
      <c r="F105" s="35"/>
      <c r="G105" s="35"/>
      <c r="H105" s="35"/>
      <c r="I105" s="35"/>
    </row>
    <row r="106" spans="1:9">
      <c r="A106" s="40" t="s">
        <v>115</v>
      </c>
      <c r="B106" s="11" t="s">
        <v>116</v>
      </c>
      <c r="C106" s="95">
        <v>2905</v>
      </c>
      <c r="D106" s="92">
        <v>-2.35294118E-2</v>
      </c>
      <c r="E106" s="93">
        <v>416807.18229087</v>
      </c>
      <c r="F106" s="35"/>
      <c r="G106" s="35"/>
      <c r="H106" s="35"/>
      <c r="I106" s="35"/>
    </row>
    <row r="107" spans="1:9">
      <c r="A107" s="40" t="s">
        <v>236</v>
      </c>
      <c r="B107" s="11" t="s">
        <v>237</v>
      </c>
      <c r="C107" s="95">
        <v>570</v>
      </c>
      <c r="D107" s="92">
        <v>-2.5641025599999999E-2</v>
      </c>
      <c r="E107" s="93">
        <v>10612092.354911139</v>
      </c>
      <c r="F107" s="35"/>
      <c r="G107" s="35"/>
      <c r="H107" s="35"/>
      <c r="I107" s="35"/>
    </row>
    <row r="108" spans="1:9">
      <c r="A108" s="40" t="s">
        <v>210</v>
      </c>
      <c r="B108" s="11" t="s">
        <v>211</v>
      </c>
      <c r="C108" s="95">
        <v>10.8</v>
      </c>
      <c r="D108" s="92">
        <v>-2.7027026999999999E-2</v>
      </c>
      <c r="E108" s="93">
        <v>7781081576.4514847</v>
      </c>
      <c r="F108" s="35"/>
      <c r="G108" s="35"/>
      <c r="H108" s="35"/>
      <c r="I108" s="35"/>
    </row>
    <row r="109" spans="1:9">
      <c r="A109" s="40" t="s">
        <v>125</v>
      </c>
      <c r="B109" s="11" t="s">
        <v>126</v>
      </c>
      <c r="C109" s="95">
        <v>82.2</v>
      </c>
      <c r="D109" s="92">
        <v>-2.7218934899999998E-2</v>
      </c>
      <c r="E109" s="41">
        <v>14593309.043617239</v>
      </c>
    </row>
    <row r="110" spans="1:9">
      <c r="A110" s="40" t="s">
        <v>145</v>
      </c>
      <c r="B110" s="11" t="s">
        <v>146</v>
      </c>
      <c r="C110" s="95">
        <v>8.83</v>
      </c>
      <c r="D110" s="92">
        <v>-2.8602860300000001E-2</v>
      </c>
      <c r="E110" s="41">
        <v>277273514.27137256</v>
      </c>
    </row>
    <row r="111" spans="1:9">
      <c r="A111" s="40" t="s">
        <v>153</v>
      </c>
      <c r="B111" s="11" t="s">
        <v>154</v>
      </c>
      <c r="C111" s="95">
        <v>32260</v>
      </c>
      <c r="D111" s="92">
        <v>-3.2973621100000003E-2</v>
      </c>
      <c r="E111" s="41">
        <v>2449829.21972701</v>
      </c>
    </row>
    <row r="112" spans="1:9">
      <c r="A112" s="40" t="s">
        <v>198</v>
      </c>
      <c r="B112" s="11" t="s">
        <v>199</v>
      </c>
      <c r="C112" s="95">
        <v>11</v>
      </c>
      <c r="D112" s="92">
        <v>-3.50877193E-2</v>
      </c>
      <c r="E112" s="41">
        <v>120481338.96569423</v>
      </c>
    </row>
    <row r="113" spans="1:5">
      <c r="A113" s="40" t="s">
        <v>202</v>
      </c>
      <c r="B113" s="11" t="s">
        <v>203</v>
      </c>
      <c r="C113" s="95">
        <v>8.27</v>
      </c>
      <c r="D113" s="92">
        <v>-4.3930635799999999E-2</v>
      </c>
      <c r="E113" s="41">
        <v>825763535.55563462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347</v>
      </c>
      <c r="B2" s="11" t="s">
        <v>348</v>
      </c>
      <c r="C2" s="95">
        <v>159</v>
      </c>
      <c r="D2" s="92">
        <v>8.1632653099999994E-2</v>
      </c>
      <c r="E2" s="93">
        <v>301789724.37774777</v>
      </c>
      <c r="F2" s="35"/>
      <c r="G2" s="54"/>
      <c r="H2" s="35"/>
      <c r="I2" s="35"/>
    </row>
    <row r="3" spans="1:18" ht="17.25" thickBot="1">
      <c r="A3" s="40" t="s">
        <v>326</v>
      </c>
      <c r="B3" s="11" t="s">
        <v>327</v>
      </c>
      <c r="C3" s="95">
        <v>548</v>
      </c>
      <c r="D3" s="92">
        <v>3.9848197299999999E-2</v>
      </c>
      <c r="E3" s="93">
        <v>136938946.21877596</v>
      </c>
      <c r="F3" s="35"/>
      <c r="G3" s="239" t="s">
        <v>255</v>
      </c>
      <c r="H3" s="251" t="s">
        <v>349</v>
      </c>
      <c r="I3" s="251"/>
      <c r="K3" s="178" t="s">
        <v>34</v>
      </c>
      <c r="L3" s="179"/>
      <c r="M3" s="179"/>
      <c r="N3" s="180"/>
      <c r="O3" s="178" t="s">
        <v>256</v>
      </c>
      <c r="P3" s="179"/>
      <c r="Q3" s="179"/>
      <c r="R3" s="180"/>
    </row>
    <row r="4" spans="1:18" ht="17.25" thickBot="1">
      <c r="A4" s="40" t="s">
        <v>212</v>
      </c>
      <c r="B4" s="11" t="s">
        <v>213</v>
      </c>
      <c r="C4" s="95">
        <v>296</v>
      </c>
      <c r="D4" s="92">
        <v>3.8596491199999999E-2</v>
      </c>
      <c r="E4" s="93">
        <v>52507206.369442217</v>
      </c>
      <c r="F4" s="35"/>
      <c r="G4" s="240"/>
      <c r="H4" s="252"/>
      <c r="I4" s="252"/>
      <c r="K4" s="243" t="s">
        <v>54</v>
      </c>
      <c r="L4" s="255">
        <f ca="1">NOW()</f>
        <v>44634.73116354167</v>
      </c>
      <c r="M4" s="256"/>
      <c r="N4" s="257"/>
      <c r="O4" s="246" t="s">
        <v>54</v>
      </c>
      <c r="P4" s="255">
        <f ca="1">NOW()</f>
        <v>44634.73116354167</v>
      </c>
      <c r="Q4" s="256"/>
      <c r="R4" s="257"/>
    </row>
    <row r="5" spans="1:18" ht="17.25" thickBot="1">
      <c r="A5" s="40" t="s">
        <v>74</v>
      </c>
      <c r="B5" s="11" t="s">
        <v>75</v>
      </c>
      <c r="C5" s="95">
        <v>16440</v>
      </c>
      <c r="D5" s="92">
        <v>2.8785982500000001E-2</v>
      </c>
      <c r="E5" s="93">
        <v>172291.02974117</v>
      </c>
      <c r="F5" s="35"/>
      <c r="K5" s="240"/>
      <c r="L5" s="51" t="s">
        <v>57</v>
      </c>
      <c r="M5" s="73" t="s">
        <v>58</v>
      </c>
      <c r="N5" s="69" t="s">
        <v>259</v>
      </c>
      <c r="O5" s="195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133</v>
      </c>
      <c r="B6" s="11" t="s">
        <v>134</v>
      </c>
      <c r="C6" s="95">
        <v>202</v>
      </c>
      <c r="D6" s="92">
        <v>2.53807107E-2</v>
      </c>
      <c r="E6" s="93">
        <v>42306858.949169837</v>
      </c>
      <c r="F6" s="35"/>
      <c r="G6" s="178" t="s">
        <v>52</v>
      </c>
      <c r="H6" s="179"/>
      <c r="I6" s="180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348</v>
      </c>
      <c r="P6" s="38">
        <f t="shared" ref="P6:P25" si="2">_xlfn.IFNA(VLOOKUP(O6, $B$2:$D$200, 2, FALSE), "")</f>
        <v>159</v>
      </c>
      <c r="Q6" s="76">
        <f t="shared" ref="Q6:Q25" si="3">_xlfn.IFNA(VLOOKUP(O6, $B$2:$D$200, 3, FALSE), "")</f>
        <v>8.1632653099999994E-2</v>
      </c>
      <c r="R6" s="85">
        <f>_xlfn.IFNA(VLOOKUP(O6, $B$2:$E$200, 4, FALSE), "")</f>
        <v>301789724.37774777</v>
      </c>
    </row>
    <row r="7" spans="1:18">
      <c r="A7" s="40" t="s">
        <v>123</v>
      </c>
      <c r="B7" s="11" t="s">
        <v>124</v>
      </c>
      <c r="C7" s="95">
        <v>57</v>
      </c>
      <c r="D7" s="92">
        <v>1.9677996400000002E-2</v>
      </c>
      <c r="E7" s="93">
        <v>58426137.207508802</v>
      </c>
      <c r="F7" s="35"/>
      <c r="G7" s="187" t="s">
        <v>36</v>
      </c>
      <c r="H7" s="188"/>
      <c r="I7" s="18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327</v>
      </c>
      <c r="P7" s="39">
        <f t="shared" si="2"/>
        <v>548</v>
      </c>
      <c r="Q7" s="77">
        <f t="shared" si="3"/>
        <v>3.9848197299999999E-2</v>
      </c>
      <c r="R7" s="86">
        <f t="shared" ref="R7:R25" si="5">_xlfn.IFNA(VLOOKUP(O7, $B$2:$E$200, 4, FALSE), "")</f>
        <v>136938946.21877596</v>
      </c>
    </row>
    <row r="8" spans="1:18" ht="17.25" thickBot="1">
      <c r="A8" s="40" t="s">
        <v>332</v>
      </c>
      <c r="B8" s="11" t="s">
        <v>333</v>
      </c>
      <c r="C8" s="95">
        <v>148250</v>
      </c>
      <c r="D8" s="92">
        <v>1.92506016E-2</v>
      </c>
      <c r="E8" s="93">
        <v>6033.7174693899997</v>
      </c>
      <c r="F8" s="35"/>
      <c r="G8" s="193"/>
      <c r="H8" s="194"/>
      <c r="I8" s="195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213</v>
      </c>
      <c r="P8" s="39">
        <f t="shared" si="2"/>
        <v>296</v>
      </c>
      <c r="Q8" s="77">
        <f t="shared" si="3"/>
        <v>3.8596491199999999E-2</v>
      </c>
      <c r="R8" s="86">
        <f t="shared" si="5"/>
        <v>52507206.369442217</v>
      </c>
    </row>
    <row r="9" spans="1:18" ht="17.25" thickBot="1">
      <c r="A9" s="40" t="s">
        <v>80</v>
      </c>
      <c r="B9" s="11" t="s">
        <v>81</v>
      </c>
      <c r="C9" s="95">
        <v>1010</v>
      </c>
      <c r="D9" s="92">
        <v>1.9172552999999998E-2</v>
      </c>
      <c r="E9" s="93">
        <v>14007124.21187292</v>
      </c>
      <c r="F9" s="35"/>
      <c r="G9" s="50" t="s">
        <v>38</v>
      </c>
      <c r="H9" s="179" t="s">
        <v>37</v>
      </c>
      <c r="I9" s="180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75</v>
      </c>
      <c r="P9" s="39">
        <f t="shared" si="2"/>
        <v>16440</v>
      </c>
      <c r="Q9" s="77">
        <f t="shared" si="3"/>
        <v>2.8785982500000001E-2</v>
      </c>
      <c r="R9" s="86">
        <f t="shared" si="5"/>
        <v>172291.02974117</v>
      </c>
    </row>
    <row r="10" spans="1:18">
      <c r="A10" s="40" t="s">
        <v>90</v>
      </c>
      <c r="B10" s="11" t="s">
        <v>91</v>
      </c>
      <c r="C10" s="95">
        <v>36520</v>
      </c>
      <c r="D10" s="92">
        <v>1.7270194999999999E-2</v>
      </c>
      <c r="E10" s="93">
        <v>228977.41306659</v>
      </c>
      <c r="F10" s="35"/>
      <c r="G10" s="253">
        <f>_xlfn.IFNA(VLOOKUP(G7, $B$2:$D$200, 3, FALSE), "-")</f>
        <v>1.1765944E-2</v>
      </c>
      <c r="H10" s="247">
        <f>_xlfn.IFNA(VLOOKUP(G7, $B$2:$D$200, 2, FALSE), "-")</f>
        <v>48069000</v>
      </c>
      <c r="I10" s="24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134</v>
      </c>
      <c r="P10" s="39">
        <f t="shared" si="2"/>
        <v>202</v>
      </c>
      <c r="Q10" s="77">
        <f t="shared" si="3"/>
        <v>2.53807107E-2</v>
      </c>
      <c r="R10" s="90">
        <f t="shared" si="5"/>
        <v>42306858.949169837</v>
      </c>
    </row>
    <row r="11" spans="1:18" ht="17.25" thickBot="1">
      <c r="A11" s="40" t="s">
        <v>92</v>
      </c>
      <c r="B11" s="11" t="s">
        <v>93</v>
      </c>
      <c r="C11" s="95">
        <v>3206000</v>
      </c>
      <c r="D11" s="92">
        <v>1.6487000599999999E-2</v>
      </c>
      <c r="E11" s="93">
        <v>13145.66234793</v>
      </c>
      <c r="F11" s="35"/>
      <c r="G11" s="254"/>
      <c r="H11" s="249"/>
      <c r="I11" s="25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124</v>
      </c>
      <c r="P11" s="45">
        <f t="shared" si="2"/>
        <v>57</v>
      </c>
      <c r="Q11" s="80">
        <f t="shared" si="3"/>
        <v>1.9677996400000002E-2</v>
      </c>
      <c r="R11" s="99">
        <f t="shared" si="5"/>
        <v>58426137.207508802</v>
      </c>
    </row>
    <row r="12" spans="1:18" ht="17.25" thickBot="1">
      <c r="A12" s="40" t="s">
        <v>63</v>
      </c>
      <c r="B12" s="11" t="s">
        <v>64</v>
      </c>
      <c r="C12" s="95">
        <v>27.1</v>
      </c>
      <c r="D12" s="92">
        <v>1.49812734E-2</v>
      </c>
      <c r="E12" s="93">
        <v>26647924.396822538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333</v>
      </c>
      <c r="P12" s="39">
        <f t="shared" si="2"/>
        <v>148250</v>
      </c>
      <c r="Q12" s="77">
        <f t="shared" si="3"/>
        <v>1.92506016E-2</v>
      </c>
      <c r="R12" s="86">
        <f t="shared" si="5"/>
        <v>6033.7174693899997</v>
      </c>
    </row>
    <row r="13" spans="1:18" ht="17.25" thickBot="1">
      <c r="A13" s="40" t="s">
        <v>129</v>
      </c>
      <c r="B13" s="11" t="s">
        <v>130</v>
      </c>
      <c r="C13" s="95">
        <v>21910</v>
      </c>
      <c r="D13" s="92">
        <v>1.3413506E-2</v>
      </c>
      <c r="E13" s="93">
        <v>113499.89737896</v>
      </c>
      <c r="F13" s="35"/>
      <c r="G13" s="178" t="s">
        <v>69</v>
      </c>
      <c r="H13" s="179"/>
      <c r="I13" s="18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81</v>
      </c>
      <c r="P13" s="39">
        <f t="shared" si="2"/>
        <v>1010</v>
      </c>
      <c r="Q13" s="77">
        <f t="shared" si="3"/>
        <v>1.9172552999999998E-2</v>
      </c>
      <c r="R13" s="86">
        <f t="shared" si="5"/>
        <v>14007124.21187292</v>
      </c>
    </row>
    <row r="14" spans="1:18">
      <c r="A14" s="40" t="s">
        <v>141</v>
      </c>
      <c r="B14" s="11" t="s">
        <v>142</v>
      </c>
      <c r="C14" s="95">
        <v>1515</v>
      </c>
      <c r="D14" s="92">
        <v>1.33779264E-2</v>
      </c>
      <c r="E14" s="93">
        <v>4263737.9158493802</v>
      </c>
      <c r="F14" s="35"/>
      <c r="G14" s="187" t="s">
        <v>36</v>
      </c>
      <c r="H14" s="188"/>
      <c r="I14" s="18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91</v>
      </c>
      <c r="P14" s="39">
        <f t="shared" si="2"/>
        <v>36520</v>
      </c>
      <c r="Q14" s="77">
        <f t="shared" si="3"/>
        <v>1.7270194999999999E-2</v>
      </c>
      <c r="R14" s="86">
        <f t="shared" si="5"/>
        <v>228977.41306659</v>
      </c>
    </row>
    <row r="15" spans="1:18" ht="17.25" thickBot="1">
      <c r="A15" s="40" t="s">
        <v>163</v>
      </c>
      <c r="B15" s="11" t="s">
        <v>164</v>
      </c>
      <c r="C15" s="95">
        <v>1565</v>
      </c>
      <c r="D15" s="92">
        <v>1.29449838E-2</v>
      </c>
      <c r="E15" s="93">
        <v>15260248.61611967</v>
      </c>
      <c r="F15" s="35"/>
      <c r="G15" s="193"/>
      <c r="H15" s="194"/>
      <c r="I15" s="19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93</v>
      </c>
      <c r="P15" s="37">
        <f t="shared" si="2"/>
        <v>3206000</v>
      </c>
      <c r="Q15" s="79">
        <f t="shared" si="3"/>
        <v>1.6487000599999999E-2</v>
      </c>
      <c r="R15" s="87">
        <f t="shared" si="5"/>
        <v>13145.66234793</v>
      </c>
    </row>
    <row r="16" spans="1:18" ht="17.25" thickBot="1">
      <c r="A16" s="40" t="s">
        <v>324</v>
      </c>
      <c r="B16" s="11" t="s">
        <v>325</v>
      </c>
      <c r="C16" s="95">
        <v>100150</v>
      </c>
      <c r="D16" s="92">
        <v>1.26390293E-2</v>
      </c>
      <c r="E16" s="93">
        <v>204567.79128089</v>
      </c>
      <c r="F16" s="35"/>
      <c r="G16" s="50" t="s">
        <v>38</v>
      </c>
      <c r="H16" s="179" t="s">
        <v>37</v>
      </c>
      <c r="I16" s="18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64</v>
      </c>
      <c r="P16" s="38">
        <f t="shared" si="2"/>
        <v>27.1</v>
      </c>
      <c r="Q16" s="76">
        <f t="shared" si="3"/>
        <v>1.49812734E-2</v>
      </c>
      <c r="R16" s="85">
        <f t="shared" si="5"/>
        <v>26647924.396822538</v>
      </c>
    </row>
    <row r="17" spans="1:18">
      <c r="A17" s="40" t="s">
        <v>82</v>
      </c>
      <c r="B17" s="11" t="s">
        <v>83</v>
      </c>
      <c r="C17" s="95">
        <v>2425</v>
      </c>
      <c r="D17" s="92">
        <v>1.2526096E-2</v>
      </c>
      <c r="E17" s="93">
        <v>1601319.3495786099</v>
      </c>
      <c r="F17" s="35"/>
      <c r="G17" s="253">
        <f>_xlfn.IFNA(VLOOKUP(G14, $B$2:$D$200, 3, FALSE), "-")</f>
        <v>1.1765944E-2</v>
      </c>
      <c r="H17" s="247">
        <f>_xlfn.IFNA(VLOOKUP(G14, $B$2:$D$200, 2, FALSE), "-")</f>
        <v>48069000</v>
      </c>
      <c r="I17" s="24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130</v>
      </c>
      <c r="P17" s="39">
        <f t="shared" si="2"/>
        <v>21910</v>
      </c>
      <c r="Q17" s="77">
        <f t="shared" si="3"/>
        <v>1.3413506E-2</v>
      </c>
      <c r="R17" s="86">
        <f t="shared" si="5"/>
        <v>113499.89737896</v>
      </c>
    </row>
    <row r="18" spans="1:18" ht="17.25" thickBot="1">
      <c r="A18" s="40" t="s">
        <v>100</v>
      </c>
      <c r="B18" s="11" t="s">
        <v>101</v>
      </c>
      <c r="C18" s="95">
        <v>598</v>
      </c>
      <c r="D18" s="92">
        <v>1.1844331600000001E-2</v>
      </c>
      <c r="E18" s="93">
        <v>4051258.0934441402</v>
      </c>
      <c r="F18" s="35"/>
      <c r="G18" s="254"/>
      <c r="H18" s="249"/>
      <c r="I18" s="25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142</v>
      </c>
      <c r="P18" s="39">
        <f t="shared" si="2"/>
        <v>1515</v>
      </c>
      <c r="Q18" s="77">
        <f t="shared" si="3"/>
        <v>1.33779264E-2</v>
      </c>
      <c r="R18" s="86">
        <f t="shared" si="5"/>
        <v>4263737.9158493802</v>
      </c>
    </row>
    <row r="19" spans="1:18" ht="17.25" thickBot="1">
      <c r="A19" s="40" t="s">
        <v>48</v>
      </c>
      <c r="B19" s="11" t="s">
        <v>49</v>
      </c>
      <c r="C19" s="95">
        <v>48069000</v>
      </c>
      <c r="D19" s="92">
        <v>1.1765944E-2</v>
      </c>
      <c r="E19" s="93">
        <v>1570.0368979499999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164</v>
      </c>
      <c r="P19" s="39">
        <f t="shared" si="2"/>
        <v>1565</v>
      </c>
      <c r="Q19" s="77">
        <f t="shared" si="3"/>
        <v>1.29449838E-2</v>
      </c>
      <c r="R19" s="86">
        <f t="shared" si="5"/>
        <v>15260248.61611967</v>
      </c>
    </row>
    <row r="20" spans="1:18" ht="17.25" thickBot="1">
      <c r="A20" s="40" t="s">
        <v>186</v>
      </c>
      <c r="B20" s="11" t="s">
        <v>187</v>
      </c>
      <c r="C20" s="95">
        <v>259</v>
      </c>
      <c r="D20" s="92">
        <v>1.171875E-2</v>
      </c>
      <c r="E20" s="93">
        <v>25807279.551803481</v>
      </c>
      <c r="F20" s="35"/>
      <c r="G20" s="178" t="s">
        <v>251</v>
      </c>
      <c r="H20" s="179"/>
      <c r="I20" s="18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325</v>
      </c>
      <c r="P20" s="39">
        <f t="shared" si="2"/>
        <v>100150</v>
      </c>
      <c r="Q20" s="77">
        <f t="shared" si="3"/>
        <v>1.26390293E-2</v>
      </c>
      <c r="R20" s="90">
        <f t="shared" si="5"/>
        <v>204567.79128089</v>
      </c>
    </row>
    <row r="21" spans="1:18">
      <c r="A21" s="40" t="s">
        <v>76</v>
      </c>
      <c r="B21" s="11" t="s">
        <v>77</v>
      </c>
      <c r="C21" s="95">
        <v>354850</v>
      </c>
      <c r="D21" s="92">
        <v>1.0824668900000001E-2</v>
      </c>
      <c r="E21" s="93">
        <v>2055.0052581300001</v>
      </c>
      <c r="F21" s="35"/>
      <c r="G21" s="187" t="s">
        <v>36</v>
      </c>
      <c r="H21" s="188"/>
      <c r="I21" s="18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83</v>
      </c>
      <c r="P21" s="45">
        <f t="shared" si="2"/>
        <v>2425</v>
      </c>
      <c r="Q21" s="80">
        <f t="shared" si="3"/>
        <v>1.2526096E-2</v>
      </c>
      <c r="R21" s="99">
        <f t="shared" si="5"/>
        <v>1601319.3495786099</v>
      </c>
    </row>
    <row r="22" spans="1:18" ht="17.25" thickBot="1">
      <c r="A22" s="40" t="s">
        <v>127</v>
      </c>
      <c r="B22" s="11" t="s">
        <v>128</v>
      </c>
      <c r="C22" s="95">
        <v>48.9</v>
      </c>
      <c r="D22" s="92">
        <v>1.03305785E-2</v>
      </c>
      <c r="E22" s="93">
        <v>29089973.099337891</v>
      </c>
      <c r="F22" s="35"/>
      <c r="G22" s="193"/>
      <c r="H22" s="194"/>
      <c r="I22" s="19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101</v>
      </c>
      <c r="P22" s="39">
        <f t="shared" si="2"/>
        <v>598</v>
      </c>
      <c r="Q22" s="77">
        <f t="shared" si="3"/>
        <v>1.1844331600000001E-2</v>
      </c>
      <c r="R22" s="86">
        <f t="shared" si="5"/>
        <v>4051258.0934441402</v>
      </c>
    </row>
    <row r="23" spans="1:18" ht="17.25" thickBot="1">
      <c r="A23" s="40" t="s">
        <v>61</v>
      </c>
      <c r="B23" s="11" t="s">
        <v>62</v>
      </c>
      <c r="C23" s="95">
        <v>24130</v>
      </c>
      <c r="D23" s="92">
        <v>1.0046044400000001E-2</v>
      </c>
      <c r="E23" s="93">
        <v>94894.069914990003</v>
      </c>
      <c r="F23" s="35"/>
      <c r="G23" s="50" t="s">
        <v>38</v>
      </c>
      <c r="H23" s="179" t="s">
        <v>37</v>
      </c>
      <c r="I23" s="18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49</v>
      </c>
      <c r="P23" s="39">
        <f t="shared" si="2"/>
        <v>48069000</v>
      </c>
      <c r="Q23" s="77">
        <f t="shared" si="3"/>
        <v>1.1765944E-2</v>
      </c>
      <c r="R23" s="86">
        <f t="shared" si="5"/>
        <v>1570.0368979499999</v>
      </c>
    </row>
    <row r="24" spans="1:18">
      <c r="A24" s="40" t="s">
        <v>161</v>
      </c>
      <c r="B24" s="11" t="s">
        <v>162</v>
      </c>
      <c r="C24" s="95">
        <v>1015</v>
      </c>
      <c r="D24" s="92">
        <v>9.9502488000000004E-3</v>
      </c>
      <c r="E24" s="93">
        <v>8194705.2369488096</v>
      </c>
      <c r="F24" s="35"/>
      <c r="G24" s="253">
        <f>_xlfn.IFNA(VLOOKUP(G21, $B$2:$D$200, 3, FALSE), "-")</f>
        <v>1.1765944E-2</v>
      </c>
      <c r="H24" s="247">
        <f>_xlfn.IFNA(VLOOKUP(G21, $B$2:$D$200, 2, FALSE), "-")</f>
        <v>48069000</v>
      </c>
      <c r="I24" s="24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187</v>
      </c>
      <c r="P24" s="39">
        <f t="shared" si="2"/>
        <v>259</v>
      </c>
      <c r="Q24" s="77">
        <f t="shared" si="3"/>
        <v>1.171875E-2</v>
      </c>
      <c r="R24" s="86">
        <f t="shared" si="5"/>
        <v>25807279.551803481</v>
      </c>
    </row>
    <row r="25" spans="1:18" ht="17.25" thickBot="1">
      <c r="A25" s="40" t="s">
        <v>234</v>
      </c>
      <c r="B25" s="11" t="s">
        <v>235</v>
      </c>
      <c r="C25" s="95">
        <v>106</v>
      </c>
      <c r="D25" s="92">
        <v>9.5238094999999991E-3</v>
      </c>
      <c r="E25" s="93">
        <v>18573508.365564652</v>
      </c>
      <c r="F25" s="35"/>
      <c r="G25" s="254"/>
      <c r="H25" s="249"/>
      <c r="I25" s="25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77</v>
      </c>
      <c r="P25" s="37">
        <f t="shared" si="2"/>
        <v>354850</v>
      </c>
      <c r="Q25" s="79">
        <f t="shared" si="3"/>
        <v>1.0824668900000001E-2</v>
      </c>
      <c r="R25" s="87">
        <f t="shared" si="5"/>
        <v>2055.0052581300001</v>
      </c>
    </row>
    <row r="26" spans="1:18">
      <c r="A26" s="40" t="s">
        <v>72</v>
      </c>
      <c r="B26" s="11" t="s">
        <v>73</v>
      </c>
      <c r="C26" s="95">
        <v>33280</v>
      </c>
      <c r="D26" s="92">
        <v>9.4024871000000006E-3</v>
      </c>
      <c r="E26" s="93">
        <v>125870.11790028001</v>
      </c>
      <c r="F26" s="35"/>
    </row>
    <row r="27" spans="1:18" ht="17.25" thickBot="1">
      <c r="A27" s="40" t="s">
        <v>50</v>
      </c>
      <c r="B27" s="11" t="s">
        <v>51</v>
      </c>
      <c r="C27" s="95">
        <v>224</v>
      </c>
      <c r="D27" s="92">
        <v>9.0090090000000001E-3</v>
      </c>
      <c r="E27" s="93">
        <v>12451737.38667994</v>
      </c>
      <c r="F27" s="35"/>
    </row>
    <row r="28" spans="1:18" ht="17.25" thickBot="1">
      <c r="A28" s="40" t="s">
        <v>108</v>
      </c>
      <c r="B28" s="11" t="s">
        <v>109</v>
      </c>
      <c r="C28" s="95">
        <v>3415</v>
      </c>
      <c r="D28" s="92">
        <v>8.8626291999999995E-3</v>
      </c>
      <c r="E28" s="93">
        <v>1241387.66983729</v>
      </c>
      <c r="F28" s="35"/>
      <c r="G28" s="178" t="s">
        <v>46</v>
      </c>
      <c r="H28" s="179"/>
      <c r="I28" s="179"/>
      <c r="J28" s="180"/>
      <c r="K28" s="178" t="s">
        <v>44</v>
      </c>
      <c r="L28" s="179"/>
      <c r="M28" s="179"/>
      <c r="N28" s="180"/>
      <c r="O28" s="178" t="s">
        <v>45</v>
      </c>
      <c r="P28" s="179"/>
      <c r="Q28" s="179"/>
      <c r="R28" s="180"/>
    </row>
    <row r="29" spans="1:18" ht="17.25" thickBot="1">
      <c r="A29" s="40" t="s">
        <v>102</v>
      </c>
      <c r="B29" s="11" t="s">
        <v>103</v>
      </c>
      <c r="C29" s="95">
        <v>600</v>
      </c>
      <c r="D29" s="92">
        <v>8.4033613000000004E-3</v>
      </c>
      <c r="E29" s="93">
        <v>1442243.80761797</v>
      </c>
      <c r="F29" s="35"/>
      <c r="G29" s="243" t="s">
        <v>54</v>
      </c>
      <c r="H29" s="255">
        <f ca="1">NOW()</f>
        <v>44634.73116354167</v>
      </c>
      <c r="I29" s="256"/>
      <c r="J29" s="257"/>
      <c r="K29" s="246" t="s">
        <v>54</v>
      </c>
      <c r="L29" s="255">
        <f ca="1">NOW()</f>
        <v>44634.73116354167</v>
      </c>
      <c r="M29" s="256"/>
      <c r="N29" s="257"/>
      <c r="O29" s="246" t="s">
        <v>54</v>
      </c>
      <c r="P29" s="255">
        <f ca="1">NOW()</f>
        <v>44634.73116354167</v>
      </c>
      <c r="Q29" s="256"/>
      <c r="R29" s="257"/>
    </row>
    <row r="30" spans="1:18" ht="17.25" thickBot="1">
      <c r="A30" s="40" t="s">
        <v>330</v>
      </c>
      <c r="B30" s="11" t="s">
        <v>331</v>
      </c>
      <c r="C30" s="95">
        <v>879</v>
      </c>
      <c r="D30" s="92">
        <v>8.0275229000000003E-3</v>
      </c>
      <c r="E30" s="93">
        <v>4170253.9059871198</v>
      </c>
      <c r="F30" s="35"/>
      <c r="G30" s="240"/>
      <c r="H30" s="51" t="s">
        <v>57</v>
      </c>
      <c r="I30" s="73" t="s">
        <v>58</v>
      </c>
      <c r="J30" s="69" t="s">
        <v>259</v>
      </c>
      <c r="K30" s="195"/>
      <c r="L30" s="51" t="s">
        <v>57</v>
      </c>
      <c r="M30" s="73" t="s">
        <v>58</v>
      </c>
      <c r="N30" s="91" t="s">
        <v>259</v>
      </c>
      <c r="O30" s="195"/>
      <c r="P30" s="51" t="s">
        <v>57</v>
      </c>
      <c r="Q30" s="73" t="s">
        <v>58</v>
      </c>
      <c r="R30" s="91" t="s">
        <v>259</v>
      </c>
    </row>
    <row r="31" spans="1:18">
      <c r="A31" s="40" t="s">
        <v>53</v>
      </c>
      <c r="B31" s="11" t="s">
        <v>338</v>
      </c>
      <c r="C31" s="95">
        <v>253</v>
      </c>
      <c r="D31" s="92">
        <v>7.9681274999999999E-3</v>
      </c>
      <c r="E31" s="93">
        <v>4730553.5272100205</v>
      </c>
      <c r="F31" s="35"/>
      <c r="G31" s="52" t="s">
        <v>348</v>
      </c>
      <c r="H31" s="38">
        <f t="shared" ref="H31:H50" si="6">_xlfn.IFNA(VLOOKUP(G31, $B$2:$D$200, 2, FALSE), "")</f>
        <v>159</v>
      </c>
      <c r="I31" s="76">
        <f t="shared" ref="I31:I50" si="7">_xlfn.IFNA(VLOOKUP(G31, $B$2:$D$200, 3, FALSE), "")</f>
        <v>8.1632653099999994E-2</v>
      </c>
      <c r="J31" s="85">
        <f>_xlfn.IFNA(VLOOKUP(G31, $B$2:$E$200, 4, FALSE), "")</f>
        <v>301789724.37774777</v>
      </c>
      <c r="K31" s="81" t="s">
        <v>124</v>
      </c>
      <c r="L31" s="38">
        <f t="shared" ref="L31:L50" si="8">_xlfn.IFNA(VLOOKUP(K31, $B$2:$D$200, 2, FALSE), "")</f>
        <v>57</v>
      </c>
      <c r="M31" s="76">
        <f t="shared" ref="M31:M50" si="9">_xlfn.IFNA(VLOOKUP(K31, $B$2:$D$200, 3, FALSE), "")</f>
        <v>1.9677996400000002E-2</v>
      </c>
      <c r="N31" s="85">
        <f>_xlfn.IFNA(VLOOKUP(K31, $B$2:$E$200, 4, FALSE), "")</f>
        <v>58426137.207508802</v>
      </c>
      <c r="O31" s="81" t="s">
        <v>348</v>
      </c>
      <c r="P31" s="38">
        <f t="shared" ref="P31:P50" si="10">_xlfn.IFNA(VLOOKUP(O31, $B$2:$D$200, 2, FALSE), "")</f>
        <v>159</v>
      </c>
      <c r="Q31" s="76">
        <f t="shared" ref="Q31:Q50" si="11">_xlfn.IFNA(VLOOKUP(O31, $B$2:$D$200, 3, FALSE), "")</f>
        <v>8.1632653099999994E-2</v>
      </c>
      <c r="R31" s="85">
        <f>_xlfn.IFNA(VLOOKUP(O31, $B$2:$E$200, 4, FALSE), "")</f>
        <v>301789724.37774777</v>
      </c>
    </row>
    <row r="32" spans="1:18">
      <c r="A32" s="40" t="s">
        <v>121</v>
      </c>
      <c r="B32" s="11" t="s">
        <v>122</v>
      </c>
      <c r="C32" s="95">
        <v>128650</v>
      </c>
      <c r="D32" s="92">
        <v>7.4393109000000001E-3</v>
      </c>
      <c r="E32" s="93">
        <v>5656.8781490000001</v>
      </c>
      <c r="F32" s="35"/>
      <c r="G32" s="47" t="s">
        <v>327</v>
      </c>
      <c r="H32" s="39">
        <f t="shared" si="6"/>
        <v>548</v>
      </c>
      <c r="I32" s="77">
        <f t="shared" si="7"/>
        <v>3.9848197299999999E-2</v>
      </c>
      <c r="J32" s="86">
        <f t="shared" ref="J32:J50" si="12">_xlfn.IFNA(VLOOKUP(G32, $B$2:$E$200, 4, FALSE), "")</f>
        <v>136938946.21877596</v>
      </c>
      <c r="K32" s="82" t="s">
        <v>64</v>
      </c>
      <c r="L32" s="39">
        <f t="shared" si="8"/>
        <v>27.1</v>
      </c>
      <c r="M32" s="77">
        <f t="shared" si="9"/>
        <v>1.49812734E-2</v>
      </c>
      <c r="N32" s="86">
        <f t="shared" ref="N32:N50" si="13">_xlfn.IFNA(VLOOKUP(K32, $B$2:$E$200, 4, FALSE), "")</f>
        <v>26647924.396822538</v>
      </c>
      <c r="O32" s="82" t="s">
        <v>327</v>
      </c>
      <c r="P32" s="39">
        <f t="shared" si="10"/>
        <v>548</v>
      </c>
      <c r="Q32" s="77">
        <f t="shared" si="11"/>
        <v>3.9848197299999999E-2</v>
      </c>
      <c r="R32" s="86">
        <f t="shared" ref="R32:R50" si="14">_xlfn.IFNA(VLOOKUP(O32, $B$2:$E$200, 4, FALSE), "")</f>
        <v>136938946.21877596</v>
      </c>
    </row>
    <row r="33" spans="1:18">
      <c r="A33" s="40" t="s">
        <v>175</v>
      </c>
      <c r="B33" s="11" t="s">
        <v>176</v>
      </c>
      <c r="C33" s="95">
        <v>7025</v>
      </c>
      <c r="D33" s="92">
        <v>7.1684588000000002E-3</v>
      </c>
      <c r="E33" s="93">
        <v>395913.78331355</v>
      </c>
      <c r="F33" s="35"/>
      <c r="G33" s="47" t="s">
        <v>213</v>
      </c>
      <c r="H33" s="39">
        <f t="shared" si="6"/>
        <v>296</v>
      </c>
      <c r="I33" s="77">
        <f t="shared" si="7"/>
        <v>3.8596491199999999E-2</v>
      </c>
      <c r="J33" s="86">
        <f t="shared" si="12"/>
        <v>52507206.369442217</v>
      </c>
      <c r="K33" s="82" t="s">
        <v>128</v>
      </c>
      <c r="L33" s="39">
        <f t="shared" si="8"/>
        <v>48.9</v>
      </c>
      <c r="M33" s="77">
        <f t="shared" si="9"/>
        <v>1.03305785E-2</v>
      </c>
      <c r="N33" s="86">
        <f t="shared" si="13"/>
        <v>29089973.099337891</v>
      </c>
      <c r="O33" s="82" t="s">
        <v>213</v>
      </c>
      <c r="P33" s="39">
        <f t="shared" si="10"/>
        <v>296</v>
      </c>
      <c r="Q33" s="77">
        <f t="shared" si="11"/>
        <v>3.8596491199999999E-2</v>
      </c>
      <c r="R33" s="86">
        <f t="shared" si="14"/>
        <v>52507206.369442217</v>
      </c>
    </row>
    <row r="34" spans="1:18">
      <c r="A34" s="40" t="s">
        <v>59</v>
      </c>
      <c r="B34" s="11" t="s">
        <v>60</v>
      </c>
      <c r="C34" s="95">
        <v>2845</v>
      </c>
      <c r="D34" s="92">
        <v>7.0796460000000002E-3</v>
      </c>
      <c r="E34" s="93">
        <v>3314331.39810511</v>
      </c>
      <c r="F34" s="35"/>
      <c r="G34" s="47" t="s">
        <v>75</v>
      </c>
      <c r="H34" s="39">
        <f t="shared" si="6"/>
        <v>16440</v>
      </c>
      <c r="I34" s="77">
        <f t="shared" si="7"/>
        <v>2.8785982500000001E-2</v>
      </c>
      <c r="J34" s="86">
        <f t="shared" si="12"/>
        <v>172291.02974117</v>
      </c>
      <c r="K34" s="82" t="s">
        <v>148</v>
      </c>
      <c r="L34" s="39">
        <f t="shared" si="8"/>
        <v>74.900000000000006</v>
      </c>
      <c r="M34" s="77">
        <f t="shared" si="9"/>
        <v>6.7204300999999999E-3</v>
      </c>
      <c r="N34" s="86">
        <f t="shared" si="13"/>
        <v>60580107.97878319</v>
      </c>
      <c r="O34" s="82" t="s">
        <v>134</v>
      </c>
      <c r="P34" s="39">
        <f t="shared" si="10"/>
        <v>202</v>
      </c>
      <c r="Q34" s="77">
        <f t="shared" si="11"/>
        <v>2.53807107E-2</v>
      </c>
      <c r="R34" s="86">
        <f t="shared" si="14"/>
        <v>42306858.949169837</v>
      </c>
    </row>
    <row r="35" spans="1:18">
      <c r="A35" s="40" t="s">
        <v>78</v>
      </c>
      <c r="B35" s="11" t="s">
        <v>79</v>
      </c>
      <c r="C35" s="95">
        <v>854</v>
      </c>
      <c r="D35" s="92">
        <v>7.0754716999999996E-3</v>
      </c>
      <c r="E35" s="93">
        <v>12442196.74030583</v>
      </c>
      <c r="F35" s="35"/>
      <c r="G35" s="47" t="s">
        <v>134</v>
      </c>
      <c r="H35" s="44">
        <f t="shared" si="6"/>
        <v>202</v>
      </c>
      <c r="I35" s="78">
        <f t="shared" si="7"/>
        <v>2.53807107E-2</v>
      </c>
      <c r="J35" s="90">
        <f t="shared" si="12"/>
        <v>42306858.949169837</v>
      </c>
      <c r="K35" s="83" t="s">
        <v>118</v>
      </c>
      <c r="L35" s="44">
        <f t="shared" si="8"/>
        <v>16.5</v>
      </c>
      <c r="M35" s="78">
        <f t="shared" si="9"/>
        <v>6.0975609999999996E-3</v>
      </c>
      <c r="N35" s="90">
        <f t="shared" si="13"/>
        <v>471411926.16836023</v>
      </c>
      <c r="O35" s="83" t="s">
        <v>101</v>
      </c>
      <c r="P35" s="44">
        <f t="shared" si="10"/>
        <v>598</v>
      </c>
      <c r="Q35" s="78">
        <f t="shared" si="11"/>
        <v>1.1844331600000001E-2</v>
      </c>
      <c r="R35" s="90">
        <f t="shared" si="14"/>
        <v>4051258.0934441402</v>
      </c>
    </row>
    <row r="36" spans="1:18">
      <c r="A36" s="40" t="s">
        <v>260</v>
      </c>
      <c r="B36" s="11" t="s">
        <v>261</v>
      </c>
      <c r="C36" s="95">
        <v>147</v>
      </c>
      <c r="D36" s="92">
        <v>6.8493151000000004E-3</v>
      </c>
      <c r="E36" s="93">
        <v>165940267.89744398</v>
      </c>
      <c r="F36" s="35"/>
      <c r="G36" s="49" t="s">
        <v>124</v>
      </c>
      <c r="H36" s="39">
        <f t="shared" si="6"/>
        <v>57</v>
      </c>
      <c r="I36" s="77">
        <f t="shared" si="7"/>
        <v>1.9677996400000002E-2</v>
      </c>
      <c r="J36" s="99">
        <f t="shared" si="12"/>
        <v>58426137.207508802</v>
      </c>
      <c r="K36" s="82" t="s">
        <v>144</v>
      </c>
      <c r="L36" s="39">
        <f t="shared" si="8"/>
        <v>10.5</v>
      </c>
      <c r="M36" s="77">
        <f t="shared" si="9"/>
        <v>0</v>
      </c>
      <c r="N36" s="99">
        <f t="shared" si="13"/>
        <v>144261041.60358265</v>
      </c>
      <c r="O36" s="82" t="s">
        <v>187</v>
      </c>
      <c r="P36" s="39">
        <f t="shared" si="10"/>
        <v>259</v>
      </c>
      <c r="Q36" s="77">
        <f t="shared" si="11"/>
        <v>1.171875E-2</v>
      </c>
      <c r="R36" s="99">
        <f t="shared" si="14"/>
        <v>25807279.551803481</v>
      </c>
    </row>
    <row r="37" spans="1:18">
      <c r="A37" s="40" t="s">
        <v>67</v>
      </c>
      <c r="B37" s="11" t="s">
        <v>68</v>
      </c>
      <c r="C37" s="95">
        <v>2230</v>
      </c>
      <c r="D37" s="92">
        <v>6.7720089999999998E-3</v>
      </c>
      <c r="E37" s="93">
        <v>877862.49160071998</v>
      </c>
      <c r="F37" s="35"/>
      <c r="G37" s="47" t="s">
        <v>333</v>
      </c>
      <c r="H37" s="39">
        <f t="shared" si="6"/>
        <v>148250</v>
      </c>
      <c r="I37" s="77">
        <f t="shared" si="7"/>
        <v>1.92506016E-2</v>
      </c>
      <c r="J37" s="86">
        <f t="shared" si="12"/>
        <v>6033.7174693899997</v>
      </c>
      <c r="K37" s="82" t="s">
        <v>71</v>
      </c>
      <c r="L37" s="39">
        <f t="shared" si="8"/>
        <v>18.600000000000001</v>
      </c>
      <c r="M37" s="77">
        <f t="shared" si="9"/>
        <v>0</v>
      </c>
      <c r="N37" s="86">
        <f t="shared" si="13"/>
        <v>29728214.355947021</v>
      </c>
      <c r="O37" s="82" t="s">
        <v>235</v>
      </c>
      <c r="P37" s="39">
        <f t="shared" si="10"/>
        <v>106</v>
      </c>
      <c r="Q37" s="77">
        <f t="shared" si="11"/>
        <v>9.5238094999999991E-3</v>
      </c>
      <c r="R37" s="86">
        <f t="shared" si="14"/>
        <v>18573508.365564652</v>
      </c>
    </row>
    <row r="38" spans="1:18">
      <c r="A38" s="40" t="s">
        <v>147</v>
      </c>
      <c r="B38" s="11" t="s">
        <v>148</v>
      </c>
      <c r="C38" s="95">
        <v>74.900000000000006</v>
      </c>
      <c r="D38" s="92">
        <v>6.7204300999999999E-3</v>
      </c>
      <c r="E38" s="93">
        <v>60580107.97878319</v>
      </c>
      <c r="F38" s="35"/>
      <c r="G38" s="47" t="s">
        <v>81</v>
      </c>
      <c r="H38" s="39">
        <f t="shared" si="6"/>
        <v>1010</v>
      </c>
      <c r="I38" s="77">
        <f t="shared" si="7"/>
        <v>1.9172552999999998E-2</v>
      </c>
      <c r="J38" s="86">
        <f t="shared" si="12"/>
        <v>14007124.21187292</v>
      </c>
      <c r="K38" s="82" t="s">
        <v>97</v>
      </c>
      <c r="L38" s="39">
        <f t="shared" si="8"/>
        <v>2.0999999999999999E-3</v>
      </c>
      <c r="M38" s="77">
        <f t="shared" si="9"/>
        <v>0</v>
      </c>
      <c r="N38" s="86">
        <f t="shared" si="13"/>
        <v>552434877764.5686</v>
      </c>
      <c r="O38" s="82" t="s">
        <v>51</v>
      </c>
      <c r="P38" s="39">
        <f t="shared" si="10"/>
        <v>224</v>
      </c>
      <c r="Q38" s="77">
        <f t="shared" si="11"/>
        <v>9.0090090000000001E-3</v>
      </c>
      <c r="R38" s="86">
        <f t="shared" si="14"/>
        <v>12451737.38667994</v>
      </c>
    </row>
    <row r="39" spans="1:18">
      <c r="A39" s="40" t="s">
        <v>151</v>
      </c>
      <c r="B39" s="11" t="s">
        <v>152</v>
      </c>
      <c r="C39" s="95">
        <v>1635</v>
      </c>
      <c r="D39" s="92">
        <v>6.1538462000000002E-3</v>
      </c>
      <c r="E39" s="93">
        <v>1388116.6377483499</v>
      </c>
      <c r="F39" s="35"/>
      <c r="G39" s="47" t="s">
        <v>91</v>
      </c>
      <c r="H39" s="39">
        <f t="shared" si="6"/>
        <v>36520</v>
      </c>
      <c r="I39" s="77">
        <f t="shared" si="7"/>
        <v>1.7270194999999999E-2</v>
      </c>
      <c r="J39" s="86">
        <f t="shared" si="12"/>
        <v>228977.41306659</v>
      </c>
      <c r="K39" s="82" t="s">
        <v>140</v>
      </c>
      <c r="L39" s="39">
        <f t="shared" si="8"/>
        <v>84.5</v>
      </c>
      <c r="M39" s="77">
        <f t="shared" si="9"/>
        <v>-2.3612751E-3</v>
      </c>
      <c r="N39" s="86">
        <f t="shared" si="13"/>
        <v>16108222.47205854</v>
      </c>
      <c r="O39" s="82" t="s">
        <v>103</v>
      </c>
      <c r="P39" s="39">
        <f t="shared" si="10"/>
        <v>600</v>
      </c>
      <c r="Q39" s="77">
        <f t="shared" si="11"/>
        <v>8.4033613000000004E-3</v>
      </c>
      <c r="R39" s="86">
        <f t="shared" si="14"/>
        <v>1442243.80761797</v>
      </c>
    </row>
    <row r="40" spans="1:18" ht="17.25" thickBot="1">
      <c r="A40" s="40" t="s">
        <v>117</v>
      </c>
      <c r="B40" s="11" t="s">
        <v>118</v>
      </c>
      <c r="C40" s="95">
        <v>16.5</v>
      </c>
      <c r="D40" s="92">
        <v>6.0975609999999996E-3</v>
      </c>
      <c r="E40" s="93">
        <v>471411926.16836023</v>
      </c>
      <c r="F40" s="35"/>
      <c r="G40" s="53" t="s">
        <v>93</v>
      </c>
      <c r="H40" s="37">
        <f t="shared" si="6"/>
        <v>3206000</v>
      </c>
      <c r="I40" s="79">
        <f t="shared" si="7"/>
        <v>1.6487000599999999E-2</v>
      </c>
      <c r="J40" s="87">
        <f t="shared" si="12"/>
        <v>13145.66234793</v>
      </c>
      <c r="K40" s="84" t="s">
        <v>229</v>
      </c>
      <c r="L40" s="37">
        <f t="shared" si="8"/>
        <v>50.4</v>
      </c>
      <c r="M40" s="79">
        <f t="shared" si="9"/>
        <v>-3.9525691999999996E-3</v>
      </c>
      <c r="N40" s="87">
        <f t="shared" si="13"/>
        <v>9100161.7376508806</v>
      </c>
      <c r="O40" s="84" t="s">
        <v>331</v>
      </c>
      <c r="P40" s="37">
        <f t="shared" si="10"/>
        <v>879</v>
      </c>
      <c r="Q40" s="79">
        <f t="shared" si="11"/>
        <v>8.0275229000000003E-3</v>
      </c>
      <c r="R40" s="87">
        <f t="shared" si="14"/>
        <v>4170253.9059871198</v>
      </c>
    </row>
    <row r="41" spans="1:18">
      <c r="A41" s="40" t="s">
        <v>98</v>
      </c>
      <c r="B41" s="11" t="s">
        <v>99</v>
      </c>
      <c r="C41" s="95">
        <v>32100</v>
      </c>
      <c r="D41" s="92">
        <v>5.6390976999999998E-3</v>
      </c>
      <c r="E41" s="93">
        <v>182923.32300892001</v>
      </c>
      <c r="F41" s="35"/>
      <c r="G41" s="52" t="s">
        <v>64</v>
      </c>
      <c r="H41" s="38">
        <f t="shared" si="6"/>
        <v>27.1</v>
      </c>
      <c r="I41" s="76">
        <f t="shared" si="7"/>
        <v>1.49812734E-2</v>
      </c>
      <c r="J41" s="85">
        <f t="shared" si="12"/>
        <v>26647924.396822538</v>
      </c>
      <c r="K41" s="81" t="s">
        <v>197</v>
      </c>
      <c r="L41" s="38">
        <f t="shared" si="8"/>
        <v>46.8</v>
      </c>
      <c r="M41" s="76">
        <f t="shared" si="9"/>
        <v>-6.3694268000000004E-3</v>
      </c>
      <c r="N41" s="85">
        <f t="shared" si="13"/>
        <v>28247726.521712419</v>
      </c>
      <c r="O41" s="81" t="s">
        <v>338</v>
      </c>
      <c r="P41" s="38">
        <f t="shared" si="10"/>
        <v>253</v>
      </c>
      <c r="Q41" s="76">
        <f t="shared" si="11"/>
        <v>7.9681274999999999E-3</v>
      </c>
      <c r="R41" s="85">
        <f t="shared" si="14"/>
        <v>4730553.5272100205</v>
      </c>
    </row>
    <row r="42" spans="1:18">
      <c r="A42" s="40" t="s">
        <v>114</v>
      </c>
      <c r="B42" s="11" t="s">
        <v>339</v>
      </c>
      <c r="C42" s="95">
        <v>475</v>
      </c>
      <c r="D42" s="92">
        <v>4.2283297999999997E-3</v>
      </c>
      <c r="E42" s="93">
        <v>1094154.8517233101</v>
      </c>
      <c r="F42" s="35"/>
      <c r="G42" s="47" t="s">
        <v>130</v>
      </c>
      <c r="H42" s="39">
        <f t="shared" si="6"/>
        <v>21910</v>
      </c>
      <c r="I42" s="77">
        <f t="shared" si="7"/>
        <v>1.3413506E-2</v>
      </c>
      <c r="J42" s="86">
        <f t="shared" si="12"/>
        <v>113499.89737896</v>
      </c>
      <c r="K42" s="82" t="s">
        <v>245</v>
      </c>
      <c r="L42" s="39">
        <f t="shared" si="8"/>
        <v>58.8</v>
      </c>
      <c r="M42" s="77">
        <f t="shared" si="9"/>
        <v>-6.7567568000000003E-3</v>
      </c>
      <c r="N42" s="86">
        <f t="shared" si="13"/>
        <v>30710391.061726078</v>
      </c>
      <c r="O42" s="82" t="s">
        <v>79</v>
      </c>
      <c r="P42" s="39">
        <f t="shared" si="10"/>
        <v>854</v>
      </c>
      <c r="Q42" s="77">
        <f t="shared" si="11"/>
        <v>7.0754716999999996E-3</v>
      </c>
      <c r="R42" s="86">
        <f t="shared" si="14"/>
        <v>12442196.74030583</v>
      </c>
    </row>
    <row r="43" spans="1:18">
      <c r="A43" s="40" t="s">
        <v>88</v>
      </c>
      <c r="B43" s="11" t="s">
        <v>89</v>
      </c>
      <c r="C43" s="95">
        <v>958</v>
      </c>
      <c r="D43" s="92">
        <v>4.1928720999999999E-3</v>
      </c>
      <c r="E43" s="93">
        <v>97729204.038968757</v>
      </c>
      <c r="F43" s="35"/>
      <c r="G43" s="47" t="s">
        <v>142</v>
      </c>
      <c r="H43" s="39">
        <f t="shared" si="6"/>
        <v>1515</v>
      </c>
      <c r="I43" s="77">
        <f t="shared" si="7"/>
        <v>1.33779264E-2</v>
      </c>
      <c r="J43" s="86">
        <f t="shared" si="12"/>
        <v>4263737.9158493802</v>
      </c>
      <c r="K43" s="82" t="s">
        <v>233</v>
      </c>
      <c r="L43" s="39">
        <f t="shared" si="8"/>
        <v>89.3</v>
      </c>
      <c r="M43" s="77">
        <f t="shared" si="9"/>
        <v>-7.7777777999999999E-3</v>
      </c>
      <c r="N43" s="86">
        <f t="shared" si="13"/>
        <v>96080176.889460087</v>
      </c>
      <c r="O43" s="82" t="s">
        <v>261</v>
      </c>
      <c r="P43" s="39">
        <f t="shared" si="10"/>
        <v>147</v>
      </c>
      <c r="Q43" s="77">
        <f t="shared" si="11"/>
        <v>6.8493151000000004E-3</v>
      </c>
      <c r="R43" s="86">
        <f t="shared" si="14"/>
        <v>165940267.89744398</v>
      </c>
    </row>
    <row r="44" spans="1:18">
      <c r="A44" s="40" t="s">
        <v>84</v>
      </c>
      <c r="B44" s="11" t="s">
        <v>85</v>
      </c>
      <c r="C44" s="95">
        <v>244</v>
      </c>
      <c r="D44" s="92">
        <v>4.1152263000000001E-3</v>
      </c>
      <c r="E44" s="93">
        <v>20835072.321598738</v>
      </c>
      <c r="F44" s="35"/>
      <c r="G44" s="47" t="s">
        <v>164</v>
      </c>
      <c r="H44" s="39">
        <f t="shared" si="6"/>
        <v>1565</v>
      </c>
      <c r="I44" s="77">
        <f t="shared" si="7"/>
        <v>1.29449838E-2</v>
      </c>
      <c r="J44" s="86">
        <f t="shared" si="12"/>
        <v>15260248.61611967</v>
      </c>
      <c r="K44" s="82" t="s">
        <v>205</v>
      </c>
      <c r="L44" s="39">
        <f t="shared" si="8"/>
        <v>11.3</v>
      </c>
      <c r="M44" s="77">
        <f t="shared" si="9"/>
        <v>-8.7719297999999998E-3</v>
      </c>
      <c r="N44" s="86">
        <f t="shared" si="13"/>
        <v>24714795.59886945</v>
      </c>
      <c r="O44" s="82" t="s">
        <v>339</v>
      </c>
      <c r="P44" s="39">
        <f t="shared" si="10"/>
        <v>475</v>
      </c>
      <c r="Q44" s="77">
        <f t="shared" si="11"/>
        <v>4.2283297999999997E-3</v>
      </c>
      <c r="R44" s="86">
        <f t="shared" si="14"/>
        <v>1094154.8517233101</v>
      </c>
    </row>
    <row r="45" spans="1:18">
      <c r="A45" s="40" t="s">
        <v>149</v>
      </c>
      <c r="B45" s="11" t="s">
        <v>150</v>
      </c>
      <c r="C45" s="95">
        <v>56950</v>
      </c>
      <c r="D45" s="92">
        <v>3.1706886999999999E-3</v>
      </c>
      <c r="E45" s="93">
        <v>114719.94366161</v>
      </c>
      <c r="F45" s="35"/>
      <c r="G45" s="47" t="s">
        <v>325</v>
      </c>
      <c r="H45" s="44">
        <f t="shared" si="6"/>
        <v>100150</v>
      </c>
      <c r="I45" s="78">
        <f t="shared" si="7"/>
        <v>1.26390293E-2</v>
      </c>
      <c r="J45" s="90">
        <f t="shared" si="12"/>
        <v>204567.79128089</v>
      </c>
      <c r="K45" s="83" t="s">
        <v>174</v>
      </c>
      <c r="L45" s="44">
        <f t="shared" si="8"/>
        <v>10.3</v>
      </c>
      <c r="M45" s="78">
        <f t="shared" si="9"/>
        <v>-9.6153846000000005E-3</v>
      </c>
      <c r="N45" s="90">
        <f t="shared" si="13"/>
        <v>79468600.114988998</v>
      </c>
      <c r="O45" s="83" t="s">
        <v>89</v>
      </c>
      <c r="P45" s="44">
        <f t="shared" si="10"/>
        <v>958</v>
      </c>
      <c r="Q45" s="78">
        <f t="shared" si="11"/>
        <v>4.1928720999999999E-3</v>
      </c>
      <c r="R45" s="90">
        <f t="shared" si="14"/>
        <v>97729204.038968757</v>
      </c>
    </row>
    <row r="46" spans="1:18">
      <c r="A46" s="40" t="s">
        <v>344</v>
      </c>
      <c r="B46" s="11" t="s">
        <v>345</v>
      </c>
      <c r="C46" s="95">
        <v>1650</v>
      </c>
      <c r="D46" s="92">
        <v>3.0395137E-3</v>
      </c>
      <c r="E46" s="93">
        <v>1086469.1734893201</v>
      </c>
      <c r="F46" s="35"/>
      <c r="G46" s="49" t="s">
        <v>83</v>
      </c>
      <c r="H46" s="39">
        <f t="shared" si="6"/>
        <v>2425</v>
      </c>
      <c r="I46" s="77">
        <f t="shared" si="7"/>
        <v>1.2526096E-2</v>
      </c>
      <c r="J46" s="99">
        <f t="shared" si="12"/>
        <v>1601319.3495786099</v>
      </c>
      <c r="K46" s="82" t="s">
        <v>185</v>
      </c>
      <c r="L46" s="39">
        <f t="shared" si="8"/>
        <v>9.99</v>
      </c>
      <c r="M46" s="77">
        <f t="shared" si="9"/>
        <v>-1.0891089099999999E-2</v>
      </c>
      <c r="N46" s="99">
        <f t="shared" si="13"/>
        <v>37426550.502027951</v>
      </c>
      <c r="O46" s="82" t="s">
        <v>85</v>
      </c>
      <c r="P46" s="39">
        <f t="shared" si="10"/>
        <v>244</v>
      </c>
      <c r="Q46" s="77">
        <f t="shared" si="11"/>
        <v>4.1152263000000001E-3</v>
      </c>
      <c r="R46" s="99">
        <f t="shared" si="14"/>
        <v>20835072.321598738</v>
      </c>
    </row>
    <row r="47" spans="1:18">
      <c r="A47" s="40" t="s">
        <v>94</v>
      </c>
      <c r="B47" s="11" t="s">
        <v>95</v>
      </c>
      <c r="C47" s="95">
        <v>3665</v>
      </c>
      <c r="D47" s="92">
        <v>2.7359781000000001E-3</v>
      </c>
      <c r="E47" s="93">
        <v>290057.76652111998</v>
      </c>
      <c r="F47" s="35"/>
      <c r="G47" s="47" t="s">
        <v>101</v>
      </c>
      <c r="H47" s="39">
        <f t="shared" si="6"/>
        <v>598</v>
      </c>
      <c r="I47" s="77">
        <f t="shared" si="7"/>
        <v>1.1844331600000001E-2</v>
      </c>
      <c r="J47" s="86">
        <f t="shared" si="12"/>
        <v>4051258.0934441402</v>
      </c>
      <c r="K47" s="82" t="s">
        <v>346</v>
      </c>
      <c r="L47" s="39">
        <f t="shared" si="8"/>
        <v>9.23</v>
      </c>
      <c r="M47" s="77">
        <f t="shared" si="9"/>
        <v>-1.2834224599999999E-2</v>
      </c>
      <c r="N47" s="86">
        <f t="shared" si="13"/>
        <v>316302548.12458426</v>
      </c>
      <c r="O47" s="82" t="s">
        <v>231</v>
      </c>
      <c r="P47" s="39">
        <f t="shared" si="10"/>
        <v>383</v>
      </c>
      <c r="Q47" s="77">
        <f t="shared" si="11"/>
        <v>2.6178009999999999E-3</v>
      </c>
      <c r="R47" s="86">
        <f t="shared" si="14"/>
        <v>2217277.4180523399</v>
      </c>
    </row>
    <row r="48" spans="1:18">
      <c r="A48" s="40" t="s">
        <v>230</v>
      </c>
      <c r="B48" s="11" t="s">
        <v>231</v>
      </c>
      <c r="C48" s="95">
        <v>383</v>
      </c>
      <c r="D48" s="92">
        <v>2.6178009999999999E-3</v>
      </c>
      <c r="E48" s="93">
        <v>2217277.4180523399</v>
      </c>
      <c r="F48" s="35"/>
      <c r="G48" s="47" t="s">
        <v>49</v>
      </c>
      <c r="H48" s="39">
        <f t="shared" si="6"/>
        <v>48069000</v>
      </c>
      <c r="I48" s="77">
        <f t="shared" si="7"/>
        <v>1.1765944E-2</v>
      </c>
      <c r="J48" s="86">
        <f t="shared" si="12"/>
        <v>1570.0368979499999</v>
      </c>
      <c r="K48" s="82" t="s">
        <v>341</v>
      </c>
      <c r="L48" s="39">
        <f t="shared" si="8"/>
        <v>9.0999999999999998E-2</v>
      </c>
      <c r="M48" s="77">
        <f t="shared" si="9"/>
        <v>-1.7278617699999999E-2</v>
      </c>
      <c r="N48" s="86">
        <f t="shared" si="13"/>
        <v>55423148587.350746</v>
      </c>
      <c r="O48" s="82" t="s">
        <v>56</v>
      </c>
      <c r="P48" s="39">
        <f t="shared" si="10"/>
        <v>115</v>
      </c>
      <c r="Q48" s="77">
        <f t="shared" si="11"/>
        <v>0</v>
      </c>
      <c r="R48" s="86">
        <f t="shared" si="14"/>
        <v>10280867.455072191</v>
      </c>
    </row>
    <row r="49" spans="1:18">
      <c r="A49" s="40" t="s">
        <v>110</v>
      </c>
      <c r="B49" s="11" t="s">
        <v>111</v>
      </c>
      <c r="C49" s="95">
        <v>3420</v>
      </c>
      <c r="D49" s="92">
        <v>1.4641287999999999E-3</v>
      </c>
      <c r="E49" s="93">
        <v>5767752.5868448</v>
      </c>
      <c r="F49" s="35"/>
      <c r="G49" s="47" t="s">
        <v>187</v>
      </c>
      <c r="H49" s="39">
        <f t="shared" si="6"/>
        <v>259</v>
      </c>
      <c r="I49" s="77">
        <f t="shared" si="7"/>
        <v>1.171875E-2</v>
      </c>
      <c r="J49" s="86">
        <f t="shared" si="12"/>
        <v>25807279.551803481</v>
      </c>
      <c r="K49" s="82" t="s">
        <v>189</v>
      </c>
      <c r="L49" s="39">
        <f t="shared" si="8"/>
        <v>85.4</v>
      </c>
      <c r="M49" s="77">
        <f t="shared" si="9"/>
        <v>-2.0642201799999999E-2</v>
      </c>
      <c r="N49" s="86">
        <f t="shared" si="13"/>
        <v>97429990.315553293</v>
      </c>
      <c r="O49" s="82" t="s">
        <v>249</v>
      </c>
      <c r="P49" s="39">
        <f t="shared" si="10"/>
        <v>231</v>
      </c>
      <c r="Q49" s="77">
        <f t="shared" si="11"/>
        <v>0</v>
      </c>
      <c r="R49" s="86">
        <f t="shared" si="14"/>
        <v>3204736.84059506</v>
      </c>
    </row>
    <row r="50" spans="1:18" ht="17.25" thickBot="1">
      <c r="A50" s="40" t="s">
        <v>328</v>
      </c>
      <c r="B50" s="11" t="s">
        <v>329</v>
      </c>
      <c r="C50" s="95">
        <v>85660</v>
      </c>
      <c r="D50" s="92">
        <v>1.2857978E-3</v>
      </c>
      <c r="E50" s="93">
        <v>51934.94761979</v>
      </c>
      <c r="F50" s="35"/>
      <c r="G50" s="53" t="s">
        <v>77</v>
      </c>
      <c r="H50" s="37">
        <f t="shared" si="6"/>
        <v>354850</v>
      </c>
      <c r="I50" s="79">
        <f t="shared" si="7"/>
        <v>1.0824668900000001E-2</v>
      </c>
      <c r="J50" s="87">
        <f t="shared" si="12"/>
        <v>2055.0052581300001</v>
      </c>
      <c r="K50" s="84" t="s">
        <v>158</v>
      </c>
      <c r="L50" s="37">
        <f t="shared" si="8"/>
        <v>68.3</v>
      </c>
      <c r="M50" s="79">
        <f t="shared" si="9"/>
        <v>-2.1489971300000001E-2</v>
      </c>
      <c r="N50" s="87">
        <f t="shared" si="13"/>
        <v>32883325.399967209</v>
      </c>
      <c r="O50" s="84" t="s">
        <v>247</v>
      </c>
      <c r="P50" s="37">
        <f t="shared" si="10"/>
        <v>711</v>
      </c>
      <c r="Q50" s="79">
        <f t="shared" si="11"/>
        <v>0</v>
      </c>
      <c r="R50" s="87">
        <f t="shared" si="14"/>
        <v>3164245.7484207</v>
      </c>
    </row>
    <row r="51" spans="1:18">
      <c r="A51" s="40" t="s">
        <v>192</v>
      </c>
      <c r="B51" s="11" t="s">
        <v>193</v>
      </c>
      <c r="C51" s="95">
        <v>6670</v>
      </c>
      <c r="D51" s="92">
        <v>7.5018749999999999E-4</v>
      </c>
      <c r="E51" s="93">
        <v>1252664.8356365301</v>
      </c>
      <c r="F51" s="35"/>
    </row>
    <row r="52" spans="1:18" ht="17.25" thickBot="1">
      <c r="A52" s="40" t="s">
        <v>55</v>
      </c>
      <c r="B52" s="11" t="s">
        <v>56</v>
      </c>
      <c r="C52" s="95">
        <v>115</v>
      </c>
      <c r="D52" s="92">
        <v>0</v>
      </c>
      <c r="E52" s="93">
        <v>10280867.455072191</v>
      </c>
      <c r="F52" s="35"/>
    </row>
    <row r="53" spans="1:18" ht="17.25" thickBot="1">
      <c r="A53" s="40" t="s">
        <v>248</v>
      </c>
      <c r="B53" s="11" t="s">
        <v>249</v>
      </c>
      <c r="C53" s="95">
        <v>231</v>
      </c>
      <c r="D53" s="92">
        <v>0</v>
      </c>
      <c r="E53" s="93">
        <v>3204736.84059506</v>
      </c>
      <c r="F53" s="35"/>
      <c r="G53" s="178" t="s">
        <v>250</v>
      </c>
      <c r="H53" s="179"/>
      <c r="I53" s="179"/>
      <c r="J53" s="180"/>
      <c r="K53" s="178" t="s">
        <v>253</v>
      </c>
      <c r="L53" s="179"/>
      <c r="M53" s="179"/>
      <c r="N53" s="180"/>
      <c r="O53" s="178" t="s">
        <v>254</v>
      </c>
      <c r="P53" s="179"/>
      <c r="Q53" s="179"/>
      <c r="R53" s="180"/>
    </row>
    <row r="54" spans="1:18" ht="17.25" thickBot="1">
      <c r="A54" s="40" t="s">
        <v>246</v>
      </c>
      <c r="B54" s="11" t="s">
        <v>247</v>
      </c>
      <c r="C54" s="95">
        <v>711</v>
      </c>
      <c r="D54" s="92">
        <v>0</v>
      </c>
      <c r="E54" s="93">
        <v>3164245.7484207</v>
      </c>
      <c r="F54" s="35"/>
      <c r="G54" s="243" t="s">
        <v>54</v>
      </c>
      <c r="H54" s="255">
        <f ca="1">NOW()</f>
        <v>44634.73116354167</v>
      </c>
      <c r="I54" s="256"/>
      <c r="J54" s="257"/>
      <c r="K54" s="246" t="s">
        <v>54</v>
      </c>
      <c r="L54" s="255">
        <f ca="1">NOW()</f>
        <v>44634.73116354167</v>
      </c>
      <c r="M54" s="256"/>
      <c r="N54" s="257"/>
      <c r="O54" s="246" t="s">
        <v>54</v>
      </c>
      <c r="P54" s="255">
        <f ca="1">NOW()</f>
        <v>44634.73116354167</v>
      </c>
      <c r="Q54" s="256"/>
      <c r="R54" s="257"/>
    </row>
    <row r="55" spans="1:18" ht="17.25" thickBot="1">
      <c r="A55" s="40" t="s">
        <v>143</v>
      </c>
      <c r="B55" s="11" t="s">
        <v>144</v>
      </c>
      <c r="C55" s="95">
        <v>10.5</v>
      </c>
      <c r="D55" s="92">
        <v>0</v>
      </c>
      <c r="E55" s="93">
        <v>144261041.60358265</v>
      </c>
      <c r="F55" s="35"/>
      <c r="G55" s="240"/>
      <c r="H55" s="51" t="s">
        <v>57</v>
      </c>
      <c r="I55" s="73" t="s">
        <v>58</v>
      </c>
      <c r="J55" s="69" t="s">
        <v>259</v>
      </c>
      <c r="K55" s="195"/>
      <c r="L55" s="51" t="s">
        <v>57</v>
      </c>
      <c r="M55" s="73" t="s">
        <v>58</v>
      </c>
      <c r="N55" s="69" t="s">
        <v>259</v>
      </c>
      <c r="O55" s="195"/>
      <c r="P55" s="51" t="s">
        <v>57</v>
      </c>
      <c r="Q55" s="73" t="s">
        <v>58</v>
      </c>
      <c r="R55" s="69" t="s">
        <v>259</v>
      </c>
    </row>
    <row r="56" spans="1:18">
      <c r="A56" s="40" t="s">
        <v>200</v>
      </c>
      <c r="B56" s="11" t="s">
        <v>201</v>
      </c>
      <c r="C56" s="95">
        <v>463</v>
      </c>
      <c r="D56" s="92">
        <v>0</v>
      </c>
      <c r="E56" s="93">
        <v>4429852.9682103097</v>
      </c>
      <c r="F56" s="35"/>
      <c r="G56" s="55" t="s">
        <v>346</v>
      </c>
      <c r="H56" s="38">
        <f t="shared" ref="H56:H75" si="15">_xlfn.IFNA(VLOOKUP(G56, $B$2:$D$200, 2, FALSE), "")</f>
        <v>9.23</v>
      </c>
      <c r="I56" s="76">
        <f t="shared" ref="I56:I65" si="16">_xlfn.IFNA(VLOOKUP(G56, $B$2:$D$200, 3, FALSE), "")</f>
        <v>-1.2834224599999999E-2</v>
      </c>
      <c r="J56" s="85">
        <f>_xlfn.IFNA(VLOOKUP(G56, $B$2:$E$200, 4, FALSE), "")</f>
        <v>316302548.12458426</v>
      </c>
      <c r="K56" s="81" t="s">
        <v>144</v>
      </c>
      <c r="L56" s="38">
        <f t="shared" ref="L56:L75" si="17">_xlfn.IFNA(VLOOKUP(K56, $B$2:$D$200, 2, FALSE), "")</f>
        <v>10.5</v>
      </c>
      <c r="M56" s="76">
        <f t="shared" ref="M56:M75" si="18">_xlfn.IFNA(VLOOKUP(K56, $B$2:$D$200, 3, FALSE), "")</f>
        <v>0</v>
      </c>
      <c r="N56" s="85">
        <f>_xlfn.IFNA(VLOOKUP(K56, $B$2:$E$200, 4, FALSE), "")</f>
        <v>144261041.60358265</v>
      </c>
      <c r="O56" s="81" t="s">
        <v>56</v>
      </c>
      <c r="P56" s="38">
        <f t="shared" ref="P56:P75" si="19">_xlfn.IFNA(VLOOKUP(O56, $B$2:$D$200, 2, FALSE), "")</f>
        <v>115</v>
      </c>
      <c r="Q56" s="76">
        <f t="shared" ref="Q56:Q75" si="20">_xlfn.IFNA(VLOOKUP(O56, $B$2:$D$200, 3, FALSE), "")</f>
        <v>0</v>
      </c>
      <c r="R56" s="85">
        <f>_xlfn.IFNA(VLOOKUP(O56, $B$2:$E$200, 4, FALSE), "")</f>
        <v>10280867.455072191</v>
      </c>
    </row>
    <row r="57" spans="1:18">
      <c r="A57" s="40" t="s">
        <v>119</v>
      </c>
      <c r="B57" s="11" t="s">
        <v>120</v>
      </c>
      <c r="C57" s="95">
        <v>310</v>
      </c>
      <c r="D57" s="92">
        <v>0</v>
      </c>
      <c r="E57" s="93">
        <v>3117199.9502403601</v>
      </c>
      <c r="F57" s="35"/>
      <c r="G57" s="56" t="s">
        <v>223</v>
      </c>
      <c r="H57" s="39">
        <f t="shared" si="15"/>
        <v>907</v>
      </c>
      <c r="I57" s="77">
        <f t="shared" si="16"/>
        <v>-1.30576714E-2</v>
      </c>
      <c r="J57" s="86">
        <f t="shared" ref="J57:J75" si="21">_xlfn.IFNA(VLOOKUP(G57, $B$2:$E$200, 4, FALSE), "")</f>
        <v>8627036.6598179005</v>
      </c>
      <c r="K57" s="82" t="s">
        <v>71</v>
      </c>
      <c r="L57" s="39">
        <f t="shared" si="17"/>
        <v>18.600000000000001</v>
      </c>
      <c r="M57" s="77">
        <f t="shared" si="18"/>
        <v>0</v>
      </c>
      <c r="N57" s="86">
        <f t="shared" ref="N57:N75" si="22">_xlfn.IFNA(VLOOKUP(K57, $B$2:$E$200, 4, FALSE), "")</f>
        <v>29728214.355947021</v>
      </c>
      <c r="O57" s="82" t="s">
        <v>249</v>
      </c>
      <c r="P57" s="39">
        <f t="shared" si="19"/>
        <v>231</v>
      </c>
      <c r="Q57" s="77">
        <f t="shared" si="20"/>
        <v>0</v>
      </c>
      <c r="R57" s="86">
        <f t="shared" ref="R57:R75" si="23">_xlfn.IFNA(VLOOKUP(O57, $B$2:$E$200, 4, FALSE), "")</f>
        <v>3204736.84059506</v>
      </c>
    </row>
    <row r="58" spans="1:18">
      <c r="A58" s="40" t="s">
        <v>70</v>
      </c>
      <c r="B58" s="11" t="s">
        <v>71</v>
      </c>
      <c r="C58" s="95">
        <v>18.600000000000001</v>
      </c>
      <c r="D58" s="92">
        <v>0</v>
      </c>
      <c r="E58" s="93">
        <v>29728214.355947021</v>
      </c>
      <c r="F58" s="35"/>
      <c r="G58" s="56" t="s">
        <v>343</v>
      </c>
      <c r="H58" s="39">
        <f t="shared" si="15"/>
        <v>5445</v>
      </c>
      <c r="I58" s="77">
        <f t="shared" si="16"/>
        <v>-1.4479638E-2</v>
      </c>
      <c r="J58" s="86">
        <f t="shared" si="21"/>
        <v>1180658.0546347599</v>
      </c>
      <c r="K58" s="82" t="s">
        <v>97</v>
      </c>
      <c r="L58" s="39">
        <f t="shared" si="17"/>
        <v>2.0999999999999999E-3</v>
      </c>
      <c r="M58" s="77">
        <f t="shared" si="18"/>
        <v>0</v>
      </c>
      <c r="N58" s="86">
        <f t="shared" si="22"/>
        <v>552434877764.5686</v>
      </c>
      <c r="O58" s="82" t="s">
        <v>247</v>
      </c>
      <c r="P58" s="39">
        <f t="shared" si="19"/>
        <v>711</v>
      </c>
      <c r="Q58" s="77">
        <f t="shared" si="20"/>
        <v>0</v>
      </c>
      <c r="R58" s="86">
        <f t="shared" si="23"/>
        <v>3164245.7484207</v>
      </c>
    </row>
    <row r="59" spans="1:18">
      <c r="A59" s="40" t="s">
        <v>96</v>
      </c>
      <c r="B59" s="11" t="s">
        <v>97</v>
      </c>
      <c r="C59" s="95">
        <v>2.0999999999999999E-3</v>
      </c>
      <c r="D59" s="92">
        <v>0</v>
      </c>
      <c r="E59" s="93">
        <v>552434877764.5686</v>
      </c>
      <c r="F59" s="35"/>
      <c r="G59" s="56" t="s">
        <v>166</v>
      </c>
      <c r="H59" s="39">
        <f t="shared" si="15"/>
        <v>16190</v>
      </c>
      <c r="I59" s="77">
        <f t="shared" si="16"/>
        <v>-1.5206812700000001E-2</v>
      </c>
      <c r="J59" s="86">
        <f t="shared" si="21"/>
        <v>138034.89973509</v>
      </c>
      <c r="K59" s="82" t="s">
        <v>140</v>
      </c>
      <c r="L59" s="39">
        <f t="shared" si="17"/>
        <v>84.5</v>
      </c>
      <c r="M59" s="77">
        <f t="shared" si="18"/>
        <v>-2.3612751E-3</v>
      </c>
      <c r="N59" s="86">
        <f t="shared" si="22"/>
        <v>16108222.47205854</v>
      </c>
      <c r="O59" s="82" t="s">
        <v>201</v>
      </c>
      <c r="P59" s="39">
        <f t="shared" si="19"/>
        <v>463</v>
      </c>
      <c r="Q59" s="77">
        <f t="shared" si="20"/>
        <v>0</v>
      </c>
      <c r="R59" s="86">
        <f t="shared" si="23"/>
        <v>4429852.9682103097</v>
      </c>
    </row>
    <row r="60" spans="1:18">
      <c r="A60" s="40" t="s">
        <v>208</v>
      </c>
      <c r="B60" s="11" t="s">
        <v>209</v>
      </c>
      <c r="C60" s="95">
        <v>954</v>
      </c>
      <c r="D60" s="92">
        <v>0</v>
      </c>
      <c r="E60" s="93">
        <v>6965712.43677516</v>
      </c>
      <c r="F60" s="35"/>
      <c r="G60" s="56" t="s">
        <v>160</v>
      </c>
      <c r="H60" s="39">
        <f t="shared" si="15"/>
        <v>383</v>
      </c>
      <c r="I60" s="77">
        <f t="shared" si="16"/>
        <v>-1.54241645E-2</v>
      </c>
      <c r="J60" s="90">
        <f t="shared" si="21"/>
        <v>1732860.6197899899</v>
      </c>
      <c r="K60" s="83" t="s">
        <v>229</v>
      </c>
      <c r="L60" s="44">
        <f t="shared" si="17"/>
        <v>50.4</v>
      </c>
      <c r="M60" s="78">
        <f t="shared" si="18"/>
        <v>-3.9525691999999996E-3</v>
      </c>
      <c r="N60" s="90">
        <f t="shared" si="22"/>
        <v>9100161.7376508806</v>
      </c>
      <c r="O60" s="83" t="s">
        <v>120</v>
      </c>
      <c r="P60" s="44">
        <f t="shared" si="19"/>
        <v>310</v>
      </c>
      <c r="Q60" s="78">
        <f t="shared" si="20"/>
        <v>0</v>
      </c>
      <c r="R60" s="90">
        <f t="shared" si="23"/>
        <v>3117199.9502403601</v>
      </c>
    </row>
    <row r="61" spans="1:18">
      <c r="A61" s="40" t="s">
        <v>242</v>
      </c>
      <c r="B61" s="11" t="s">
        <v>243</v>
      </c>
      <c r="C61" s="95">
        <v>1130</v>
      </c>
      <c r="D61" s="92">
        <v>0</v>
      </c>
      <c r="E61" s="93">
        <v>760326.70284883003</v>
      </c>
      <c r="F61" s="35"/>
      <c r="G61" s="60" t="s">
        <v>66</v>
      </c>
      <c r="H61" s="45">
        <f t="shared" si="15"/>
        <v>2550</v>
      </c>
      <c r="I61" s="80">
        <f t="shared" si="16"/>
        <v>-1.54440154E-2</v>
      </c>
      <c r="J61" s="99">
        <f t="shared" si="21"/>
        <v>813693.50521842996</v>
      </c>
      <c r="K61" s="82" t="s">
        <v>197</v>
      </c>
      <c r="L61" s="39">
        <f t="shared" si="17"/>
        <v>46.8</v>
      </c>
      <c r="M61" s="77">
        <f t="shared" si="18"/>
        <v>-6.3694268000000004E-3</v>
      </c>
      <c r="N61" s="99">
        <f t="shared" si="22"/>
        <v>28247726.521712419</v>
      </c>
      <c r="O61" s="82" t="s">
        <v>209</v>
      </c>
      <c r="P61" s="39">
        <f t="shared" si="19"/>
        <v>954</v>
      </c>
      <c r="Q61" s="77">
        <f t="shared" si="20"/>
        <v>0</v>
      </c>
      <c r="R61" s="99">
        <f t="shared" si="23"/>
        <v>6965712.43677516</v>
      </c>
    </row>
    <row r="62" spans="1:18">
      <c r="A62" s="40" t="s">
        <v>171</v>
      </c>
      <c r="B62" s="11" t="s">
        <v>172</v>
      </c>
      <c r="C62" s="95">
        <v>854</v>
      </c>
      <c r="D62" s="92">
        <v>-1.1695906000000001E-3</v>
      </c>
      <c r="E62" s="93">
        <v>1059928.8746013001</v>
      </c>
      <c r="F62" s="35"/>
      <c r="G62" s="56" t="s">
        <v>341</v>
      </c>
      <c r="H62" s="39">
        <f t="shared" si="15"/>
        <v>9.0999999999999998E-2</v>
      </c>
      <c r="I62" s="77">
        <f t="shared" si="16"/>
        <v>-1.7278617699999999E-2</v>
      </c>
      <c r="J62" s="86">
        <f t="shared" si="21"/>
        <v>55423148587.350746</v>
      </c>
      <c r="K62" s="82" t="s">
        <v>245</v>
      </c>
      <c r="L62" s="39">
        <f t="shared" si="17"/>
        <v>58.8</v>
      </c>
      <c r="M62" s="77">
        <f t="shared" si="18"/>
        <v>-6.7567568000000003E-3</v>
      </c>
      <c r="N62" s="86">
        <f t="shared" si="22"/>
        <v>30710391.061726078</v>
      </c>
      <c r="O62" s="82" t="s">
        <v>172</v>
      </c>
      <c r="P62" s="39">
        <f t="shared" si="19"/>
        <v>854</v>
      </c>
      <c r="Q62" s="77">
        <f t="shared" si="20"/>
        <v>-1.1695906000000001E-3</v>
      </c>
      <c r="R62" s="86">
        <f t="shared" si="23"/>
        <v>1059928.8746013001</v>
      </c>
    </row>
    <row r="63" spans="1:18">
      <c r="A63" s="40" t="s">
        <v>139</v>
      </c>
      <c r="B63" s="11" t="s">
        <v>140</v>
      </c>
      <c r="C63" s="95">
        <v>84.5</v>
      </c>
      <c r="D63" s="92">
        <v>-2.3612751E-3</v>
      </c>
      <c r="E63" s="93">
        <v>16108222.47205854</v>
      </c>
      <c r="F63" s="35"/>
      <c r="G63" s="56" t="s">
        <v>189</v>
      </c>
      <c r="H63" s="39">
        <f t="shared" si="15"/>
        <v>85.4</v>
      </c>
      <c r="I63" s="77">
        <f t="shared" si="16"/>
        <v>-2.0642201799999999E-2</v>
      </c>
      <c r="J63" s="86">
        <f t="shared" si="21"/>
        <v>97429990.315553293</v>
      </c>
      <c r="K63" s="82" t="s">
        <v>233</v>
      </c>
      <c r="L63" s="39">
        <f t="shared" si="17"/>
        <v>89.3</v>
      </c>
      <c r="M63" s="77">
        <f t="shared" si="18"/>
        <v>-7.7777777999999999E-3</v>
      </c>
      <c r="N63" s="86">
        <f t="shared" si="22"/>
        <v>96080176.889460087</v>
      </c>
      <c r="O63" s="82" t="s">
        <v>105</v>
      </c>
      <c r="P63" s="39">
        <f t="shared" si="19"/>
        <v>927</v>
      </c>
      <c r="Q63" s="77">
        <f t="shared" si="20"/>
        <v>-3.2258065000000001E-3</v>
      </c>
      <c r="R63" s="86">
        <f t="shared" si="23"/>
        <v>11331938.125209549</v>
      </c>
    </row>
    <row r="64" spans="1:18">
      <c r="A64" s="40" t="s">
        <v>336</v>
      </c>
      <c r="B64" s="11" t="s">
        <v>337</v>
      </c>
      <c r="C64" s="95">
        <v>12320</v>
      </c>
      <c r="D64" s="92">
        <v>-2.4291498000000001E-3</v>
      </c>
      <c r="E64" s="93">
        <v>921700.70280565997</v>
      </c>
      <c r="F64" s="35"/>
      <c r="G64" s="56" t="s">
        <v>138</v>
      </c>
      <c r="H64" s="39">
        <f t="shared" si="15"/>
        <v>5450</v>
      </c>
      <c r="I64" s="77">
        <f t="shared" si="16"/>
        <v>-2.0664869700000001E-2</v>
      </c>
      <c r="J64" s="86">
        <f t="shared" si="21"/>
        <v>350945.18581251998</v>
      </c>
      <c r="K64" s="82" t="s">
        <v>205</v>
      </c>
      <c r="L64" s="39">
        <f t="shared" si="17"/>
        <v>11.3</v>
      </c>
      <c r="M64" s="77">
        <f t="shared" si="18"/>
        <v>-8.7719297999999998E-3</v>
      </c>
      <c r="N64" s="86">
        <f t="shared" si="22"/>
        <v>24714795.59886945</v>
      </c>
      <c r="O64" s="82" t="s">
        <v>217</v>
      </c>
      <c r="P64" s="39">
        <f t="shared" si="19"/>
        <v>191</v>
      </c>
      <c r="Q64" s="77">
        <f t="shared" si="20"/>
        <v>-5.2083333000000004E-3</v>
      </c>
      <c r="R64" s="86">
        <f t="shared" si="23"/>
        <v>6423996.1121122697</v>
      </c>
    </row>
    <row r="65" spans="1:18" ht="17.25" thickBot="1">
      <c r="A65" s="40" t="s">
        <v>334</v>
      </c>
      <c r="B65" s="11" t="s">
        <v>335</v>
      </c>
      <c r="C65" s="95">
        <v>1705</v>
      </c>
      <c r="D65" s="92">
        <v>-2.9239766000000002E-3</v>
      </c>
      <c r="E65" s="93">
        <v>4273657.3339221897</v>
      </c>
      <c r="F65" s="35"/>
      <c r="G65" s="57" t="s">
        <v>158</v>
      </c>
      <c r="H65" s="37">
        <f t="shared" si="15"/>
        <v>68.3</v>
      </c>
      <c r="I65" s="79">
        <f t="shared" si="16"/>
        <v>-2.1489971300000001E-2</v>
      </c>
      <c r="J65" s="87">
        <f t="shared" si="21"/>
        <v>32883325.399967209</v>
      </c>
      <c r="K65" s="84" t="s">
        <v>174</v>
      </c>
      <c r="L65" s="37">
        <f t="shared" si="17"/>
        <v>10.3</v>
      </c>
      <c r="M65" s="79">
        <f t="shared" si="18"/>
        <v>-9.6153846000000005E-3</v>
      </c>
      <c r="N65" s="87">
        <f t="shared" si="22"/>
        <v>79468600.114988998</v>
      </c>
      <c r="O65" s="84" t="s">
        <v>207</v>
      </c>
      <c r="P65" s="37">
        <f t="shared" si="19"/>
        <v>957</v>
      </c>
      <c r="Q65" s="79">
        <f t="shared" si="20"/>
        <v>-6.2305295999999996E-3</v>
      </c>
      <c r="R65" s="87">
        <f t="shared" si="23"/>
        <v>1592463.99205877</v>
      </c>
    </row>
    <row r="66" spans="1:18">
      <c r="A66" s="40" t="s">
        <v>104</v>
      </c>
      <c r="B66" s="11" t="s">
        <v>105</v>
      </c>
      <c r="C66" s="95">
        <v>927</v>
      </c>
      <c r="D66" s="92">
        <v>-3.2258065000000001E-3</v>
      </c>
      <c r="E66" s="93">
        <v>11331938.125209549</v>
      </c>
      <c r="F66" s="35"/>
      <c r="G66" s="56" t="s">
        <v>219</v>
      </c>
      <c r="H66" s="38">
        <f t="shared" si="15"/>
        <v>2495</v>
      </c>
      <c r="I66" s="76">
        <f t="shared" ref="I66:I75" si="24">_xlfn.IFNA(VLOOKUP(G66, $B$2:$D$200, 3, FALSE), "")</f>
        <v>-2.15686275E-2</v>
      </c>
      <c r="J66" s="85">
        <f t="shared" si="21"/>
        <v>630870.76103972003</v>
      </c>
      <c r="K66" s="81" t="s">
        <v>185</v>
      </c>
      <c r="L66" s="38">
        <f t="shared" si="17"/>
        <v>9.99</v>
      </c>
      <c r="M66" s="76">
        <f t="shared" si="18"/>
        <v>-1.0891089099999999E-2</v>
      </c>
      <c r="N66" s="85">
        <f t="shared" si="22"/>
        <v>37426550.502027951</v>
      </c>
      <c r="O66" s="81" t="s">
        <v>221</v>
      </c>
      <c r="P66" s="38">
        <f t="shared" si="19"/>
        <v>889</v>
      </c>
      <c r="Q66" s="76">
        <f t="shared" si="20"/>
        <v>-6.7039105999999998E-3</v>
      </c>
      <c r="R66" s="85">
        <f t="shared" si="23"/>
        <v>1307017.9267301201</v>
      </c>
    </row>
    <row r="67" spans="1:18">
      <c r="A67" s="40" t="s">
        <v>228</v>
      </c>
      <c r="B67" s="11" t="s">
        <v>229</v>
      </c>
      <c r="C67" s="95">
        <v>50.4</v>
      </c>
      <c r="D67" s="92">
        <v>-3.9525691999999996E-3</v>
      </c>
      <c r="E67" s="93">
        <v>9100161.7376508806</v>
      </c>
      <c r="F67" s="35"/>
      <c r="G67" s="56" t="s">
        <v>178</v>
      </c>
      <c r="H67" s="39">
        <f t="shared" si="15"/>
        <v>45840</v>
      </c>
      <c r="I67" s="77">
        <f t="shared" si="24"/>
        <v>-2.3434171300000001E-2</v>
      </c>
      <c r="J67" s="86">
        <f t="shared" si="21"/>
        <v>52740.137818219999</v>
      </c>
      <c r="K67" s="82" t="s">
        <v>346</v>
      </c>
      <c r="L67" s="39">
        <f t="shared" si="17"/>
        <v>9.23</v>
      </c>
      <c r="M67" s="77">
        <f t="shared" si="18"/>
        <v>-1.2834224599999999E-2</v>
      </c>
      <c r="N67" s="86">
        <f t="shared" si="22"/>
        <v>316302548.12458426</v>
      </c>
      <c r="O67" s="82" t="s">
        <v>215</v>
      </c>
      <c r="P67" s="39">
        <f t="shared" si="19"/>
        <v>133</v>
      </c>
      <c r="Q67" s="77">
        <f t="shared" si="20"/>
        <v>-7.4626865999999998E-3</v>
      </c>
      <c r="R67" s="86">
        <f t="shared" si="23"/>
        <v>4204717.2597257299</v>
      </c>
    </row>
    <row r="68" spans="1:18">
      <c r="A68" s="40" t="s">
        <v>240</v>
      </c>
      <c r="B68" s="11" t="s">
        <v>241</v>
      </c>
      <c r="C68" s="95">
        <v>5005</v>
      </c>
      <c r="D68" s="92">
        <v>-3.9800994999999997E-3</v>
      </c>
      <c r="E68" s="93">
        <v>138856.5305624</v>
      </c>
      <c r="F68" s="35"/>
      <c r="G68" s="56" t="s">
        <v>116</v>
      </c>
      <c r="H68" s="39">
        <f t="shared" si="15"/>
        <v>2905</v>
      </c>
      <c r="I68" s="77">
        <f t="shared" si="24"/>
        <v>-2.35294118E-2</v>
      </c>
      <c r="J68" s="86">
        <f t="shared" si="21"/>
        <v>416807.18229087</v>
      </c>
      <c r="K68" s="82" t="s">
        <v>341</v>
      </c>
      <c r="L68" s="39">
        <f t="shared" si="17"/>
        <v>9.0999999999999998E-2</v>
      </c>
      <c r="M68" s="77">
        <f t="shared" si="18"/>
        <v>-1.7278617699999999E-2</v>
      </c>
      <c r="N68" s="86">
        <f t="shared" si="22"/>
        <v>55423148587.350746</v>
      </c>
      <c r="O68" s="82" t="s">
        <v>180</v>
      </c>
      <c r="P68" s="39">
        <f t="shared" si="19"/>
        <v>857</v>
      </c>
      <c r="Q68" s="77">
        <f t="shared" si="20"/>
        <v>-8.1018519000000001E-3</v>
      </c>
      <c r="R68" s="86">
        <f t="shared" si="23"/>
        <v>2794038.6120020002</v>
      </c>
    </row>
    <row r="69" spans="1:18">
      <c r="A69" s="40" t="s">
        <v>112</v>
      </c>
      <c r="B69" s="11" t="s">
        <v>113</v>
      </c>
      <c r="C69" s="95">
        <v>3705</v>
      </c>
      <c r="D69" s="92">
        <v>-4.0322581E-3</v>
      </c>
      <c r="E69" s="93">
        <v>152293.47924923999</v>
      </c>
      <c r="F69" s="35"/>
      <c r="G69" s="56" t="s">
        <v>237</v>
      </c>
      <c r="H69" s="39">
        <f t="shared" si="15"/>
        <v>570</v>
      </c>
      <c r="I69" s="77">
        <f t="shared" si="24"/>
        <v>-2.5641025599999999E-2</v>
      </c>
      <c r="J69" s="86">
        <f t="shared" si="21"/>
        <v>10612092.354911139</v>
      </c>
      <c r="K69" s="82" t="s">
        <v>189</v>
      </c>
      <c r="L69" s="39">
        <f t="shared" si="17"/>
        <v>85.4</v>
      </c>
      <c r="M69" s="77">
        <f t="shared" si="18"/>
        <v>-2.0642201799999999E-2</v>
      </c>
      <c r="N69" s="86">
        <f t="shared" si="22"/>
        <v>97429990.315553293</v>
      </c>
      <c r="O69" s="82" t="s">
        <v>170</v>
      </c>
      <c r="P69" s="39">
        <f t="shared" si="19"/>
        <v>595</v>
      </c>
      <c r="Q69" s="77">
        <f t="shared" si="20"/>
        <v>-8.3333333000000006E-3</v>
      </c>
      <c r="R69" s="86">
        <f t="shared" si="23"/>
        <v>5453944.7821788499</v>
      </c>
    </row>
    <row r="70" spans="1:18">
      <c r="A70" s="40" t="s">
        <v>226</v>
      </c>
      <c r="B70" s="11" t="s">
        <v>227</v>
      </c>
      <c r="C70" s="95">
        <v>1035</v>
      </c>
      <c r="D70" s="92">
        <v>-4.8076923000000002E-3</v>
      </c>
      <c r="E70" s="93">
        <v>1689763.88483307</v>
      </c>
      <c r="F70" s="35"/>
      <c r="G70" s="56" t="s">
        <v>211</v>
      </c>
      <c r="H70" s="39">
        <f t="shared" si="15"/>
        <v>10.8</v>
      </c>
      <c r="I70" s="77">
        <f t="shared" si="24"/>
        <v>-2.7027026999999999E-2</v>
      </c>
      <c r="J70" s="90">
        <f t="shared" si="21"/>
        <v>7781081576.4514847</v>
      </c>
      <c r="K70" s="83" t="s">
        <v>158</v>
      </c>
      <c r="L70" s="44">
        <f t="shared" si="17"/>
        <v>68.3</v>
      </c>
      <c r="M70" s="78">
        <f t="shared" si="18"/>
        <v>-2.1489971300000001E-2</v>
      </c>
      <c r="N70" s="90">
        <f t="shared" si="22"/>
        <v>32883325.399967209</v>
      </c>
      <c r="O70" s="83" t="s">
        <v>195</v>
      </c>
      <c r="P70" s="44">
        <f t="shared" si="19"/>
        <v>115</v>
      </c>
      <c r="Q70" s="78">
        <f t="shared" si="20"/>
        <v>-8.6206896999999998E-3</v>
      </c>
      <c r="R70" s="90">
        <f t="shared" si="23"/>
        <v>2953092.42027245</v>
      </c>
    </row>
    <row r="71" spans="1:18">
      <c r="A71" s="40" t="s">
        <v>238</v>
      </c>
      <c r="B71" s="11" t="s">
        <v>239</v>
      </c>
      <c r="C71" s="95">
        <v>1020</v>
      </c>
      <c r="D71" s="92">
        <v>-4.8780487999999997E-3</v>
      </c>
      <c r="E71" s="93">
        <v>940241.45182634995</v>
      </c>
      <c r="F71" s="35"/>
      <c r="G71" s="60" t="s">
        <v>126</v>
      </c>
      <c r="H71" s="45">
        <f t="shared" si="15"/>
        <v>82.2</v>
      </c>
      <c r="I71" s="80">
        <f t="shared" si="24"/>
        <v>-2.7218934899999998E-2</v>
      </c>
      <c r="J71" s="99">
        <f t="shared" si="21"/>
        <v>14593309.043617239</v>
      </c>
      <c r="K71" s="82" t="s">
        <v>211</v>
      </c>
      <c r="L71" s="39">
        <f t="shared" si="17"/>
        <v>10.8</v>
      </c>
      <c r="M71" s="77">
        <f t="shared" si="18"/>
        <v>-2.7027026999999999E-2</v>
      </c>
      <c r="N71" s="99">
        <f t="shared" si="22"/>
        <v>7781081576.4514847</v>
      </c>
      <c r="O71" s="82" t="s">
        <v>107</v>
      </c>
      <c r="P71" s="39">
        <f t="shared" si="19"/>
        <v>109</v>
      </c>
      <c r="Q71" s="77">
        <f t="shared" si="20"/>
        <v>-9.0909091000000008E-3</v>
      </c>
      <c r="R71" s="99">
        <f t="shared" si="23"/>
        <v>5780656.3705325397</v>
      </c>
    </row>
    <row r="72" spans="1:18">
      <c r="A72" s="40" t="s">
        <v>135</v>
      </c>
      <c r="B72" s="11" t="s">
        <v>136</v>
      </c>
      <c r="C72" s="95">
        <v>4875</v>
      </c>
      <c r="D72" s="92">
        <v>-5.1020407999999998E-3</v>
      </c>
      <c r="E72" s="93">
        <v>505664.02537434001</v>
      </c>
      <c r="F72" s="35"/>
      <c r="G72" s="56" t="s">
        <v>146</v>
      </c>
      <c r="H72" s="39">
        <f t="shared" si="15"/>
        <v>8.83</v>
      </c>
      <c r="I72" s="77">
        <f t="shared" si="24"/>
        <v>-2.8602860300000001E-2</v>
      </c>
      <c r="J72" s="86">
        <f t="shared" si="21"/>
        <v>277273514.27137256</v>
      </c>
      <c r="K72" s="82" t="s">
        <v>126</v>
      </c>
      <c r="L72" s="39">
        <f t="shared" si="17"/>
        <v>82.2</v>
      </c>
      <c r="M72" s="77">
        <f t="shared" si="18"/>
        <v>-2.7218934899999998E-2</v>
      </c>
      <c r="N72" s="86">
        <f t="shared" si="22"/>
        <v>14593309.043617239</v>
      </c>
      <c r="O72" s="82" t="s">
        <v>225</v>
      </c>
      <c r="P72" s="39">
        <f t="shared" si="19"/>
        <v>329</v>
      </c>
      <c r="Q72" s="77">
        <f t="shared" si="20"/>
        <v>-1.2012012000000001E-2</v>
      </c>
      <c r="R72" s="86">
        <f t="shared" si="23"/>
        <v>6022379.7658176599</v>
      </c>
    </row>
    <row r="73" spans="1:18">
      <c r="A73" s="40" t="s">
        <v>216</v>
      </c>
      <c r="B73" s="11" t="s">
        <v>217</v>
      </c>
      <c r="C73" s="95">
        <v>191</v>
      </c>
      <c r="D73" s="92">
        <v>-5.2083333000000004E-3</v>
      </c>
      <c r="E73" s="93">
        <v>6423996.1121122697</v>
      </c>
      <c r="F73" s="35"/>
      <c r="G73" s="56" t="s">
        <v>154</v>
      </c>
      <c r="H73" s="39">
        <f t="shared" si="15"/>
        <v>32260</v>
      </c>
      <c r="I73" s="77">
        <f t="shared" si="24"/>
        <v>-3.2973621100000003E-2</v>
      </c>
      <c r="J73" s="86">
        <f t="shared" si="21"/>
        <v>2449829.21972701</v>
      </c>
      <c r="K73" s="82" t="s">
        <v>146</v>
      </c>
      <c r="L73" s="39">
        <f t="shared" si="17"/>
        <v>8.83</v>
      </c>
      <c r="M73" s="77">
        <f t="shared" si="18"/>
        <v>-2.8602860300000001E-2</v>
      </c>
      <c r="N73" s="86">
        <f t="shared" si="22"/>
        <v>277273514.27137256</v>
      </c>
      <c r="O73" s="82" t="s">
        <v>223</v>
      </c>
      <c r="P73" s="39">
        <f t="shared" si="19"/>
        <v>907</v>
      </c>
      <c r="Q73" s="77">
        <f t="shared" si="20"/>
        <v>-1.30576714E-2</v>
      </c>
      <c r="R73" s="86">
        <f t="shared" si="23"/>
        <v>8627036.6598179005</v>
      </c>
    </row>
    <row r="74" spans="1:18">
      <c r="A74" s="40" t="s">
        <v>167</v>
      </c>
      <c r="B74" s="11" t="s">
        <v>168</v>
      </c>
      <c r="C74" s="95">
        <v>1750</v>
      </c>
      <c r="D74" s="92">
        <v>-5.6818182E-3</v>
      </c>
      <c r="E74" s="93">
        <v>456831.80262231</v>
      </c>
      <c r="F74" s="35"/>
      <c r="G74" s="56" t="s">
        <v>199</v>
      </c>
      <c r="H74" s="39">
        <f t="shared" si="15"/>
        <v>11</v>
      </c>
      <c r="I74" s="77">
        <f t="shared" si="24"/>
        <v>-3.50877193E-2</v>
      </c>
      <c r="J74" s="86">
        <f t="shared" si="21"/>
        <v>120481338.96569423</v>
      </c>
      <c r="K74" s="82" t="s">
        <v>199</v>
      </c>
      <c r="L74" s="39">
        <f t="shared" si="17"/>
        <v>11</v>
      </c>
      <c r="M74" s="77">
        <f t="shared" si="18"/>
        <v>-3.50877193E-2</v>
      </c>
      <c r="N74" s="86">
        <f t="shared" si="22"/>
        <v>120481338.96569423</v>
      </c>
      <c r="O74" s="82" t="s">
        <v>160</v>
      </c>
      <c r="P74" s="39">
        <f t="shared" si="19"/>
        <v>383</v>
      </c>
      <c r="Q74" s="77">
        <f t="shared" si="20"/>
        <v>-1.54241645E-2</v>
      </c>
      <c r="R74" s="86">
        <f t="shared" si="23"/>
        <v>1732860.6197899899</v>
      </c>
    </row>
    <row r="75" spans="1:18" ht="17.25" thickBot="1">
      <c r="A75" s="40" t="s">
        <v>86</v>
      </c>
      <c r="B75" s="11" t="s">
        <v>87</v>
      </c>
      <c r="C75" s="95">
        <v>93960</v>
      </c>
      <c r="D75" s="92">
        <v>-5.7142857000000002E-3</v>
      </c>
      <c r="E75" s="93">
        <v>16419.888038289999</v>
      </c>
      <c r="F75" s="35"/>
      <c r="G75" s="57" t="s">
        <v>203</v>
      </c>
      <c r="H75" s="37">
        <f t="shared" si="15"/>
        <v>8.27</v>
      </c>
      <c r="I75" s="79">
        <f t="shared" si="24"/>
        <v>-4.3930635799999999E-2</v>
      </c>
      <c r="J75" s="87">
        <f t="shared" si="21"/>
        <v>825763535.55563462</v>
      </c>
      <c r="K75" s="84" t="s">
        <v>203</v>
      </c>
      <c r="L75" s="37">
        <f t="shared" si="17"/>
        <v>8.27</v>
      </c>
      <c r="M75" s="79">
        <f t="shared" si="18"/>
        <v>-4.3930635799999999E-2</v>
      </c>
      <c r="N75" s="87">
        <f t="shared" si="22"/>
        <v>825763535.55563462</v>
      </c>
      <c r="O75" s="84" t="s">
        <v>237</v>
      </c>
      <c r="P75" s="37">
        <f t="shared" si="19"/>
        <v>570</v>
      </c>
      <c r="Q75" s="79">
        <f t="shared" si="20"/>
        <v>-2.5641025599999999E-2</v>
      </c>
      <c r="R75" s="87">
        <f t="shared" si="23"/>
        <v>10612092.354911139</v>
      </c>
    </row>
    <row r="76" spans="1:18">
      <c r="A76" s="40" t="s">
        <v>206</v>
      </c>
      <c r="B76" s="11" t="s">
        <v>207</v>
      </c>
      <c r="C76" s="95">
        <v>957</v>
      </c>
      <c r="D76" s="92">
        <v>-6.2305295999999996E-3</v>
      </c>
      <c r="E76" s="93">
        <v>1592463.99205877</v>
      </c>
      <c r="F76" s="35"/>
      <c r="G76" s="35"/>
      <c r="H76" s="35"/>
      <c r="I76" s="35"/>
    </row>
    <row r="77" spans="1:18">
      <c r="A77" s="40" t="s">
        <v>196</v>
      </c>
      <c r="B77" s="11" t="s">
        <v>197</v>
      </c>
      <c r="C77" s="95">
        <v>46.8</v>
      </c>
      <c r="D77" s="92">
        <v>-6.3694268000000004E-3</v>
      </c>
      <c r="E77" s="93">
        <v>28247726.521712419</v>
      </c>
      <c r="F77" s="35"/>
      <c r="G77" s="35"/>
      <c r="H77" s="35"/>
      <c r="I77" s="35"/>
    </row>
    <row r="78" spans="1:18">
      <c r="A78" s="40" t="s">
        <v>220</v>
      </c>
      <c r="B78" s="11" t="s">
        <v>221</v>
      </c>
      <c r="C78" s="95">
        <v>889</v>
      </c>
      <c r="D78" s="92">
        <v>-6.7039105999999998E-3</v>
      </c>
      <c r="E78" s="93">
        <v>1307017.9267301201</v>
      </c>
      <c r="F78" s="35"/>
      <c r="G78" s="35"/>
      <c r="H78" s="35"/>
      <c r="I78" s="35"/>
    </row>
    <row r="79" spans="1:18">
      <c r="A79" s="40" t="s">
        <v>244</v>
      </c>
      <c r="B79" s="11" t="s">
        <v>245</v>
      </c>
      <c r="C79" s="95">
        <v>58.8</v>
      </c>
      <c r="D79" s="92">
        <v>-6.7567568000000003E-3</v>
      </c>
      <c r="E79" s="93">
        <v>30710391.061726078</v>
      </c>
      <c r="F79" s="35"/>
      <c r="G79" s="35"/>
      <c r="H79" s="35"/>
      <c r="I79" s="35"/>
    </row>
    <row r="80" spans="1:18">
      <c r="A80" s="40" t="s">
        <v>214</v>
      </c>
      <c r="B80" s="11" t="s">
        <v>215</v>
      </c>
      <c r="C80" s="95">
        <v>133</v>
      </c>
      <c r="D80" s="92">
        <v>-7.4626865999999998E-3</v>
      </c>
      <c r="E80" s="93">
        <v>4204717.2597257299</v>
      </c>
      <c r="F80" s="35"/>
      <c r="G80" s="35"/>
      <c r="H80" s="35"/>
      <c r="I80" s="35"/>
    </row>
    <row r="81" spans="1:9">
      <c r="A81" s="40" t="s">
        <v>131</v>
      </c>
      <c r="B81" s="11" t="s">
        <v>132</v>
      </c>
      <c r="C81" s="95">
        <v>3225</v>
      </c>
      <c r="D81" s="92">
        <v>-7.6923076999999996E-3</v>
      </c>
      <c r="E81" s="93">
        <v>4044251.9294214598</v>
      </c>
      <c r="F81" s="35"/>
      <c r="G81" s="35"/>
      <c r="H81" s="35"/>
      <c r="I81" s="35"/>
    </row>
    <row r="82" spans="1:9">
      <c r="A82" s="40" t="s">
        <v>232</v>
      </c>
      <c r="B82" s="11" t="s">
        <v>233</v>
      </c>
      <c r="C82" s="95">
        <v>89.3</v>
      </c>
      <c r="D82" s="92">
        <v>-7.7777777999999999E-3</v>
      </c>
      <c r="E82" s="93">
        <v>96080176.889460087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4360</v>
      </c>
      <c r="D83" s="92">
        <v>-7.9635950000000004E-3</v>
      </c>
      <c r="E83" s="93">
        <v>632993.11160903994</v>
      </c>
      <c r="F83" s="35"/>
      <c r="G83" s="35"/>
      <c r="H83" s="35"/>
      <c r="I83" s="35"/>
    </row>
    <row r="84" spans="1:9">
      <c r="A84" s="40" t="s">
        <v>155</v>
      </c>
      <c r="B84" s="11" t="s">
        <v>156</v>
      </c>
      <c r="C84" s="95">
        <v>1240</v>
      </c>
      <c r="D84" s="92">
        <v>-8.0000000000000002E-3</v>
      </c>
      <c r="E84" s="93">
        <v>1507784.7496167901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857</v>
      </c>
      <c r="D85" s="92">
        <v>-8.1018519000000001E-3</v>
      </c>
      <c r="E85" s="93">
        <v>2794038.6120020002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595</v>
      </c>
      <c r="D86" s="92">
        <v>-8.3333333000000006E-3</v>
      </c>
      <c r="E86" s="93">
        <v>5453944.7821788499</v>
      </c>
      <c r="F86" s="35"/>
      <c r="G86" s="35"/>
      <c r="H86" s="35"/>
      <c r="I86" s="35"/>
    </row>
    <row r="87" spans="1:9">
      <c r="A87" s="40" t="s">
        <v>194</v>
      </c>
      <c r="B87" s="11" t="s">
        <v>195</v>
      </c>
      <c r="C87" s="95">
        <v>115</v>
      </c>
      <c r="D87" s="92">
        <v>-8.6206896999999998E-3</v>
      </c>
      <c r="E87" s="93">
        <v>2953092.42027245</v>
      </c>
      <c r="F87" s="35"/>
      <c r="G87" s="35"/>
      <c r="H87" s="35"/>
      <c r="I87" s="35"/>
    </row>
    <row r="88" spans="1:9">
      <c r="A88" s="40" t="s">
        <v>204</v>
      </c>
      <c r="B88" s="11" t="s">
        <v>205</v>
      </c>
      <c r="C88" s="95">
        <v>11.3</v>
      </c>
      <c r="D88" s="92">
        <v>-8.7719297999999998E-3</v>
      </c>
      <c r="E88" s="93">
        <v>24714795.59886945</v>
      </c>
      <c r="F88" s="35"/>
      <c r="G88" s="35"/>
      <c r="H88" s="35"/>
      <c r="I88" s="35"/>
    </row>
    <row r="89" spans="1:9">
      <c r="A89" s="40" t="s">
        <v>106</v>
      </c>
      <c r="B89" s="11" t="s">
        <v>107</v>
      </c>
      <c r="C89" s="95">
        <v>109</v>
      </c>
      <c r="D89" s="92">
        <v>-9.0909091000000008E-3</v>
      </c>
      <c r="E89" s="93">
        <v>5780656.3705325397</v>
      </c>
      <c r="F89" s="35"/>
      <c r="G89" s="35"/>
      <c r="H89" s="35"/>
      <c r="I89" s="35"/>
    </row>
    <row r="90" spans="1:9">
      <c r="A90" s="40" t="s">
        <v>173</v>
      </c>
      <c r="B90" s="11" t="s">
        <v>174</v>
      </c>
      <c r="C90" s="95">
        <v>10.3</v>
      </c>
      <c r="D90" s="92">
        <v>-9.6153846000000005E-3</v>
      </c>
      <c r="E90" s="93">
        <v>79468600.114988998</v>
      </c>
      <c r="F90" s="35"/>
      <c r="G90" s="35"/>
      <c r="H90" s="35"/>
      <c r="I90" s="35"/>
    </row>
    <row r="91" spans="1:9">
      <c r="A91" s="40" t="s">
        <v>190</v>
      </c>
      <c r="B91" s="11" t="s">
        <v>191</v>
      </c>
      <c r="C91" s="95">
        <v>2050</v>
      </c>
      <c r="D91" s="92">
        <v>-9.6618356999999995E-3</v>
      </c>
      <c r="E91" s="93">
        <v>905814.66152466997</v>
      </c>
      <c r="F91" s="35"/>
      <c r="G91" s="35"/>
      <c r="H91" s="35"/>
      <c r="I91" s="35"/>
    </row>
    <row r="92" spans="1:9">
      <c r="A92" s="40" t="s">
        <v>184</v>
      </c>
      <c r="B92" s="11" t="s">
        <v>185</v>
      </c>
      <c r="C92" s="95">
        <v>9.99</v>
      </c>
      <c r="D92" s="92">
        <v>-1.0891089099999999E-2</v>
      </c>
      <c r="E92" s="93">
        <v>37426550.502027951</v>
      </c>
      <c r="F92" s="35"/>
      <c r="G92" s="35"/>
      <c r="H92" s="35"/>
      <c r="I92" s="35"/>
    </row>
    <row r="93" spans="1:9">
      <c r="A93" s="40" t="s">
        <v>224</v>
      </c>
      <c r="B93" s="11" t="s">
        <v>225</v>
      </c>
      <c r="C93" s="95">
        <v>329</v>
      </c>
      <c r="D93" s="92">
        <v>-1.2012012000000001E-2</v>
      </c>
      <c r="E93" s="93">
        <v>6022379.7658176599</v>
      </c>
      <c r="F93" s="35"/>
      <c r="G93" s="35"/>
      <c r="H93" s="35"/>
      <c r="I93" s="35"/>
    </row>
    <row r="94" spans="1:9">
      <c r="A94" s="40" t="s">
        <v>183</v>
      </c>
      <c r="B94" s="11" t="s">
        <v>346</v>
      </c>
      <c r="C94" s="95">
        <v>9.23</v>
      </c>
      <c r="D94" s="92">
        <v>-1.2834224599999999E-2</v>
      </c>
      <c r="E94" s="93">
        <v>316302548.12458426</v>
      </c>
      <c r="F94" s="35"/>
      <c r="G94" s="35"/>
      <c r="H94" s="35"/>
      <c r="I94" s="35"/>
    </row>
    <row r="95" spans="1:9">
      <c r="A95" s="40" t="s">
        <v>222</v>
      </c>
      <c r="B95" s="11" t="s">
        <v>223</v>
      </c>
      <c r="C95" s="95">
        <v>907</v>
      </c>
      <c r="D95" s="92">
        <v>-1.30576714E-2</v>
      </c>
      <c r="E95" s="93">
        <v>8627036.6598179005</v>
      </c>
      <c r="F95" s="35"/>
      <c r="G95" s="35"/>
      <c r="H95" s="35"/>
      <c r="I95" s="35"/>
    </row>
    <row r="96" spans="1:9">
      <c r="A96" s="40" t="s">
        <v>342</v>
      </c>
      <c r="B96" s="11" t="s">
        <v>343</v>
      </c>
      <c r="C96" s="95">
        <v>5445</v>
      </c>
      <c r="D96" s="92">
        <v>-1.4479638E-2</v>
      </c>
      <c r="E96" s="93">
        <v>1180658.0546347599</v>
      </c>
      <c r="F96" s="35"/>
      <c r="G96" s="35"/>
      <c r="H96" s="35"/>
      <c r="I96" s="35"/>
    </row>
    <row r="97" spans="1:9">
      <c r="A97" s="40" t="s">
        <v>165</v>
      </c>
      <c r="B97" s="11" t="s">
        <v>166</v>
      </c>
      <c r="C97" s="95">
        <v>16190</v>
      </c>
      <c r="D97" s="92">
        <v>-1.5206812700000001E-2</v>
      </c>
      <c r="E97" s="93">
        <v>138034.89973509</v>
      </c>
      <c r="F97" s="35"/>
      <c r="G97" s="35"/>
      <c r="H97" s="35"/>
      <c r="I97" s="35"/>
    </row>
    <row r="98" spans="1:9">
      <c r="A98" s="40" t="s">
        <v>159</v>
      </c>
      <c r="B98" s="11" t="s">
        <v>160</v>
      </c>
      <c r="C98" s="95">
        <v>383</v>
      </c>
      <c r="D98" s="92">
        <v>-1.54241645E-2</v>
      </c>
      <c r="E98" s="93">
        <v>1732860.6197899899</v>
      </c>
      <c r="F98" s="35"/>
      <c r="G98" s="35"/>
      <c r="H98" s="35"/>
      <c r="I98" s="35"/>
    </row>
    <row r="99" spans="1:9">
      <c r="A99" s="40" t="s">
        <v>65</v>
      </c>
      <c r="B99" s="11" t="s">
        <v>66</v>
      </c>
      <c r="C99" s="95">
        <v>2550</v>
      </c>
      <c r="D99" s="92">
        <v>-1.54440154E-2</v>
      </c>
      <c r="E99" s="93">
        <v>813693.50521842996</v>
      </c>
      <c r="F99" s="35"/>
      <c r="G99" s="35"/>
      <c r="H99" s="35"/>
      <c r="I99" s="35"/>
    </row>
    <row r="100" spans="1:9">
      <c r="A100" s="40" t="s">
        <v>340</v>
      </c>
      <c r="B100" s="11" t="s">
        <v>341</v>
      </c>
      <c r="C100" s="95">
        <v>9.0999999999999998E-2</v>
      </c>
      <c r="D100" s="92">
        <v>-1.7278617699999999E-2</v>
      </c>
      <c r="E100" s="93">
        <v>55423148587.350746</v>
      </c>
      <c r="F100" s="35"/>
      <c r="G100" s="35"/>
      <c r="H100" s="35"/>
      <c r="I100" s="35"/>
    </row>
    <row r="101" spans="1:9">
      <c r="A101" s="40" t="s">
        <v>188</v>
      </c>
      <c r="B101" s="11" t="s">
        <v>189</v>
      </c>
      <c r="C101" s="95">
        <v>85.4</v>
      </c>
      <c r="D101" s="92">
        <v>-2.0642201799999999E-2</v>
      </c>
      <c r="E101" s="93">
        <v>97429990.315553293</v>
      </c>
      <c r="F101" s="35"/>
      <c r="G101" s="35"/>
      <c r="H101" s="35"/>
      <c r="I101" s="35"/>
    </row>
    <row r="102" spans="1:9">
      <c r="A102" s="40" t="s">
        <v>137</v>
      </c>
      <c r="B102" s="11" t="s">
        <v>138</v>
      </c>
      <c r="C102" s="95">
        <v>5450</v>
      </c>
      <c r="D102" s="92">
        <v>-2.0664869700000001E-2</v>
      </c>
      <c r="E102" s="93">
        <v>350945.18581251998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95">
        <v>68.3</v>
      </c>
      <c r="D103" s="92">
        <v>-2.1489971300000001E-2</v>
      </c>
      <c r="E103" s="93">
        <v>32883325.399967209</v>
      </c>
      <c r="F103" s="35"/>
      <c r="G103" s="35"/>
      <c r="H103" s="35"/>
      <c r="I103" s="35"/>
    </row>
    <row r="104" spans="1:9">
      <c r="A104" s="40" t="s">
        <v>218</v>
      </c>
      <c r="B104" s="11" t="s">
        <v>219</v>
      </c>
      <c r="C104" s="95">
        <v>2495</v>
      </c>
      <c r="D104" s="92">
        <v>-2.15686275E-2</v>
      </c>
      <c r="E104" s="93">
        <v>630870.76103972003</v>
      </c>
      <c r="F104" s="35"/>
      <c r="G104" s="35"/>
      <c r="H104" s="35"/>
      <c r="I104" s="35"/>
    </row>
    <row r="105" spans="1:9">
      <c r="A105" s="40" t="s">
        <v>177</v>
      </c>
      <c r="B105" s="11" t="s">
        <v>178</v>
      </c>
      <c r="C105" s="95">
        <v>45840</v>
      </c>
      <c r="D105" s="92">
        <v>-2.3434171300000001E-2</v>
      </c>
      <c r="E105" s="93">
        <v>52740.137818219999</v>
      </c>
      <c r="F105" s="35"/>
      <c r="G105" s="35"/>
      <c r="H105" s="35"/>
      <c r="I105" s="35"/>
    </row>
    <row r="106" spans="1:9">
      <c r="A106" s="40" t="s">
        <v>115</v>
      </c>
      <c r="B106" s="11" t="s">
        <v>116</v>
      </c>
      <c r="C106" s="95">
        <v>2905</v>
      </c>
      <c r="D106" s="92">
        <v>-2.35294118E-2</v>
      </c>
      <c r="E106" s="93">
        <v>416807.18229087</v>
      </c>
      <c r="F106" s="35"/>
      <c r="G106" s="35"/>
      <c r="H106" s="35"/>
      <c r="I106" s="35"/>
    </row>
    <row r="107" spans="1:9">
      <c r="A107" s="40" t="s">
        <v>236</v>
      </c>
      <c r="B107" s="11" t="s">
        <v>237</v>
      </c>
      <c r="C107" s="95">
        <v>570</v>
      </c>
      <c r="D107" s="92">
        <v>-2.5641025599999999E-2</v>
      </c>
      <c r="E107" s="93">
        <v>10612092.354911139</v>
      </c>
      <c r="F107" s="35"/>
      <c r="G107" s="35"/>
      <c r="H107" s="35"/>
      <c r="I107" s="35"/>
    </row>
    <row r="108" spans="1:9">
      <c r="A108" s="40" t="s">
        <v>210</v>
      </c>
      <c r="B108" s="11" t="s">
        <v>211</v>
      </c>
      <c r="C108" s="95">
        <v>10.8</v>
      </c>
      <c r="D108" s="92">
        <v>-2.7027026999999999E-2</v>
      </c>
      <c r="E108" s="93">
        <v>7781081576.4514847</v>
      </c>
      <c r="F108" s="35"/>
      <c r="G108" s="35"/>
      <c r="H108" s="35"/>
      <c r="I108" s="35"/>
    </row>
    <row r="109" spans="1:9">
      <c r="A109" s="40" t="s">
        <v>125</v>
      </c>
      <c r="B109" s="11" t="s">
        <v>126</v>
      </c>
      <c r="C109" s="95">
        <v>82.2</v>
      </c>
      <c r="D109" s="92">
        <v>-2.7218934899999998E-2</v>
      </c>
      <c r="E109" s="41">
        <v>14593309.043617239</v>
      </c>
    </row>
    <row r="110" spans="1:9">
      <c r="A110" s="40" t="s">
        <v>145</v>
      </c>
      <c r="B110" s="11" t="s">
        <v>146</v>
      </c>
      <c r="C110" s="95">
        <v>8.83</v>
      </c>
      <c r="D110" s="92">
        <v>-2.8602860300000001E-2</v>
      </c>
      <c r="E110" s="41">
        <v>277273514.27137256</v>
      </c>
    </row>
    <row r="111" spans="1:9">
      <c r="A111" s="40" t="s">
        <v>153</v>
      </c>
      <c r="B111" s="11" t="s">
        <v>154</v>
      </c>
      <c r="C111" s="95">
        <v>32260</v>
      </c>
      <c r="D111" s="92">
        <v>-3.2973621100000003E-2</v>
      </c>
      <c r="E111" s="41">
        <v>2449829.21972701</v>
      </c>
    </row>
    <row r="112" spans="1:9">
      <c r="A112" s="40" t="s">
        <v>198</v>
      </c>
      <c r="B112" s="11" t="s">
        <v>199</v>
      </c>
      <c r="C112" s="95">
        <v>11</v>
      </c>
      <c r="D112" s="92">
        <v>-3.50877193E-2</v>
      </c>
      <c r="E112" s="41">
        <v>120481338.96569423</v>
      </c>
    </row>
    <row r="113" spans="1:5">
      <c r="A113" s="40" t="s">
        <v>202</v>
      </c>
      <c r="B113" s="11" t="s">
        <v>203</v>
      </c>
      <c r="C113" s="95">
        <v>8.27</v>
      </c>
      <c r="D113" s="92">
        <v>-4.3930635799999999E-2</v>
      </c>
      <c r="E113" s="41">
        <v>825763535.55563462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1" t="str">
        <f>TEXT(투자전략!$G$1, "[$-ko-KR]yyyy년 mm월") &amp; " 총결산"</f>
        <v>2022년 03월 총결산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3"/>
    </row>
    <row r="2" spans="1:15" ht="16.5" customHeight="1" thickBot="1">
      <c r="A2" s="187" t="s">
        <v>284</v>
      </c>
      <c r="B2" s="188"/>
      <c r="C2" s="188"/>
      <c r="D2" s="179" t="s">
        <v>280</v>
      </c>
      <c r="E2" s="179"/>
      <c r="F2" s="180"/>
      <c r="G2" s="181" t="s">
        <v>281</v>
      </c>
      <c r="H2" s="182"/>
      <c r="I2" s="183"/>
      <c r="J2" s="178" t="s">
        <v>282</v>
      </c>
      <c r="K2" s="179"/>
      <c r="L2" s="179"/>
      <c r="M2" s="179" t="s">
        <v>283</v>
      </c>
      <c r="N2" s="179"/>
      <c r="O2" s="180"/>
    </row>
    <row r="3" spans="1:15" ht="16.5" customHeight="1">
      <c r="A3" s="258">
        <v>1</v>
      </c>
      <c r="B3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189"/>
      <c r="D3" s="187" t="s">
        <v>285</v>
      </c>
      <c r="E3" s="188"/>
      <c r="F3" s="189"/>
      <c r="G3" s="187" t="s">
        <v>292</v>
      </c>
      <c r="H3" s="188"/>
      <c r="I3" s="189"/>
      <c r="J3" s="187" t="s">
        <v>299</v>
      </c>
      <c r="K3" s="188"/>
      <c r="L3" s="189"/>
      <c r="M3" s="187" t="s">
        <v>306</v>
      </c>
      <c r="N3" s="188"/>
      <c r="O3" s="189"/>
    </row>
    <row r="4" spans="1:15" ht="16.5" customHeight="1" thickBot="1">
      <c r="A4" s="259"/>
      <c r="B4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89,607 KRW (2.99%)</v>
      </c>
      <c r="C4" s="195"/>
      <c r="D4" s="193" t="str">
        <f ca="1" xml:space="preserve"> TEXT($F$92, "#,##0") &amp; " KRW (" &amp; TEXT($E$92, "0.00%)")</f>
        <v>-275,949 KRW (-9.20%)</v>
      </c>
      <c r="E4" s="194"/>
      <c r="F4" s="195"/>
      <c r="G4" s="193" t="str">
        <f ca="1" xml:space="preserve"> TEXT($I$92, "#,##0") &amp; " KRW (" &amp; TEXT($H$92, "0.00%)")</f>
        <v>-107,617 KRW (-3.59%)</v>
      </c>
      <c r="H4" s="194"/>
      <c r="I4" s="195"/>
      <c r="J4" s="193" t="str">
        <f ca="1" xml:space="preserve"> TEXT($L$92, "#,##0") &amp; " KRW (" &amp; TEXT($K$92, "0.00%)")</f>
        <v>89,607 KRW (2.99%)</v>
      </c>
      <c r="K4" s="194"/>
      <c r="L4" s="195"/>
      <c r="M4" s="193" t="str">
        <f ca="1" xml:space="preserve"> TEXT($O$92, "#,##0") &amp; " KRW (" &amp; TEXT($N$92, "0.00%)")</f>
        <v>-68,160 KRW (-2.27%)</v>
      </c>
      <c r="N4" s="194"/>
      <c r="O4" s="195"/>
    </row>
    <row r="5" spans="1:15" ht="16.5" customHeight="1">
      <c r="A5" s="258">
        <v>2</v>
      </c>
      <c r="B5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189"/>
      <c r="D5" s="187" t="s">
        <v>286</v>
      </c>
      <c r="E5" s="188"/>
      <c r="F5" s="189"/>
      <c r="G5" s="187" t="s">
        <v>293</v>
      </c>
      <c r="H5" s="188"/>
      <c r="I5" s="189"/>
      <c r="J5" s="187" t="s">
        <v>300</v>
      </c>
      <c r="K5" s="188"/>
      <c r="L5" s="189"/>
      <c r="M5" s="187" t="s">
        <v>307</v>
      </c>
      <c r="N5" s="188"/>
      <c r="O5" s="189"/>
    </row>
    <row r="6" spans="1:15" ht="16.5" customHeight="1" thickBot="1">
      <c r="A6" s="259"/>
      <c r="B6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79,973 KRW (2.67%)</v>
      </c>
      <c r="C6" s="195"/>
      <c r="D6" s="193" t="str">
        <f ca="1" xml:space="preserve"> TEXT($F$130, "#,##0") &amp; " KRW (" &amp; TEXT($E$130, "0.00%)")</f>
        <v>-442,223 KRW (-14.74%)</v>
      </c>
      <c r="E6" s="194"/>
      <c r="F6" s="195"/>
      <c r="G6" s="193" t="str">
        <f ca="1" xml:space="preserve"> TEXT($I$130, "#,##0") &amp; " KRW (" &amp; TEXT($H$130, "0.00%)")</f>
        <v>-174,380 KRW (-5.81%)</v>
      </c>
      <c r="H6" s="194"/>
      <c r="I6" s="195"/>
      <c r="J6" s="193" t="str">
        <f ca="1" xml:space="preserve"> TEXT($L$130, "#,##0") &amp; " KRW (" &amp; TEXT($K$130, "0.00%)")</f>
        <v>-66,190 KRW (-2.21%)</v>
      </c>
      <c r="K6" s="194"/>
      <c r="L6" s="195"/>
      <c r="M6" s="193" t="str">
        <f ca="1" xml:space="preserve"> TEXT($O$130, "#,##0") &amp; " KRW (" &amp; TEXT($N$130, "0.00%)")</f>
        <v>-81,457 KRW (-2.72%)</v>
      </c>
      <c r="N6" s="194"/>
      <c r="O6" s="195"/>
    </row>
    <row r="7" spans="1:15" ht="16.5" customHeight="1">
      <c r="A7" s="258">
        <v>3</v>
      </c>
      <c r="B7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Bottom20</v>
      </c>
      <c r="C7" s="189"/>
      <c r="D7" s="187" t="s">
        <v>287</v>
      </c>
      <c r="E7" s="188"/>
      <c r="F7" s="189"/>
      <c r="G7" s="187" t="s">
        <v>294</v>
      </c>
      <c r="H7" s="188"/>
      <c r="I7" s="189"/>
      <c r="J7" s="187" t="s">
        <v>301</v>
      </c>
      <c r="K7" s="188"/>
      <c r="L7" s="189"/>
      <c r="M7" s="187" t="s">
        <v>308</v>
      </c>
      <c r="N7" s="188"/>
      <c r="O7" s="189"/>
    </row>
    <row r="8" spans="1:15" ht="16.5" customHeight="1" thickBot="1">
      <c r="A8" s="259"/>
      <c r="B8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38,254 KRW (1.28%)</v>
      </c>
      <c r="C8" s="195"/>
      <c r="D8" s="193" t="str">
        <f ca="1" xml:space="preserve"> TEXT($F$206, "#,##0") &amp; " KRW (" &amp; TEXT($E$206, "0.00%)")</f>
        <v>-286,731 KRW (-9.56%)</v>
      </c>
      <c r="E8" s="194"/>
      <c r="F8" s="195"/>
      <c r="G8" s="193" t="str">
        <f ca="1" xml:space="preserve"> TEXT($I$206, "#,##0") &amp; " KRW (" &amp; TEXT($H$206, "0.00%)")</f>
        <v>-112,589 KRW (-3.75%)</v>
      </c>
      <c r="H8" s="194"/>
      <c r="I8" s="195"/>
      <c r="J8" s="193" t="str">
        <f ca="1" xml:space="preserve"> TEXT($L$206, "#,##0") &amp; " KRW (" &amp; TEXT($K$206, "0.00%)")</f>
        <v>79,973 KRW (2.67%)</v>
      </c>
      <c r="K8" s="194"/>
      <c r="L8" s="195"/>
      <c r="M8" s="193" t="str">
        <f ca="1" xml:space="preserve"> TEXT($O$206, "#,##0") &amp; " KRW (" &amp; TEXT($N$206, "0.00%)")</f>
        <v>-40,271 KRW (-1.34%)</v>
      </c>
      <c r="N8" s="194"/>
      <c r="O8" s="195"/>
    </row>
    <row r="9" spans="1:15" ht="16.5" customHeight="1">
      <c r="A9" s="258">
        <v>4</v>
      </c>
      <c r="B9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189"/>
      <c r="D9" s="187" t="s">
        <v>288</v>
      </c>
      <c r="E9" s="188"/>
      <c r="F9" s="189"/>
      <c r="G9" s="187" t="s">
        <v>295</v>
      </c>
      <c r="H9" s="188"/>
      <c r="I9" s="189"/>
      <c r="J9" s="187" t="s">
        <v>302</v>
      </c>
      <c r="K9" s="188"/>
      <c r="L9" s="189"/>
      <c r="M9" s="187" t="s">
        <v>309</v>
      </c>
      <c r="N9" s="188"/>
      <c r="O9" s="189"/>
    </row>
    <row r="10" spans="1:15" ht="16.5" customHeight="1" thickBot="1">
      <c r="A10" s="259"/>
      <c r="B10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195"/>
      <c r="D10" s="193" t="str">
        <f ca="1" xml:space="preserve"> TEXT($F$244, "#,##0") &amp; " KRW (" &amp; TEXT($E$244, "0.00%)")</f>
        <v>-352,061 KRW (-11.74%)</v>
      </c>
      <c r="E10" s="194"/>
      <c r="F10" s="195"/>
      <c r="G10" s="193" t="str">
        <f ca="1" xml:space="preserve"> TEXT($I$244, "#,##0") &amp; " KRW (" &amp; TEXT($H$244, "0.00%)")</f>
        <v>-101,601 KRW (-3.39%)</v>
      </c>
      <c r="H10" s="194"/>
      <c r="I10" s="195"/>
      <c r="J10" s="193" t="str">
        <f ca="1" xml:space="preserve"> TEXT($L$244, "#,##0") &amp; " KRW (" &amp; TEXT($K$244, "0.00%)")</f>
        <v>38,254 KRW (1.28%)</v>
      </c>
      <c r="K10" s="194"/>
      <c r="L10" s="195"/>
      <c r="M10" s="193" t="str">
        <f ca="1" xml:space="preserve"> TEXT($O$244, "#,##0") &amp; " KRW (" &amp; TEXT($N$244, "0.00%)")</f>
        <v>-133,332 KRW (-4.44%)</v>
      </c>
      <c r="N10" s="194"/>
      <c r="O10" s="195"/>
    </row>
    <row r="11" spans="1:15" ht="16.5" customHeight="1">
      <c r="A11" s="258">
        <v>5</v>
      </c>
      <c r="B11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189"/>
      <c r="D11" s="187" t="s">
        <v>289</v>
      </c>
      <c r="E11" s="188"/>
      <c r="F11" s="189"/>
      <c r="G11" s="187" t="s">
        <v>296</v>
      </c>
      <c r="H11" s="188"/>
      <c r="I11" s="189"/>
      <c r="J11" s="187" t="s">
        <v>303</v>
      </c>
      <c r="K11" s="188"/>
      <c r="L11" s="189"/>
      <c r="M11" s="187" t="s">
        <v>310</v>
      </c>
      <c r="N11" s="188"/>
      <c r="O11" s="189"/>
    </row>
    <row r="12" spans="1:15" ht="16.5" customHeight="1" thickBot="1">
      <c r="A12" s="259"/>
      <c r="B12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195"/>
      <c r="D12" s="193" t="str">
        <f ca="1" xml:space="preserve"> TEXT($F$168, "#,##0") &amp; " KRW (" &amp; TEXT($E$168, "0.00%)")</f>
        <v>-389,852 KRW (-13.00%)</v>
      </c>
      <c r="E12" s="194"/>
      <c r="F12" s="195"/>
      <c r="G12" s="193" t="str">
        <f ca="1" xml:space="preserve"> TEXT($I$168, "#,##0") &amp; " KRW (" &amp; TEXT($H$168, "0.00%)")</f>
        <v>-210,824 KRW (-7.03%)</v>
      </c>
      <c r="H12" s="194"/>
      <c r="I12" s="195"/>
      <c r="J12" s="193" t="str">
        <f ca="1" xml:space="preserve"> TEXT($L$168, "#,##0") &amp; " KRW (" &amp; TEXT($K$168, "0.00%)")</f>
        <v>-57,992 KRW (-1.93%)</v>
      </c>
      <c r="K12" s="194"/>
      <c r="L12" s="195"/>
      <c r="M12" s="193" t="str">
        <f ca="1" xml:space="preserve"> TEXT($O$168, "#,##0") &amp; " KRW (" &amp; TEXT($N$168, "0.00%)")</f>
        <v>-114,571 KRW (-3.82%)</v>
      </c>
      <c r="N12" s="194"/>
      <c r="O12" s="195"/>
    </row>
    <row r="13" spans="1:15" ht="16.5" customHeight="1">
      <c r="A13" s="258">
        <v>6</v>
      </c>
      <c r="B13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189"/>
      <c r="D13" s="187" t="s">
        <v>290</v>
      </c>
      <c r="E13" s="188"/>
      <c r="F13" s="189"/>
      <c r="G13" s="187" t="s">
        <v>297</v>
      </c>
      <c r="H13" s="188"/>
      <c r="I13" s="189"/>
      <c r="J13" s="187" t="s">
        <v>304</v>
      </c>
      <c r="K13" s="188"/>
      <c r="L13" s="189"/>
      <c r="M13" s="187" t="s">
        <v>311</v>
      </c>
      <c r="N13" s="188"/>
      <c r="O13" s="189"/>
    </row>
    <row r="14" spans="1:15" ht="16.5" customHeight="1" thickBot="1">
      <c r="A14" s="259"/>
      <c r="B14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195"/>
      <c r="D14" s="193" t="str">
        <f ca="1" xml:space="preserve"> TEXT($F$282, "#,##0") &amp; " KRW (" &amp; TEXT($E$282, "0.00%)")</f>
        <v>-458,809 KRW (-15.29%)</v>
      </c>
      <c r="E14" s="194"/>
      <c r="F14" s="195"/>
      <c r="G14" s="193" t="str">
        <f ca="1" xml:space="preserve"> TEXT($I$282, "#,##0") &amp; " KRW (" &amp; TEXT($H$282, "0.00%)")</f>
        <v>-265,206 KRW (-8.84%)</v>
      </c>
      <c r="H14" s="194"/>
      <c r="I14" s="195"/>
      <c r="J14" s="193" t="str">
        <f ca="1" xml:space="preserve"> TEXT($L$282, "#,##0") &amp; " KRW (" &amp; TEXT($K$282, "0.00%)")</f>
        <v>-30,027 KRW (-1.00%)</v>
      </c>
      <c r="K14" s="194"/>
      <c r="L14" s="195"/>
      <c r="M14" s="193" t="str">
        <f ca="1" xml:space="preserve"> TEXT($O$282, "#,##0") &amp; " KRW (" &amp; TEXT($N$282, "0.00%)")</f>
        <v>-167,406 KRW (-5.58%)</v>
      </c>
      <c r="N14" s="194"/>
      <c r="O14" s="195"/>
    </row>
    <row r="15" spans="1:15" ht="16.5" customHeight="1">
      <c r="A15" s="258">
        <v>7</v>
      </c>
      <c r="B15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189"/>
      <c r="D15" s="187" t="s">
        <v>291</v>
      </c>
      <c r="E15" s="188"/>
      <c r="F15" s="189"/>
      <c r="G15" s="187" t="s">
        <v>298</v>
      </c>
      <c r="H15" s="188"/>
      <c r="I15" s="189"/>
      <c r="J15" s="187" t="s">
        <v>305</v>
      </c>
      <c r="K15" s="188"/>
      <c r="L15" s="189"/>
      <c r="M15" s="187" t="s">
        <v>312</v>
      </c>
      <c r="N15" s="188"/>
      <c r="O15" s="189"/>
    </row>
    <row r="16" spans="1:15" ht="16.5" customHeight="1" thickBot="1">
      <c r="A16" s="259"/>
      <c r="B16" s="19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195"/>
      <c r="D16" s="193" t="str">
        <f ca="1" xml:space="preserve"> TEXT($F$54, "#,##0") &amp; " KRW (" &amp; TEXT($E$54, "0.00%)")</f>
        <v>0 KRW (0.00%)</v>
      </c>
      <c r="E16" s="194"/>
      <c r="F16" s="195"/>
      <c r="G16" s="193" t="str">
        <f ca="1" xml:space="preserve"> TEXT($I$54, "#,##0") &amp; " KRW (" &amp; TEXT($H$54, "0.00%)")</f>
        <v>0 KRW (0.00%)</v>
      </c>
      <c r="H16" s="194"/>
      <c r="I16" s="195"/>
      <c r="J16" s="193" t="str">
        <f ca="1" xml:space="preserve"> TEXT($L$54, "#,##0") &amp; " KRW (" &amp; TEXT($K$54, "0.00%)")</f>
        <v>0 KRW (0.00%)</v>
      </c>
      <c r="K16" s="194"/>
      <c r="L16" s="195"/>
      <c r="M16" s="193" t="str">
        <f ca="1" xml:space="preserve"> TEXT($O$54, "#,##0") &amp; " KRW (" &amp; TEXT($N$54, "0.00%)")</f>
        <v>0 KRW (0.00%)</v>
      </c>
      <c r="N16" s="194"/>
      <c r="O16" s="195"/>
    </row>
    <row r="18" spans="1:15" ht="16.5" customHeight="1" thickBot="1"/>
    <row r="19" spans="1:15" ht="16.5" customHeight="1" thickBot="1">
      <c r="A19" s="178" t="str">
        <f>TEXT(투자전략!$G$1, "[$-ko-KR]yyyy년 mm월 ") &amp; "실거래 월말결산"</f>
        <v>2022년 03월 실거래 월말결산</v>
      </c>
      <c r="B19" s="179"/>
      <c r="C19" s="179"/>
      <c r="D19" s="179"/>
      <c r="E19" s="179"/>
      <c r="F19" s="179"/>
      <c r="G19" s="179"/>
      <c r="H19" s="179"/>
      <c r="I19" s="179"/>
      <c r="J19" s="179"/>
      <c r="K19" s="179"/>
      <c r="L19" s="179"/>
      <c r="M19" s="179"/>
      <c r="N19" s="179"/>
      <c r="O19" s="180"/>
    </row>
    <row r="20" spans="1:15" ht="16.5" customHeight="1" thickBot="1">
      <c r="A20" s="239" t="s">
        <v>279</v>
      </c>
      <c r="B20" s="193" t="s">
        <v>277</v>
      </c>
      <c r="C20" s="195"/>
      <c r="D20" s="193" t="s">
        <v>269</v>
      </c>
      <c r="E20" s="194"/>
      <c r="F20" s="195"/>
      <c r="G20" s="193" t="s">
        <v>270</v>
      </c>
      <c r="H20" s="194"/>
      <c r="I20" s="195"/>
      <c r="J20" s="193" t="s">
        <v>271</v>
      </c>
      <c r="K20" s="194"/>
      <c r="L20" s="195"/>
      <c r="M20" s="193" t="s">
        <v>272</v>
      </c>
      <c r="N20" s="194"/>
      <c r="O20" s="195"/>
    </row>
    <row r="21" spans="1:15" ht="16.5" customHeight="1" thickBot="1">
      <c r="A21" s="243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7" t="s">
        <v>278</v>
      </c>
      <c r="B53" s="189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193"/>
      <c r="B54" s="195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8" t="str">
        <f>TEXT(투자전략!$G$1, "[$-ko-KR]yyyy년 mm월 ") &amp; "[엽전코인] 전일대비 상승률 Top20 월말결산"</f>
        <v>2022년 03월 [엽전코인] 전일대비 상승률 Top20 월말결산</v>
      </c>
      <c r="B57" s="179"/>
      <c r="C57" s="179"/>
      <c r="D57" s="179"/>
      <c r="E57" s="179"/>
      <c r="F57" s="179"/>
      <c r="G57" s="179"/>
      <c r="H57" s="179"/>
      <c r="I57" s="179"/>
      <c r="J57" s="179"/>
      <c r="K57" s="179"/>
      <c r="L57" s="179"/>
      <c r="M57" s="179"/>
      <c r="N57" s="179"/>
      <c r="O57" s="180"/>
    </row>
    <row r="58" spans="1:15" ht="16.5" customHeight="1" thickBot="1">
      <c r="A58" s="239" t="s">
        <v>279</v>
      </c>
      <c r="B58" s="193" t="s">
        <v>277</v>
      </c>
      <c r="C58" s="195"/>
      <c r="D58" s="193" t="s">
        <v>269</v>
      </c>
      <c r="E58" s="194"/>
      <c r="F58" s="195"/>
      <c r="G58" s="193" t="s">
        <v>270</v>
      </c>
      <c r="H58" s="194"/>
      <c r="I58" s="195"/>
      <c r="J58" s="193" t="s">
        <v>271</v>
      </c>
      <c r="K58" s="194"/>
      <c r="L58" s="195"/>
      <c r="M58" s="193" t="s">
        <v>272</v>
      </c>
      <c r="N58" s="194"/>
      <c r="O58" s="195"/>
    </row>
    <row r="59" spans="1:15" ht="16.5" customHeight="1" thickBot="1">
      <c r="A59" s="243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3000000</v>
      </c>
      <c r="H73" s="79">
        <f t="shared" ca="1" si="18"/>
        <v>0</v>
      </c>
      <c r="I73" s="138">
        <f t="shared" ca="1" si="19"/>
        <v>0</v>
      </c>
      <c r="J73" s="140">
        <f t="shared" ca="1" si="20"/>
        <v>3000000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3000000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7" t="s">
        <v>278</v>
      </c>
      <c r="B91" s="189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193"/>
      <c r="B92" s="195"/>
      <c r="C92" s="136">
        <f ca="1">SUM(C60:C90)</f>
        <v>42000000</v>
      </c>
      <c r="D92" s="140">
        <f ca="1">SUM(D60:D90)</f>
        <v>41724051.475436091</v>
      </c>
      <c r="E92" s="79">
        <f ca="1">IFERROR(F92 / (SUM($C60:$C90) / COUNT($C60:$C90)), 0)</f>
        <v>-9.1982841521305911E-2</v>
      </c>
      <c r="F92" s="138">
        <f ca="1">SUM(F60:F90)</f>
        <v>-275948.52456391772</v>
      </c>
      <c r="G92" s="140">
        <f ca="1">SUM(G60:G90)</f>
        <v>41892383.065023459</v>
      </c>
      <c r="H92" s="79">
        <f ca="1">IFERROR(I92 / (SUM($C60:$C90) / COUNT($C60:$C90)), 0)</f>
        <v>-3.5872311658844844E-2</v>
      </c>
      <c r="I92" s="138">
        <f ca="1">SUM(I60:I90)</f>
        <v>-107616.93497653454</v>
      </c>
      <c r="J92" s="140">
        <f ca="1">SUM(J60:J90)</f>
        <v>42089606.828648165</v>
      </c>
      <c r="K92" s="79">
        <f ca="1">IFERROR(L92 / (SUM($C60:$C90) / COUNT($C60:$C90)), 0)</f>
        <v>2.9868942882722908E-2</v>
      </c>
      <c r="L92" s="138">
        <f ca="1">SUM(L60:L90)</f>
        <v>89606.828648168725</v>
      </c>
      <c r="M92" s="140">
        <f ca="1">SUM(M60:M90)</f>
        <v>41931839.665332317</v>
      </c>
      <c r="N92" s="79">
        <f ca="1">IFERROR(O92 / (SUM($C60:$C90) / COUNT($C60:$C90)), 0)</f>
        <v>-2.2720111555893915E-2</v>
      </c>
      <c r="O92" s="138">
        <f ca="1">SUM(O60:O90)</f>
        <v>-68160.334667681745</v>
      </c>
    </row>
    <row r="94" spans="1:15" ht="16.5" customHeight="1" thickBot="1"/>
    <row r="95" spans="1:15" ht="16.5" customHeight="1" thickBot="1">
      <c r="A95" s="178" t="str">
        <f>TEXT(투자전략!$G$1, "[$-ko-KR]yyyy년 mm월 ") &amp; "[동전코인] 전일대비 상승률 Top20 월말결산"</f>
        <v>2022년 03월 [동전코인] 전일대비 상승률 Top20 월말결산</v>
      </c>
      <c r="B95" s="179"/>
      <c r="C95" s="179"/>
      <c r="D95" s="179"/>
      <c r="E95" s="179"/>
      <c r="F95" s="179"/>
      <c r="G95" s="179"/>
      <c r="H95" s="179"/>
      <c r="I95" s="179"/>
      <c r="J95" s="179"/>
      <c r="K95" s="179"/>
      <c r="L95" s="179"/>
      <c r="M95" s="179"/>
      <c r="N95" s="179"/>
      <c r="O95" s="180"/>
    </row>
    <row r="96" spans="1:15" ht="16.5" customHeight="1" thickBot="1">
      <c r="A96" s="239" t="s">
        <v>279</v>
      </c>
      <c r="B96" s="193" t="s">
        <v>277</v>
      </c>
      <c r="C96" s="195"/>
      <c r="D96" s="193" t="s">
        <v>269</v>
      </c>
      <c r="E96" s="194"/>
      <c r="F96" s="195"/>
      <c r="G96" s="193" t="s">
        <v>270</v>
      </c>
      <c r="H96" s="194"/>
      <c r="I96" s="195"/>
      <c r="J96" s="193" t="s">
        <v>271</v>
      </c>
      <c r="K96" s="194"/>
      <c r="L96" s="195"/>
      <c r="M96" s="193" t="s">
        <v>272</v>
      </c>
      <c r="N96" s="194"/>
      <c r="O96" s="195"/>
    </row>
    <row r="97" spans="1:15" ht="16.5" customHeight="1" thickBot="1">
      <c r="A97" s="243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3000000</v>
      </c>
      <c r="H111" s="79">
        <f t="shared" ca="1" si="31"/>
        <v>0</v>
      </c>
      <c r="I111" s="138">
        <f t="shared" ca="1" si="32"/>
        <v>0</v>
      </c>
      <c r="J111" s="140">
        <f t="shared" ca="1" si="33"/>
        <v>3000000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3000000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7" t="s">
        <v>278</v>
      </c>
      <c r="B129" s="189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193"/>
      <c r="B130" s="195"/>
      <c r="C130" s="136">
        <f ca="1">SUM(C98:C128)</f>
        <v>42000000</v>
      </c>
      <c r="D130" s="140">
        <f ca="1">SUM(D98:D128)</f>
        <v>41557777.383952543</v>
      </c>
      <c r="E130" s="79">
        <f ca="1">IFERROR(F130 / (SUM($C98:$C128) / COUNT($C98:$C128)), 0)</f>
        <v>-0.14740753868248538</v>
      </c>
      <c r="F130" s="138">
        <f ca="1">SUM(F98:F128)</f>
        <v>-442222.61604745616</v>
      </c>
      <c r="G130" s="140">
        <f ca="1">SUM(G98:G128)</f>
        <v>41825620.017357245</v>
      </c>
      <c r="H130" s="79">
        <f ca="1">IFERROR(I130 / (SUM($C98:$C128) / COUNT($C98:$C128)), 0)</f>
        <v>-5.8126660880917641E-2</v>
      </c>
      <c r="I130" s="138">
        <f ca="1">SUM(I98:I128)</f>
        <v>-174379.98264275293</v>
      </c>
      <c r="J130" s="140">
        <f ca="1">SUM(J98:J128)</f>
        <v>41933809.905302659</v>
      </c>
      <c r="K130" s="79">
        <f ca="1">IFERROR(L130 / (SUM($C98:$C128) / COUNT($C98:$C128)), 0)</f>
        <v>-2.2063364899115163E-2</v>
      </c>
      <c r="L130" s="138">
        <f ca="1">SUM(L98:L128)</f>
        <v>-66190.094697345485</v>
      </c>
      <c r="M130" s="140">
        <f ca="1">SUM(M98:M128)</f>
        <v>41918543.137945153</v>
      </c>
      <c r="N130" s="79">
        <f ca="1">IFERROR(O130 / (SUM($C98:$C128) / COUNT($C98:$C128)), 0)</f>
        <v>-2.7152287351615893E-2</v>
      </c>
      <c r="O130" s="138">
        <f ca="1">SUM(O98:O128)</f>
        <v>-81456.862054847676</v>
      </c>
    </row>
    <row r="132" spans="1:15" ht="16.5" customHeight="1" thickBot="1"/>
    <row r="133" spans="1:15" ht="16.5" customHeight="1" thickBot="1">
      <c r="A133" s="178" t="str">
        <f>TEXT(투자전략!$G$1, "[$-ko-KR]yyyy년 mm월 ") &amp; "전일대비 상승률 Top20 월말결산"</f>
        <v>2022년 03월 전일대비 상승률 Top20 월말결산</v>
      </c>
      <c r="B133" s="179"/>
      <c r="C133" s="179"/>
      <c r="D133" s="179"/>
      <c r="E133" s="179"/>
      <c r="F133" s="179"/>
      <c r="G133" s="179"/>
      <c r="H133" s="179"/>
      <c r="I133" s="179"/>
      <c r="J133" s="179"/>
      <c r="K133" s="179"/>
      <c r="L133" s="179"/>
      <c r="M133" s="179"/>
      <c r="N133" s="179"/>
      <c r="O133" s="180"/>
    </row>
    <row r="134" spans="1:15" ht="16.5" customHeight="1" thickBot="1">
      <c r="A134" s="239" t="s">
        <v>279</v>
      </c>
      <c r="B134" s="193" t="s">
        <v>277</v>
      </c>
      <c r="C134" s="195"/>
      <c r="D134" s="193" t="s">
        <v>269</v>
      </c>
      <c r="E134" s="194"/>
      <c r="F134" s="195"/>
      <c r="G134" s="193" t="s">
        <v>270</v>
      </c>
      <c r="H134" s="194"/>
      <c r="I134" s="195"/>
      <c r="J134" s="193" t="s">
        <v>271</v>
      </c>
      <c r="K134" s="194"/>
      <c r="L134" s="195"/>
      <c r="M134" s="193" t="s">
        <v>272</v>
      </c>
      <c r="N134" s="194"/>
      <c r="O134" s="195"/>
    </row>
    <row r="135" spans="1:15" ht="16.5" customHeight="1" thickBot="1">
      <c r="A135" s="243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3000000</v>
      </c>
      <c r="H149" s="79">
        <f t="shared" ca="1" si="44"/>
        <v>0</v>
      </c>
      <c r="I149" s="138">
        <f t="shared" ca="1" si="45"/>
        <v>0</v>
      </c>
      <c r="J149" s="140">
        <f t="shared" ca="1" si="46"/>
        <v>3000000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3000000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7" t="s">
        <v>278</v>
      </c>
      <c r="B167" s="189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193"/>
      <c r="B168" s="195"/>
      <c r="C168" s="136">
        <f ca="1">SUM(C136:C166)</f>
        <v>42000000</v>
      </c>
      <c r="D168" s="140">
        <f ca="1">SUM(D136:D166)</f>
        <v>41610147.939575404</v>
      </c>
      <c r="E168" s="79">
        <f ca="1">IFERROR(F168 / (SUM($C136:$C166) / COUNT($C136:$C166)), 0)</f>
        <v>-0.12995068680819563</v>
      </c>
      <c r="F168" s="138">
        <f ca="1">SUM(F136:F166)</f>
        <v>-389852.06042458687</v>
      </c>
      <c r="G168" s="140">
        <f ca="1">SUM(G136:G166)</f>
        <v>41789175.544833831</v>
      </c>
      <c r="H168" s="79">
        <f ca="1">IFERROR(I168 / (SUM($C136:$C166) / COUNT($C136:$C166)), 0)</f>
        <v>-7.0274818388723029E-2</v>
      </c>
      <c r="I168" s="138">
        <f ca="1">SUM(I136:I166)</f>
        <v>-210824.45516616909</v>
      </c>
      <c r="J168" s="140">
        <f ca="1">SUM(J136:J166)</f>
        <v>41942007.585287988</v>
      </c>
      <c r="K168" s="79">
        <f ca="1">IFERROR(L168 / (SUM($C136:$C166) / COUNT($C136:$C166)), 0)</f>
        <v>-1.9330804904004198E-2</v>
      </c>
      <c r="L168" s="138">
        <f ca="1">SUM(L136:L166)</f>
        <v>-57992.414712012593</v>
      </c>
      <c r="M168" s="140">
        <f ca="1">SUM(M136:M166)</f>
        <v>41885428.684506565</v>
      </c>
      <c r="N168" s="79">
        <f ca="1">IFERROR(O168 / (SUM($C136:$C166) / COUNT($C136:$C166)), 0)</f>
        <v>-3.819043849781173E-2</v>
      </c>
      <c r="O168" s="138">
        <f ca="1">SUM(O136:O166)</f>
        <v>-114571.31549343519</v>
      </c>
    </row>
    <row r="170" spans="1:15" ht="16.5" customHeight="1" thickBot="1"/>
    <row r="171" spans="1:15" ht="16.5" customHeight="1" thickBot="1">
      <c r="A171" s="178" t="str">
        <f>TEXT(투자전략!$G$1, "[$-ko-KR]yyyy년 mm월 ") &amp; "[엽전코인] 전일대비 상승률 Bottom20 월말결산"</f>
        <v>2022년 03월 [엽전코인] 전일대비 상승률 Bottom20 월말결산</v>
      </c>
      <c r="B171" s="179"/>
      <c r="C171" s="179"/>
      <c r="D171" s="179"/>
      <c r="E171" s="179"/>
      <c r="F171" s="179"/>
      <c r="G171" s="179"/>
      <c r="H171" s="179"/>
      <c r="I171" s="179"/>
      <c r="J171" s="179"/>
      <c r="K171" s="179"/>
      <c r="L171" s="179"/>
      <c r="M171" s="179"/>
      <c r="N171" s="179"/>
      <c r="O171" s="180"/>
    </row>
    <row r="172" spans="1:15" ht="16.5" customHeight="1" thickBot="1">
      <c r="A172" s="239" t="s">
        <v>279</v>
      </c>
      <c r="B172" s="193" t="s">
        <v>277</v>
      </c>
      <c r="C172" s="195"/>
      <c r="D172" s="193" t="s">
        <v>269</v>
      </c>
      <c r="E172" s="194"/>
      <c r="F172" s="195"/>
      <c r="G172" s="193" t="s">
        <v>270</v>
      </c>
      <c r="H172" s="194"/>
      <c r="I172" s="195"/>
      <c r="J172" s="193" t="s">
        <v>271</v>
      </c>
      <c r="K172" s="194"/>
      <c r="L172" s="195"/>
      <c r="M172" s="193" t="s">
        <v>272</v>
      </c>
      <c r="N172" s="194"/>
      <c r="O172" s="195"/>
    </row>
    <row r="173" spans="1:15" ht="16.5" customHeight="1" thickBot="1">
      <c r="A173" s="243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3000000</v>
      </c>
      <c r="H187" s="79">
        <f t="shared" ca="1" si="57"/>
        <v>0</v>
      </c>
      <c r="I187" s="138">
        <f t="shared" ca="1" si="58"/>
        <v>0</v>
      </c>
      <c r="J187" s="140">
        <f t="shared" ca="1" si="59"/>
        <v>3000000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3000000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7" t="s">
        <v>278</v>
      </c>
      <c r="B205" s="189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193"/>
      <c r="B206" s="195"/>
      <c r="C206" s="136">
        <f ca="1">SUM(C174:C204)</f>
        <v>42000000</v>
      </c>
      <c r="D206" s="140">
        <f ca="1">SUM(D174:D204)</f>
        <v>41713269.006296515</v>
      </c>
      <c r="E206" s="79">
        <f ca="1">IFERROR(F206 / (SUM($C174:$C204) / COUNT($C174:$C204)), 0)</f>
        <v>-9.5576997901160254E-2</v>
      </c>
      <c r="F206" s="138">
        <f ca="1">SUM(F174:F204)</f>
        <v>-286730.99370348075</v>
      </c>
      <c r="G206" s="140">
        <f ca="1">SUM(G174:G204)</f>
        <v>41887411.363192528</v>
      </c>
      <c r="H206" s="79">
        <f ca="1">IFERROR(I206 / (SUM($C174:$C204) / COUNT($C174:$C204)), 0)</f>
        <v>-3.7529545602489493E-2</v>
      </c>
      <c r="I206" s="138">
        <f ca="1">SUM(I174:I204)</f>
        <v>-112588.63680746847</v>
      </c>
      <c r="J206" s="140">
        <f ca="1">SUM(J174:J204)</f>
        <v>42079972.503846832</v>
      </c>
      <c r="K206" s="79">
        <f ca="1">IFERROR(L206 / (SUM($C174:$C204) / COUNT($C174:$C204)), 0)</f>
        <v>2.6657501282275987E-2</v>
      </c>
      <c r="L206" s="138">
        <f ca="1">SUM(L174:L204)</f>
        <v>79972.503846827967</v>
      </c>
      <c r="M206" s="140">
        <f ca="1">SUM(M174:M204)</f>
        <v>41959729.447451323</v>
      </c>
      <c r="N206" s="79">
        <f ca="1">IFERROR(O206 / (SUM($C174:$C204) / COUNT($C174:$C204)), 0)</f>
        <v>-1.3423517516227767E-2</v>
      </c>
      <c r="O206" s="138">
        <f ca="1">SUM(O174:O204)</f>
        <v>-40270.552548683299</v>
      </c>
    </row>
    <row r="208" spans="1:15" ht="16.5" customHeight="1" thickBot="1"/>
    <row r="209" spans="1:15" ht="16.5" customHeight="1" thickBot="1">
      <c r="A209" s="178" t="str">
        <f>TEXT(투자전략!$G$1, "[$-ko-KR]yyyy년 mm월 ") &amp; "[동전코인] 전일대비 상승률 Bottom20 월말결산"</f>
        <v>2022년 03월 [동전코인] 전일대비 상승률 Bottom20 월말결산</v>
      </c>
      <c r="B209" s="179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80"/>
    </row>
    <row r="210" spans="1:15" ht="16.5" customHeight="1" thickBot="1">
      <c r="A210" s="239" t="s">
        <v>279</v>
      </c>
      <c r="B210" s="193" t="s">
        <v>277</v>
      </c>
      <c r="C210" s="195"/>
      <c r="D210" s="193" t="s">
        <v>269</v>
      </c>
      <c r="E210" s="194"/>
      <c r="F210" s="195"/>
      <c r="G210" s="193" t="s">
        <v>270</v>
      </c>
      <c r="H210" s="194"/>
      <c r="I210" s="195"/>
      <c r="J210" s="193" t="s">
        <v>271</v>
      </c>
      <c r="K210" s="194"/>
      <c r="L210" s="195"/>
      <c r="M210" s="193" t="s">
        <v>272</v>
      </c>
      <c r="N210" s="194"/>
      <c r="O210" s="195"/>
    </row>
    <row r="211" spans="1:15" ht="16.5" customHeight="1" thickBot="1">
      <c r="A211" s="243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3000000</v>
      </c>
      <c r="H225" s="79">
        <f t="shared" ca="1" si="70"/>
        <v>0</v>
      </c>
      <c r="I225" s="138">
        <f t="shared" ca="1" si="71"/>
        <v>0</v>
      </c>
      <c r="J225" s="140">
        <f t="shared" ca="1" si="72"/>
        <v>3000000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3000000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7" t="s">
        <v>278</v>
      </c>
      <c r="B243" s="189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193"/>
      <c r="B244" s="195"/>
      <c r="C244" s="136">
        <f ca="1">SUM(C212:C242)</f>
        <v>42000000</v>
      </c>
      <c r="D244" s="140">
        <f ca="1">SUM(D212:D242)</f>
        <v>41647938.669514842</v>
      </c>
      <c r="E244" s="79">
        <f ca="1">IFERROR(F244 / (SUM($C212:$C242) / COUNT($C212:$C242)), 0)</f>
        <v>-0.11735377682838542</v>
      </c>
      <c r="F244" s="138">
        <f ca="1">SUM(F212:F242)</f>
        <v>-352061.33048515627</v>
      </c>
      <c r="G244" s="140">
        <f ca="1">SUM(G212:G242)</f>
        <v>41898398.950310715</v>
      </c>
      <c r="H244" s="79">
        <f ca="1">IFERROR(I244 / (SUM($C212:$C242) / COUNT($C212:$C242)), 0)</f>
        <v>-3.3867016563093419E-2</v>
      </c>
      <c r="I244" s="138">
        <f ca="1">SUM(I212:I242)</f>
        <v>-101601.04968928025</v>
      </c>
      <c r="J244" s="140">
        <f ca="1">SUM(J212:J242)</f>
        <v>42038254.276956849</v>
      </c>
      <c r="K244" s="79">
        <f ca="1">IFERROR(L244 / (SUM($C212:$C242) / COUNT($C212:$C242)), 0)</f>
        <v>1.2751425652282359E-2</v>
      </c>
      <c r="L244" s="138">
        <f ca="1">SUM(L212:L242)</f>
        <v>38254.276956847076</v>
      </c>
      <c r="M244" s="140">
        <f ca="1">SUM(M212:M242)</f>
        <v>41866668.068053491</v>
      </c>
      <c r="N244" s="79">
        <f ca="1">IFERROR(O244 / (SUM($C212:$C242) / COUNT($C212:$C242)), 0)</f>
        <v>-4.4443977315503307E-2</v>
      </c>
      <c r="O244" s="138">
        <f ca="1">SUM(O212:O242)</f>
        <v>-133331.93194650993</v>
      </c>
    </row>
    <row r="246" spans="1:15" ht="16.5" customHeight="1" thickBot="1"/>
    <row r="247" spans="1:15" ht="16.5" customHeight="1" thickBot="1">
      <c r="A247" s="178" t="str">
        <f>TEXT(투자전략!$G$1, "[$-ko-KR]yyyy년 mm월 ") &amp; "전일대비 상승률 Bottom20 월말결산"</f>
        <v>2022년 03월 전일대비 상승률 Bottom20 월말결산</v>
      </c>
      <c r="B247" s="179"/>
      <c r="C247" s="179"/>
      <c r="D247" s="179"/>
      <c r="E247" s="179"/>
      <c r="F247" s="179"/>
      <c r="G247" s="179"/>
      <c r="H247" s="179"/>
      <c r="I247" s="179"/>
      <c r="J247" s="179"/>
      <c r="K247" s="179"/>
      <c r="L247" s="179"/>
      <c r="M247" s="179"/>
      <c r="N247" s="179"/>
      <c r="O247" s="180"/>
    </row>
    <row r="248" spans="1:15" ht="16.5" customHeight="1" thickBot="1">
      <c r="A248" s="239" t="s">
        <v>279</v>
      </c>
      <c r="B248" s="193" t="s">
        <v>277</v>
      </c>
      <c r="C248" s="195"/>
      <c r="D248" s="193" t="s">
        <v>269</v>
      </c>
      <c r="E248" s="194"/>
      <c r="F248" s="195"/>
      <c r="G248" s="193" t="s">
        <v>270</v>
      </c>
      <c r="H248" s="194"/>
      <c r="I248" s="195"/>
      <c r="J248" s="193" t="s">
        <v>271</v>
      </c>
      <c r="K248" s="194"/>
      <c r="L248" s="195"/>
      <c r="M248" s="193" t="s">
        <v>272</v>
      </c>
      <c r="N248" s="194"/>
      <c r="O248" s="195"/>
    </row>
    <row r="249" spans="1:15" ht="16.5" customHeight="1" thickBot="1">
      <c r="A249" s="243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3000000</v>
      </c>
      <c r="H263" s="79">
        <f t="shared" ca="1" si="83"/>
        <v>0</v>
      </c>
      <c r="I263" s="138">
        <f t="shared" ca="1" si="84"/>
        <v>0</v>
      </c>
      <c r="J263" s="140">
        <f t="shared" ca="1" si="85"/>
        <v>3000000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3000000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7" t="s">
        <v>278</v>
      </c>
      <c r="B281" s="189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193"/>
      <c r="B282" s="195"/>
      <c r="C282" s="136">
        <f ca="1">SUM(C250:C280)</f>
        <v>42000000</v>
      </c>
      <c r="D282" s="140">
        <f ca="1">SUM(D250:D280)</f>
        <v>41541191.083330259</v>
      </c>
      <c r="E282" s="79">
        <f ca="1">IFERROR(F282 / (SUM($C250:$C280) / COUNT($C250:$C280)), 0)</f>
        <v>-0.15293630555658017</v>
      </c>
      <c r="F282" s="138">
        <f ca="1">SUM(F250:F280)</f>
        <v>-458808.91666974046</v>
      </c>
      <c r="G282" s="140">
        <f ca="1">SUM(G250:G280)</f>
        <v>41734794.223957852</v>
      </c>
      <c r="H282" s="79">
        <f ca="1">IFERROR(I282 / (SUM($C250:$C280) / COUNT($C250:$C280)), 0)</f>
        <v>-8.8401925347383267E-2</v>
      </c>
      <c r="I282" s="138">
        <f ca="1">SUM(I250:I280)</f>
        <v>-265205.77604214981</v>
      </c>
      <c r="J282" s="140">
        <f ca="1">SUM(J250:J280)</f>
        <v>41969973.101662084</v>
      </c>
      <c r="K282" s="79">
        <f ca="1">IFERROR(L282 / (SUM($C250:$C280) / COUNT($C250:$C280)), 0)</f>
        <v>-1.0008966112640148E-2</v>
      </c>
      <c r="L282" s="138">
        <f ca="1">SUM(L250:L280)</f>
        <v>-30026.898337920444</v>
      </c>
      <c r="M282" s="140">
        <f ca="1">SUM(M250:M280)</f>
        <v>41832594.322496243</v>
      </c>
      <c r="N282" s="79">
        <f ca="1">IFERROR(O282 / (SUM($C250:$C280) / COUNT($C250:$C280)), 0)</f>
        <v>-5.5801892501253288E-2</v>
      </c>
      <c r="O282" s="138">
        <f ca="1">SUM(O250:O280)</f>
        <v>-167405.67750375986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44621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57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2022-03-01(화) 오전 00:00</v>
      </c>
      <c r="C15" s="245"/>
      <c r="D15" s="201" t="str">
        <f>TEXT($G$1, "[$-ko-KR]yyyy-mm-dd(ddd) ") &amp; "오후 14:00"</f>
        <v>2022-03-01(화) 오후 14:00</v>
      </c>
      <c r="E15" s="202"/>
      <c r="F15" s="203"/>
      <c r="G15" s="201" t="str">
        <f>TEXT($G$1, "[$-ko-KR]yyyy-mm-dd(ddd) ") &amp; "오후 19:00"</f>
        <v>2022-03-01(화) 오후 19:00</v>
      </c>
      <c r="H15" s="202"/>
      <c r="I15" s="203"/>
      <c r="J15" s="201" t="str">
        <f>TEXT($G$1, "[$-ko-KR]yyyy-mm-dd(ddd) ") &amp; "오후 21:00"</f>
        <v>2022-03-01(화) 오후 21:00</v>
      </c>
      <c r="K15" s="202"/>
      <c r="L15" s="203"/>
      <c r="M15" s="201" t="str">
        <f>TEXT($G$1+1, "[$-ko-KR]yyyy-mm-dd(ddd) ") &amp; "오전 00:00"</f>
        <v>2022-03-02(수)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57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2022-03-01(화) 오전 00:00</v>
      </c>
      <c r="C42" s="242"/>
      <c r="D42" s="201" t="str">
        <f>TEXT($G$1, "[$-ko-KR]yyyy-mm-dd(ddd) ") &amp; "오후 14:00"</f>
        <v>2022-03-01(화) 오후 14:00</v>
      </c>
      <c r="E42" s="202"/>
      <c r="F42" s="203"/>
      <c r="G42" s="201" t="str">
        <f>TEXT($G$1, "[$-ko-KR]yyyy-mm-dd(ddd) ") &amp; "오후 19:00"</f>
        <v>2022-03-01(화) 오후 19:00</v>
      </c>
      <c r="H42" s="202"/>
      <c r="I42" s="203"/>
      <c r="J42" s="201" t="str">
        <f>TEXT($G$1, "[$-ko-KR]yyyy-mm-dd(ddd) ") &amp; "오후 21:00"</f>
        <v>2022-03-01(화) 오후 21:00</v>
      </c>
      <c r="K42" s="202"/>
      <c r="L42" s="203"/>
      <c r="M42" s="201" t="str">
        <f>TEXT($G$1+1, "[$-ko-KR]yyyy-mm-dd(ddd) ") &amp; "오전 00:00"</f>
        <v>2022-03-02(수)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199"/>
      <c r="R44" s="199"/>
      <c r="S44" s="199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199"/>
      <c r="R45" s="199"/>
      <c r="S45" s="199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204"/>
      <c r="R46" s="204"/>
      <c r="S46" s="204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204"/>
      <c r="R47" s="204"/>
      <c r="S47" s="204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204"/>
      <c r="R48" s="204"/>
      <c r="S48" s="204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204"/>
      <c r="R49" s="204"/>
      <c r="S49" s="204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204"/>
      <c r="R50" s="204"/>
      <c r="S50" s="204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204"/>
      <c r="R51" s="204"/>
      <c r="S51" s="204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13"/>
      <c r="R53" s="214"/>
      <c r="S53" s="215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16"/>
      <c r="R54" s="217"/>
      <c r="S54" s="218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19"/>
      <c r="R55" s="220"/>
      <c r="S55" s="221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204"/>
      <c r="R56" s="204"/>
      <c r="S56" s="204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199"/>
      <c r="R57" s="199"/>
      <c r="S57" s="199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199"/>
      <c r="R58" s="199"/>
      <c r="S58" s="199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204"/>
      <c r="R59" s="204"/>
      <c r="S59" s="204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204"/>
      <c r="R60" s="204"/>
      <c r="S60" s="204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204"/>
      <c r="R61" s="204"/>
      <c r="S61" s="204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226"/>
      <c r="R62" s="227"/>
      <c r="S62" s="228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57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2022-03-01(화) 오전 00:00</v>
      </c>
      <c r="C69" s="242"/>
      <c r="D69" s="201" t="str">
        <f>TEXT($G$1, "[$-ko-KR]yyyy-mm-dd(ddd) ") &amp; "오후 14:00"</f>
        <v>2022-03-01(화) 오후 14:00</v>
      </c>
      <c r="E69" s="202"/>
      <c r="F69" s="203"/>
      <c r="G69" s="201" t="str">
        <f>TEXT($G$1, "[$-ko-KR]yyyy-mm-dd(ddd) ") &amp; "오후 19:00"</f>
        <v>2022-03-01(화) 오후 19:00</v>
      </c>
      <c r="H69" s="202"/>
      <c r="I69" s="203"/>
      <c r="J69" s="201" t="str">
        <f>TEXT($G$1, "[$-ko-KR]yyyy-mm-dd(ddd) ") &amp; "오후 21:00"</f>
        <v>2022-03-01(화) 오후 21:00</v>
      </c>
      <c r="K69" s="202"/>
      <c r="L69" s="203"/>
      <c r="M69" s="201" t="str">
        <f>TEXT($G$1+1, "[$-ko-KR]yyyy-mm-dd(ddd) ") &amp; "오전 00:00"</f>
        <v>2022-03-02(수)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199"/>
      <c r="R71" s="199"/>
      <c r="S71" s="199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199"/>
      <c r="R72" s="199"/>
      <c r="S72" s="199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204"/>
      <c r="R73" s="204"/>
      <c r="S73" s="204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204"/>
      <c r="R74" s="204"/>
      <c r="S74" s="204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204"/>
      <c r="R75" s="204"/>
      <c r="S75" s="204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204"/>
      <c r="R76" s="204"/>
      <c r="S76" s="204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204"/>
      <c r="R77" s="204"/>
      <c r="S77" s="204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204"/>
      <c r="R78" s="204"/>
      <c r="S78" s="204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13"/>
      <c r="R80" s="214"/>
      <c r="S80" s="215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16"/>
      <c r="R81" s="217"/>
      <c r="S81" s="218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19"/>
      <c r="R82" s="220"/>
      <c r="S82" s="221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4"/>
      <c r="R83" s="204"/>
      <c r="S83" s="204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199"/>
      <c r="R84" s="199"/>
      <c r="S84" s="199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199"/>
      <c r="R85" s="199"/>
      <c r="S85" s="199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204"/>
      <c r="R86" s="204"/>
      <c r="S86" s="204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204"/>
      <c r="R87" s="204"/>
      <c r="S87" s="204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204"/>
      <c r="R88" s="204"/>
      <c r="S88" s="204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226"/>
      <c r="R89" s="227"/>
      <c r="S89" s="228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57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2022-03-01(화) 오전 00:00</v>
      </c>
      <c r="C96" s="242"/>
      <c r="D96" s="201" t="str">
        <f>TEXT($G$1, "[$-ko-KR]yyyy-mm-dd(ddd) ") &amp; "오후 14:00"</f>
        <v>2022-03-01(화) 오후 14:00</v>
      </c>
      <c r="E96" s="202"/>
      <c r="F96" s="203"/>
      <c r="G96" s="201" t="str">
        <f>TEXT($G$1, "[$-ko-KR]yyyy-mm-dd(ddd) ") &amp; "오후 19:00"</f>
        <v>2022-03-01(화) 오후 19:00</v>
      </c>
      <c r="H96" s="202"/>
      <c r="I96" s="203"/>
      <c r="J96" s="201" t="str">
        <f>TEXT($G$1, "[$-ko-KR]yyyy-mm-dd(ddd) ") &amp; "오후 21:00"</f>
        <v>2022-03-01(화) 오후 21:00</v>
      </c>
      <c r="K96" s="202"/>
      <c r="L96" s="203"/>
      <c r="M96" s="201" t="str">
        <f>TEXT($G$1+1, "[$-ko-KR]yyyy-mm-dd(ddd) ") &amp; "오전 00:00"</f>
        <v>2022-03-02(수)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199"/>
      <c r="R98" s="199"/>
      <c r="S98" s="199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199"/>
      <c r="R99" s="199"/>
      <c r="S99" s="199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204"/>
      <c r="R100" s="204"/>
      <c r="S100" s="204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204"/>
      <c r="R101" s="204"/>
      <c r="S101" s="204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204"/>
      <c r="R102" s="204"/>
      <c r="S102" s="204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204"/>
      <c r="R103" s="204"/>
      <c r="S103" s="204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204"/>
      <c r="R104" s="204"/>
      <c r="S104" s="204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204"/>
      <c r="R105" s="204"/>
      <c r="S105" s="204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13"/>
      <c r="R107" s="214"/>
      <c r="S107" s="215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16"/>
      <c r="R108" s="217"/>
      <c r="S108" s="218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19"/>
      <c r="R109" s="220"/>
      <c r="S109" s="221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204"/>
      <c r="R110" s="204"/>
      <c r="S110" s="204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199"/>
      <c r="R111" s="199"/>
      <c r="S111" s="199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199"/>
      <c r="R112" s="199"/>
      <c r="S112" s="199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204"/>
      <c r="R113" s="204"/>
      <c r="S113" s="204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204"/>
      <c r="R114" s="204"/>
      <c r="S114" s="204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204"/>
      <c r="R115" s="204"/>
      <c r="S115" s="204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226"/>
      <c r="R116" s="227"/>
      <c r="S116" s="228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57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2022-03-01(화) 오전 00:00</v>
      </c>
      <c r="C123" s="242"/>
      <c r="D123" s="201" t="str">
        <f>TEXT($G$1, "[$-ko-KR]yyyy-mm-dd(ddd) ") &amp; "오후 14:00"</f>
        <v>2022-03-01(화) 오후 14:00</v>
      </c>
      <c r="E123" s="202"/>
      <c r="F123" s="203"/>
      <c r="G123" s="201" t="str">
        <f>TEXT($G$1, "[$-ko-KR]yyyy-mm-dd(ddd) ") &amp; "오후 19:00"</f>
        <v>2022-03-01(화) 오후 19:00</v>
      </c>
      <c r="H123" s="202"/>
      <c r="I123" s="203"/>
      <c r="J123" s="201" t="str">
        <f>TEXT($G$1, "[$-ko-KR]yyyy-mm-dd(ddd) ") &amp; "오후 21:00"</f>
        <v>2022-03-01(화) 오후 21:00</v>
      </c>
      <c r="K123" s="202"/>
      <c r="L123" s="203"/>
      <c r="M123" s="201" t="str">
        <f>TEXT($G$1+1, "[$-ko-KR]yyyy-mm-dd(ddd) ") &amp; "오전 00:00"</f>
        <v>2022-03-02(수)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199"/>
      <c r="R125" s="199"/>
      <c r="S125" s="199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199"/>
      <c r="R126" s="199"/>
      <c r="S126" s="199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204"/>
      <c r="R127" s="204"/>
      <c r="S127" s="204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204"/>
      <c r="R128" s="204"/>
      <c r="S128" s="204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204"/>
      <c r="R129" s="204"/>
      <c r="S129" s="204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204"/>
      <c r="R130" s="204"/>
      <c r="S130" s="204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204"/>
      <c r="R131" s="204"/>
      <c r="S131" s="204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204"/>
      <c r="R132" s="204"/>
      <c r="S132" s="204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13"/>
      <c r="R134" s="214"/>
      <c r="S134" s="215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16"/>
      <c r="R135" s="217"/>
      <c r="S135" s="218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19"/>
      <c r="R136" s="220"/>
      <c r="S136" s="221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204"/>
      <c r="R137" s="204"/>
      <c r="S137" s="204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199"/>
      <c r="R138" s="199"/>
      <c r="S138" s="199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199"/>
      <c r="R139" s="199"/>
      <c r="S139" s="199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204"/>
      <c r="R140" s="204"/>
      <c r="S140" s="204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204"/>
      <c r="R141" s="204"/>
      <c r="S141" s="204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204"/>
      <c r="R142" s="204"/>
      <c r="S142" s="204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226"/>
      <c r="R143" s="227"/>
      <c r="S143" s="228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57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2022-03-01(화) 오전 00:00</v>
      </c>
      <c r="C150" s="242"/>
      <c r="D150" s="201" t="str">
        <f>TEXT($G$1, "[$-ko-KR]yyyy-mm-dd(ddd) ") &amp; "오후 14:00"</f>
        <v>2022-03-01(화) 오후 14:00</v>
      </c>
      <c r="E150" s="202"/>
      <c r="F150" s="203"/>
      <c r="G150" s="201" t="str">
        <f>TEXT($G$1, "[$-ko-KR]yyyy-mm-dd(ddd) ") &amp; "오후 19:00"</f>
        <v>2022-03-01(화) 오후 19:00</v>
      </c>
      <c r="H150" s="202"/>
      <c r="I150" s="203"/>
      <c r="J150" s="201" t="str">
        <f>TEXT($G$1, "[$-ko-KR]yyyy-mm-dd(ddd) ") &amp; "오후 21:00"</f>
        <v>2022-03-01(화) 오후 21:00</v>
      </c>
      <c r="K150" s="202"/>
      <c r="L150" s="203"/>
      <c r="M150" s="201" t="str">
        <f>TEXT($G$1+1, "[$-ko-KR]yyyy-mm-dd(ddd) ") &amp; "오전 00:00"</f>
        <v>2022-03-02(수)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199"/>
      <c r="R152" s="199"/>
      <c r="S152" s="199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199"/>
      <c r="R153" s="199"/>
      <c r="S153" s="199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204"/>
      <c r="R154" s="204"/>
      <c r="S154" s="204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204"/>
      <c r="R155" s="204"/>
      <c r="S155" s="204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204"/>
      <c r="R156" s="204"/>
      <c r="S156" s="204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204"/>
      <c r="R157" s="204"/>
      <c r="S157" s="204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204"/>
      <c r="R158" s="204"/>
      <c r="S158" s="204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204"/>
      <c r="R159" s="204"/>
      <c r="S159" s="204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13"/>
      <c r="R161" s="214"/>
      <c r="S161" s="215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16"/>
      <c r="R162" s="217"/>
      <c r="S162" s="218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19"/>
      <c r="R163" s="220"/>
      <c r="S163" s="221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204"/>
      <c r="R164" s="204"/>
      <c r="S164" s="204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199"/>
      <c r="R165" s="199"/>
      <c r="S165" s="199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199"/>
      <c r="R166" s="199"/>
      <c r="S166" s="199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204"/>
      <c r="R167" s="204"/>
      <c r="S167" s="204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204"/>
      <c r="R168" s="204"/>
      <c r="S168" s="204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204"/>
      <c r="R169" s="204"/>
      <c r="S169" s="204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226"/>
      <c r="R170" s="227"/>
      <c r="S170" s="228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57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2022-03-01(화) 오전 00:00</v>
      </c>
      <c r="C177" s="242"/>
      <c r="D177" s="201" t="str">
        <f>TEXT($G$1, "[$-ko-KR]yyyy-mm-dd(ddd) ") &amp; "오후 14:00"</f>
        <v>2022-03-01(화) 오후 14:00</v>
      </c>
      <c r="E177" s="202"/>
      <c r="F177" s="203"/>
      <c r="G177" s="201" t="str">
        <f>TEXT($G$1, "[$-ko-KR]yyyy-mm-dd(ddd) ") &amp; "오후 19:00"</f>
        <v>2022-03-01(화) 오후 19:00</v>
      </c>
      <c r="H177" s="202"/>
      <c r="I177" s="203"/>
      <c r="J177" s="201" t="str">
        <f>TEXT($G$1, "[$-ko-KR]yyyy-mm-dd(ddd) ") &amp; "오후 21:00"</f>
        <v>2022-03-01(화) 오후 21:00</v>
      </c>
      <c r="K177" s="202"/>
      <c r="L177" s="203"/>
      <c r="M177" s="201" t="str">
        <f>TEXT($G$1+1, "[$-ko-KR]yyyy-mm-dd(ddd) ") &amp; "오전 00:00"</f>
        <v>2022-03-02(수)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199"/>
      <c r="R179" s="199"/>
      <c r="S179" s="199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199"/>
      <c r="R180" s="199"/>
      <c r="S180" s="199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204"/>
      <c r="R181" s="204"/>
      <c r="S181" s="204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204"/>
      <c r="R182" s="204"/>
      <c r="S182" s="204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204"/>
      <c r="R183" s="204"/>
      <c r="S183" s="204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204"/>
      <c r="R184" s="204"/>
      <c r="S184" s="204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204"/>
      <c r="R185" s="204"/>
      <c r="S185" s="204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204"/>
      <c r="R186" s="204"/>
      <c r="S186" s="204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13"/>
      <c r="R188" s="214"/>
      <c r="S188" s="215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16"/>
      <c r="R189" s="217"/>
      <c r="S189" s="218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19"/>
      <c r="R190" s="220"/>
      <c r="S190" s="221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204"/>
      <c r="R191" s="204"/>
      <c r="S191" s="204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199"/>
      <c r="R192" s="199"/>
      <c r="S192" s="199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199"/>
      <c r="R193" s="199"/>
      <c r="S193" s="199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204"/>
      <c r="R194" s="204"/>
      <c r="S194" s="204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204"/>
      <c r="R195" s="204"/>
      <c r="S195" s="204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204"/>
      <c r="R196" s="204"/>
      <c r="S196" s="204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226"/>
      <c r="R197" s="227"/>
      <c r="S197" s="228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232"/>
      <c r="R199" s="233"/>
      <c r="S199" s="23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44622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57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2022-03-02(수) 오전 00:00</v>
      </c>
      <c r="C15" s="245"/>
      <c r="D15" s="201" t="str">
        <f>TEXT($G$1, "[$-ko-KR]yyyy-mm-dd(ddd) ") &amp; "오후 14:00"</f>
        <v>2022-03-02(수) 오후 14:00</v>
      </c>
      <c r="E15" s="202"/>
      <c r="F15" s="203"/>
      <c r="G15" s="201" t="str">
        <f>TEXT($G$1, "[$-ko-KR]yyyy-mm-dd(ddd) ") &amp; "오후 19:00"</f>
        <v>2022-03-02(수) 오후 19:00</v>
      </c>
      <c r="H15" s="202"/>
      <c r="I15" s="203"/>
      <c r="J15" s="201" t="str">
        <f>TEXT($G$1, "[$-ko-KR]yyyy-mm-dd(ddd) ") &amp; "오후 21:00"</f>
        <v>2022-03-02(수) 오후 21:00</v>
      </c>
      <c r="K15" s="202"/>
      <c r="L15" s="203"/>
      <c r="M15" s="201" t="str">
        <f>TEXT($G$1+1, "[$-ko-KR]yyyy-mm-dd(ddd) ") &amp; "오전 00:00"</f>
        <v>2022-03-03(목)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57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2022-03-02(수) 오전 00:00</v>
      </c>
      <c r="C42" s="242"/>
      <c r="D42" s="201" t="str">
        <f>TEXT($G$1, "[$-ko-KR]yyyy-mm-dd(ddd) ") &amp; "오후 14:00"</f>
        <v>2022-03-02(수) 오후 14:00</v>
      </c>
      <c r="E42" s="202"/>
      <c r="F42" s="203"/>
      <c r="G42" s="201" t="str">
        <f>TEXT($G$1, "[$-ko-KR]yyyy-mm-dd(ddd) ") &amp; "오후 19:00"</f>
        <v>2022-03-02(수) 오후 19:00</v>
      </c>
      <c r="H42" s="202"/>
      <c r="I42" s="203"/>
      <c r="J42" s="201" t="str">
        <f>TEXT($G$1, "[$-ko-KR]yyyy-mm-dd(ddd) ") &amp; "오후 21:00"</f>
        <v>2022-03-02(수) 오후 21:00</v>
      </c>
      <c r="K42" s="202"/>
      <c r="L42" s="203"/>
      <c r="M42" s="201" t="str">
        <f>TEXT($G$1+1, "[$-ko-KR]yyyy-mm-dd(ddd) ") &amp; "오전 00:00"</f>
        <v>2022-03-03(목)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199"/>
      <c r="R44" s="199"/>
      <c r="S44" s="199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199"/>
      <c r="R45" s="199"/>
      <c r="S45" s="199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204"/>
      <c r="R46" s="204"/>
      <c r="S46" s="204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204"/>
      <c r="R47" s="204"/>
      <c r="S47" s="204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204"/>
      <c r="R48" s="204"/>
      <c r="S48" s="204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204"/>
      <c r="R49" s="204"/>
      <c r="S49" s="204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204"/>
      <c r="R50" s="204"/>
      <c r="S50" s="204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204"/>
      <c r="R51" s="204"/>
      <c r="S51" s="204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13"/>
      <c r="R53" s="214"/>
      <c r="S53" s="215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16"/>
      <c r="R54" s="217"/>
      <c r="S54" s="218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19"/>
      <c r="R55" s="220"/>
      <c r="S55" s="221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204"/>
      <c r="R56" s="204"/>
      <c r="S56" s="204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199"/>
      <c r="R57" s="199"/>
      <c r="S57" s="199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199"/>
      <c r="R58" s="199"/>
      <c r="S58" s="199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204"/>
      <c r="R59" s="204"/>
      <c r="S59" s="204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204"/>
      <c r="R60" s="204"/>
      <c r="S60" s="204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204"/>
      <c r="R61" s="204"/>
      <c r="S61" s="204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226"/>
      <c r="R62" s="227"/>
      <c r="S62" s="228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57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2022-03-02(수) 오전 00:00</v>
      </c>
      <c r="C69" s="242"/>
      <c r="D69" s="201" t="str">
        <f>TEXT($G$1, "[$-ko-KR]yyyy-mm-dd(ddd) ") &amp; "오후 14:00"</f>
        <v>2022-03-02(수) 오후 14:00</v>
      </c>
      <c r="E69" s="202"/>
      <c r="F69" s="203"/>
      <c r="G69" s="201" t="str">
        <f>TEXT($G$1, "[$-ko-KR]yyyy-mm-dd(ddd) ") &amp; "오후 19:00"</f>
        <v>2022-03-02(수) 오후 19:00</v>
      </c>
      <c r="H69" s="202"/>
      <c r="I69" s="203"/>
      <c r="J69" s="201" t="str">
        <f>TEXT($G$1, "[$-ko-KR]yyyy-mm-dd(ddd) ") &amp; "오후 21:00"</f>
        <v>2022-03-02(수) 오후 21:00</v>
      </c>
      <c r="K69" s="202"/>
      <c r="L69" s="203"/>
      <c r="M69" s="201" t="str">
        <f>TEXT($G$1+1, "[$-ko-KR]yyyy-mm-dd(ddd) ") &amp; "오전 00:00"</f>
        <v>2022-03-03(목)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199"/>
      <c r="R71" s="199"/>
      <c r="S71" s="199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199"/>
      <c r="R72" s="199"/>
      <c r="S72" s="199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204"/>
      <c r="R73" s="204"/>
      <c r="S73" s="204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204"/>
      <c r="R74" s="204"/>
      <c r="S74" s="204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204"/>
      <c r="R75" s="204"/>
      <c r="S75" s="204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204"/>
      <c r="R76" s="204"/>
      <c r="S76" s="204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204"/>
      <c r="R77" s="204"/>
      <c r="S77" s="204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204"/>
      <c r="R78" s="204"/>
      <c r="S78" s="204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13"/>
      <c r="R80" s="214"/>
      <c r="S80" s="215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16"/>
      <c r="R81" s="217"/>
      <c r="S81" s="218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19"/>
      <c r="R82" s="220"/>
      <c r="S82" s="221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204"/>
      <c r="R83" s="204"/>
      <c r="S83" s="204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199"/>
      <c r="R84" s="199"/>
      <c r="S84" s="199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199"/>
      <c r="R85" s="199"/>
      <c r="S85" s="199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204"/>
      <c r="R86" s="204"/>
      <c r="S86" s="204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204"/>
      <c r="R87" s="204"/>
      <c r="S87" s="204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204"/>
      <c r="R88" s="204"/>
      <c r="S88" s="204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226"/>
      <c r="R89" s="227"/>
      <c r="S89" s="228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57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2022-03-02(수) 오전 00:00</v>
      </c>
      <c r="C96" s="242"/>
      <c r="D96" s="201" t="str">
        <f>TEXT($G$1, "[$-ko-KR]yyyy-mm-dd(ddd) ") &amp; "오후 14:00"</f>
        <v>2022-03-02(수) 오후 14:00</v>
      </c>
      <c r="E96" s="202"/>
      <c r="F96" s="203"/>
      <c r="G96" s="201" t="str">
        <f>TEXT($G$1, "[$-ko-KR]yyyy-mm-dd(ddd) ") &amp; "오후 19:00"</f>
        <v>2022-03-02(수) 오후 19:00</v>
      </c>
      <c r="H96" s="202"/>
      <c r="I96" s="203"/>
      <c r="J96" s="201" t="str">
        <f>TEXT($G$1, "[$-ko-KR]yyyy-mm-dd(ddd) ") &amp; "오후 21:00"</f>
        <v>2022-03-02(수) 오후 21:00</v>
      </c>
      <c r="K96" s="202"/>
      <c r="L96" s="203"/>
      <c r="M96" s="201" t="str">
        <f>TEXT($G$1+1, "[$-ko-KR]yyyy-mm-dd(ddd) ") &amp; "오전 00:00"</f>
        <v>2022-03-03(목)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199"/>
      <c r="R98" s="199"/>
      <c r="S98" s="199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199"/>
      <c r="R99" s="199"/>
      <c r="S99" s="199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204"/>
      <c r="R100" s="204"/>
      <c r="S100" s="204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204"/>
      <c r="R101" s="204"/>
      <c r="S101" s="204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204"/>
      <c r="R102" s="204"/>
      <c r="S102" s="204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204"/>
      <c r="R103" s="204"/>
      <c r="S103" s="204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204"/>
      <c r="R104" s="204"/>
      <c r="S104" s="204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204"/>
      <c r="R105" s="204"/>
      <c r="S105" s="204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13"/>
      <c r="R107" s="214"/>
      <c r="S107" s="215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16"/>
      <c r="R108" s="217"/>
      <c r="S108" s="218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19"/>
      <c r="R109" s="220"/>
      <c r="S109" s="221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204"/>
      <c r="R110" s="204"/>
      <c r="S110" s="204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199"/>
      <c r="R111" s="199"/>
      <c r="S111" s="199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199"/>
      <c r="R112" s="199"/>
      <c r="S112" s="199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204"/>
      <c r="R113" s="204"/>
      <c r="S113" s="204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204"/>
      <c r="R114" s="204"/>
      <c r="S114" s="204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204"/>
      <c r="R115" s="204"/>
      <c r="S115" s="204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226"/>
      <c r="R116" s="227"/>
      <c r="S116" s="228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57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2022-03-02(수) 오전 00:00</v>
      </c>
      <c r="C123" s="242"/>
      <c r="D123" s="201" t="str">
        <f>TEXT($G$1, "[$-ko-KR]yyyy-mm-dd(ddd) ") &amp; "오후 14:00"</f>
        <v>2022-03-02(수) 오후 14:00</v>
      </c>
      <c r="E123" s="202"/>
      <c r="F123" s="203"/>
      <c r="G123" s="201" t="str">
        <f>TEXT($G$1, "[$-ko-KR]yyyy-mm-dd(ddd) ") &amp; "오후 19:00"</f>
        <v>2022-03-02(수) 오후 19:00</v>
      </c>
      <c r="H123" s="202"/>
      <c r="I123" s="203"/>
      <c r="J123" s="201" t="str">
        <f>TEXT($G$1, "[$-ko-KR]yyyy-mm-dd(ddd) ") &amp; "오후 21:00"</f>
        <v>2022-03-02(수) 오후 21:00</v>
      </c>
      <c r="K123" s="202"/>
      <c r="L123" s="203"/>
      <c r="M123" s="201" t="str">
        <f>TEXT($G$1+1, "[$-ko-KR]yyyy-mm-dd(ddd) ") &amp; "오전 00:00"</f>
        <v>2022-03-03(목)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199"/>
      <c r="R125" s="199"/>
      <c r="S125" s="199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199"/>
      <c r="R126" s="199"/>
      <c r="S126" s="199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204"/>
      <c r="R127" s="204"/>
      <c r="S127" s="204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204"/>
      <c r="R128" s="204"/>
      <c r="S128" s="204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204"/>
      <c r="R129" s="204"/>
      <c r="S129" s="204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204"/>
      <c r="R130" s="204"/>
      <c r="S130" s="204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204"/>
      <c r="R131" s="204"/>
      <c r="S131" s="204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204"/>
      <c r="R132" s="204"/>
      <c r="S132" s="204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13"/>
      <c r="R134" s="214"/>
      <c r="S134" s="215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16"/>
      <c r="R135" s="217"/>
      <c r="S135" s="218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19"/>
      <c r="R136" s="220"/>
      <c r="S136" s="221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204"/>
      <c r="R137" s="204"/>
      <c r="S137" s="204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199"/>
      <c r="R138" s="199"/>
      <c r="S138" s="199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199"/>
      <c r="R139" s="199"/>
      <c r="S139" s="199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204"/>
      <c r="R140" s="204"/>
      <c r="S140" s="204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204"/>
      <c r="R141" s="204"/>
      <c r="S141" s="204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204"/>
      <c r="R142" s="204"/>
      <c r="S142" s="204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226"/>
      <c r="R143" s="227"/>
      <c r="S143" s="228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57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2022-03-02(수) 오전 00:00</v>
      </c>
      <c r="C150" s="242"/>
      <c r="D150" s="201" t="str">
        <f>TEXT($G$1, "[$-ko-KR]yyyy-mm-dd(ddd) ") &amp; "오후 14:00"</f>
        <v>2022-03-02(수) 오후 14:00</v>
      </c>
      <c r="E150" s="202"/>
      <c r="F150" s="203"/>
      <c r="G150" s="201" t="str">
        <f>TEXT($G$1, "[$-ko-KR]yyyy-mm-dd(ddd) ") &amp; "오후 19:00"</f>
        <v>2022-03-02(수) 오후 19:00</v>
      </c>
      <c r="H150" s="202"/>
      <c r="I150" s="203"/>
      <c r="J150" s="201" t="str">
        <f>TEXT($G$1, "[$-ko-KR]yyyy-mm-dd(ddd) ") &amp; "오후 21:00"</f>
        <v>2022-03-02(수) 오후 21:00</v>
      </c>
      <c r="K150" s="202"/>
      <c r="L150" s="203"/>
      <c r="M150" s="201" t="str">
        <f>TEXT($G$1+1, "[$-ko-KR]yyyy-mm-dd(ddd) ") &amp; "오전 00:00"</f>
        <v>2022-03-03(목)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199"/>
      <c r="R152" s="199"/>
      <c r="S152" s="199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199"/>
      <c r="R153" s="199"/>
      <c r="S153" s="199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204"/>
      <c r="R154" s="204"/>
      <c r="S154" s="204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204"/>
      <c r="R155" s="204"/>
      <c r="S155" s="204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204"/>
      <c r="R156" s="204"/>
      <c r="S156" s="204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204"/>
      <c r="R157" s="204"/>
      <c r="S157" s="204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204"/>
      <c r="R158" s="204"/>
      <c r="S158" s="204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204"/>
      <c r="R159" s="204"/>
      <c r="S159" s="204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13"/>
      <c r="R161" s="214"/>
      <c r="S161" s="215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16"/>
      <c r="R162" s="217"/>
      <c r="S162" s="218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19"/>
      <c r="R163" s="220"/>
      <c r="S163" s="221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204"/>
      <c r="R164" s="204"/>
      <c r="S164" s="204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199"/>
      <c r="R165" s="199"/>
      <c r="S165" s="199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199"/>
      <c r="R166" s="199"/>
      <c r="S166" s="199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204"/>
      <c r="R167" s="204"/>
      <c r="S167" s="204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204"/>
      <c r="R168" s="204"/>
      <c r="S168" s="204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204"/>
      <c r="R169" s="204"/>
      <c r="S169" s="204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226"/>
      <c r="R170" s="227"/>
      <c r="S170" s="228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57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2022-03-02(수) 오전 00:00</v>
      </c>
      <c r="C177" s="242"/>
      <c r="D177" s="201" t="str">
        <f>TEXT($G$1, "[$-ko-KR]yyyy-mm-dd(ddd) ") &amp; "오후 14:00"</f>
        <v>2022-03-02(수) 오후 14:00</v>
      </c>
      <c r="E177" s="202"/>
      <c r="F177" s="203"/>
      <c r="G177" s="201" t="str">
        <f>TEXT($G$1, "[$-ko-KR]yyyy-mm-dd(ddd) ") &amp; "오후 19:00"</f>
        <v>2022-03-02(수) 오후 19:00</v>
      </c>
      <c r="H177" s="202"/>
      <c r="I177" s="203"/>
      <c r="J177" s="201" t="str">
        <f>TEXT($G$1, "[$-ko-KR]yyyy-mm-dd(ddd) ") &amp; "오후 21:00"</f>
        <v>2022-03-02(수) 오후 21:00</v>
      </c>
      <c r="K177" s="202"/>
      <c r="L177" s="203"/>
      <c r="M177" s="201" t="str">
        <f>TEXT($G$1+1, "[$-ko-KR]yyyy-mm-dd(ddd) ") &amp; "오전 00:00"</f>
        <v>2022-03-03(목)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199"/>
      <c r="R179" s="199"/>
      <c r="S179" s="199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9"/>
      <c r="R180" s="199"/>
      <c r="S180" s="199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204"/>
      <c r="R181" s="204"/>
      <c r="S181" s="204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204"/>
      <c r="R182" s="204"/>
      <c r="S182" s="204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204"/>
      <c r="R183" s="204"/>
      <c r="S183" s="204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204"/>
      <c r="R184" s="204"/>
      <c r="S184" s="204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204"/>
      <c r="R185" s="204"/>
      <c r="S185" s="204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204"/>
      <c r="R186" s="204"/>
      <c r="S186" s="204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13"/>
      <c r="R188" s="214"/>
      <c r="S188" s="215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16"/>
      <c r="R189" s="217"/>
      <c r="S189" s="218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19"/>
      <c r="R190" s="220"/>
      <c r="S190" s="221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204"/>
      <c r="R191" s="204"/>
      <c r="S191" s="204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199"/>
      <c r="R192" s="199"/>
      <c r="S192" s="199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199"/>
      <c r="R193" s="199"/>
      <c r="S193" s="199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204"/>
      <c r="R194" s="204"/>
      <c r="S194" s="204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204"/>
      <c r="R195" s="204"/>
      <c r="S195" s="204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204"/>
      <c r="R196" s="204"/>
      <c r="S196" s="204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226"/>
      <c r="R197" s="227"/>
      <c r="S197" s="228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232"/>
      <c r="R199" s="233"/>
      <c r="S199" s="23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44623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57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2022-03-03(목) 오전 00:00</v>
      </c>
      <c r="C15" s="245"/>
      <c r="D15" s="201" t="str">
        <f>TEXT($G$1, "[$-ko-KR]yyyy-mm-dd(ddd) ") &amp; "오후 14:00"</f>
        <v>2022-03-03(목) 오후 14:00</v>
      </c>
      <c r="E15" s="202"/>
      <c r="F15" s="203"/>
      <c r="G15" s="201" t="str">
        <f>TEXT($G$1, "[$-ko-KR]yyyy-mm-dd(ddd) ") &amp; "오후 19:00"</f>
        <v>2022-03-03(목) 오후 19:00</v>
      </c>
      <c r="H15" s="202"/>
      <c r="I15" s="203"/>
      <c r="J15" s="201" t="str">
        <f>TEXT($G$1, "[$-ko-KR]yyyy-mm-dd(ddd) ") &amp; "오후 21:00"</f>
        <v>2022-03-03(목) 오후 21:00</v>
      </c>
      <c r="K15" s="202"/>
      <c r="L15" s="203"/>
      <c r="M15" s="201" t="str">
        <f>TEXT($G$1+1, "[$-ko-KR]yyyy-mm-dd(ddd) ") &amp; "오전 00:00"</f>
        <v>2022-03-04(금)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57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2022-03-03(목) 오전 00:00</v>
      </c>
      <c r="C42" s="242"/>
      <c r="D42" s="201" t="str">
        <f>TEXT($G$1, "[$-ko-KR]yyyy-mm-dd(ddd) ") &amp; "오후 14:00"</f>
        <v>2022-03-03(목) 오후 14:00</v>
      </c>
      <c r="E42" s="202"/>
      <c r="F42" s="203"/>
      <c r="G42" s="201" t="str">
        <f>TEXT($G$1, "[$-ko-KR]yyyy-mm-dd(ddd) ") &amp; "오후 19:00"</f>
        <v>2022-03-03(목) 오후 19:00</v>
      </c>
      <c r="H42" s="202"/>
      <c r="I42" s="203"/>
      <c r="J42" s="201" t="str">
        <f>TEXT($G$1, "[$-ko-KR]yyyy-mm-dd(ddd) ") &amp; "오후 21:00"</f>
        <v>2022-03-03(목) 오후 21:00</v>
      </c>
      <c r="K42" s="202"/>
      <c r="L42" s="203"/>
      <c r="M42" s="201" t="str">
        <f>TEXT($G$1+1, "[$-ko-KR]yyyy-mm-dd(ddd) ") &amp; "오전 00:00"</f>
        <v>2022-03-04(금)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199"/>
      <c r="R44" s="199"/>
      <c r="S44" s="199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199"/>
      <c r="R45" s="199"/>
      <c r="S45" s="199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204"/>
      <c r="R46" s="204"/>
      <c r="S46" s="204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204"/>
      <c r="R47" s="204"/>
      <c r="S47" s="204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204"/>
      <c r="R48" s="204"/>
      <c r="S48" s="204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204"/>
      <c r="R49" s="204"/>
      <c r="S49" s="204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204"/>
      <c r="R50" s="204"/>
      <c r="S50" s="204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204"/>
      <c r="R51" s="204"/>
      <c r="S51" s="204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13"/>
      <c r="R53" s="214"/>
      <c r="S53" s="215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16"/>
      <c r="R54" s="217"/>
      <c r="S54" s="218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19"/>
      <c r="R55" s="220"/>
      <c r="S55" s="221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204"/>
      <c r="R56" s="204"/>
      <c r="S56" s="204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199"/>
      <c r="R57" s="199"/>
      <c r="S57" s="199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199"/>
      <c r="R58" s="199"/>
      <c r="S58" s="199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204"/>
      <c r="R59" s="204"/>
      <c r="S59" s="204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204"/>
      <c r="R60" s="204"/>
      <c r="S60" s="204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204"/>
      <c r="R61" s="204"/>
      <c r="S61" s="204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226"/>
      <c r="R62" s="227"/>
      <c r="S62" s="228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57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2022-03-03(목) 오전 00:00</v>
      </c>
      <c r="C69" s="242"/>
      <c r="D69" s="201" t="str">
        <f>TEXT($G$1, "[$-ko-KR]yyyy-mm-dd(ddd) ") &amp; "오후 14:00"</f>
        <v>2022-03-03(목) 오후 14:00</v>
      </c>
      <c r="E69" s="202"/>
      <c r="F69" s="203"/>
      <c r="G69" s="201" t="str">
        <f>TEXT($G$1, "[$-ko-KR]yyyy-mm-dd(ddd) ") &amp; "오후 19:00"</f>
        <v>2022-03-03(목) 오후 19:00</v>
      </c>
      <c r="H69" s="202"/>
      <c r="I69" s="203"/>
      <c r="J69" s="201" t="str">
        <f>TEXT($G$1, "[$-ko-KR]yyyy-mm-dd(ddd) ") &amp; "오후 21:00"</f>
        <v>2022-03-03(목) 오후 21:00</v>
      </c>
      <c r="K69" s="202"/>
      <c r="L69" s="203"/>
      <c r="M69" s="201" t="str">
        <f>TEXT($G$1+1, "[$-ko-KR]yyyy-mm-dd(ddd) ") &amp; "오전 00:00"</f>
        <v>2022-03-04(금)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199"/>
      <c r="R71" s="199"/>
      <c r="S71" s="199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199"/>
      <c r="R72" s="199"/>
      <c r="S72" s="199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204"/>
      <c r="R73" s="204"/>
      <c r="S73" s="204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204"/>
      <c r="R74" s="204"/>
      <c r="S74" s="204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204"/>
      <c r="R75" s="204"/>
      <c r="S75" s="204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204"/>
      <c r="R76" s="204"/>
      <c r="S76" s="204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204"/>
      <c r="R77" s="204"/>
      <c r="S77" s="204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204"/>
      <c r="R78" s="204"/>
      <c r="S78" s="204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13"/>
      <c r="R80" s="214"/>
      <c r="S80" s="215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16"/>
      <c r="R81" s="217"/>
      <c r="S81" s="218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9"/>
      <c r="R82" s="220"/>
      <c r="S82" s="221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204"/>
      <c r="R83" s="204"/>
      <c r="S83" s="204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199"/>
      <c r="R84" s="199"/>
      <c r="S84" s="199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199"/>
      <c r="R85" s="199"/>
      <c r="S85" s="199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204"/>
      <c r="R86" s="204"/>
      <c r="S86" s="204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204"/>
      <c r="R87" s="204"/>
      <c r="S87" s="204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204"/>
      <c r="R88" s="204"/>
      <c r="S88" s="204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226"/>
      <c r="R89" s="227"/>
      <c r="S89" s="228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57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2022-03-03(목) 오전 00:00</v>
      </c>
      <c r="C96" s="242"/>
      <c r="D96" s="201" t="str">
        <f>TEXT($G$1, "[$-ko-KR]yyyy-mm-dd(ddd) ") &amp; "오후 14:00"</f>
        <v>2022-03-03(목) 오후 14:00</v>
      </c>
      <c r="E96" s="202"/>
      <c r="F96" s="203"/>
      <c r="G96" s="201" t="str">
        <f>TEXT($G$1, "[$-ko-KR]yyyy-mm-dd(ddd) ") &amp; "오후 19:00"</f>
        <v>2022-03-03(목) 오후 19:00</v>
      </c>
      <c r="H96" s="202"/>
      <c r="I96" s="203"/>
      <c r="J96" s="201" t="str">
        <f>TEXT($G$1, "[$-ko-KR]yyyy-mm-dd(ddd) ") &amp; "오후 21:00"</f>
        <v>2022-03-03(목) 오후 21:00</v>
      </c>
      <c r="K96" s="202"/>
      <c r="L96" s="203"/>
      <c r="M96" s="201" t="str">
        <f>TEXT($G$1+1, "[$-ko-KR]yyyy-mm-dd(ddd) ") &amp; "오전 00:00"</f>
        <v>2022-03-04(금)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199"/>
      <c r="R98" s="199"/>
      <c r="S98" s="199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199"/>
      <c r="R99" s="199"/>
      <c r="S99" s="199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204"/>
      <c r="R100" s="204"/>
      <c r="S100" s="204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204"/>
      <c r="R101" s="204"/>
      <c r="S101" s="204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204"/>
      <c r="R102" s="204"/>
      <c r="S102" s="204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204"/>
      <c r="R103" s="204"/>
      <c r="S103" s="204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204"/>
      <c r="R104" s="204"/>
      <c r="S104" s="204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204"/>
      <c r="R105" s="204"/>
      <c r="S105" s="204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13"/>
      <c r="R107" s="214"/>
      <c r="S107" s="215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16"/>
      <c r="R108" s="217"/>
      <c r="S108" s="218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19"/>
      <c r="R109" s="220"/>
      <c r="S109" s="221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204"/>
      <c r="R110" s="204"/>
      <c r="S110" s="204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199"/>
      <c r="R111" s="199"/>
      <c r="S111" s="199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199"/>
      <c r="R112" s="199"/>
      <c r="S112" s="199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204"/>
      <c r="R113" s="204"/>
      <c r="S113" s="204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204"/>
      <c r="R114" s="204"/>
      <c r="S114" s="204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204"/>
      <c r="R115" s="204"/>
      <c r="S115" s="204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226"/>
      <c r="R116" s="227"/>
      <c r="S116" s="228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57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2022-03-03(목) 오전 00:00</v>
      </c>
      <c r="C123" s="242"/>
      <c r="D123" s="201" t="str">
        <f>TEXT($G$1, "[$-ko-KR]yyyy-mm-dd(ddd) ") &amp; "오후 14:00"</f>
        <v>2022-03-03(목) 오후 14:00</v>
      </c>
      <c r="E123" s="202"/>
      <c r="F123" s="203"/>
      <c r="G123" s="201" t="str">
        <f>TEXT($G$1, "[$-ko-KR]yyyy-mm-dd(ddd) ") &amp; "오후 19:00"</f>
        <v>2022-03-03(목) 오후 19:00</v>
      </c>
      <c r="H123" s="202"/>
      <c r="I123" s="203"/>
      <c r="J123" s="201" t="str">
        <f>TEXT($G$1, "[$-ko-KR]yyyy-mm-dd(ddd) ") &amp; "오후 21:00"</f>
        <v>2022-03-03(목) 오후 21:00</v>
      </c>
      <c r="K123" s="202"/>
      <c r="L123" s="203"/>
      <c r="M123" s="201" t="str">
        <f>TEXT($G$1+1, "[$-ko-KR]yyyy-mm-dd(ddd) ") &amp; "오전 00:00"</f>
        <v>2022-03-04(금)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199"/>
      <c r="R125" s="199"/>
      <c r="S125" s="199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199"/>
      <c r="R126" s="199"/>
      <c r="S126" s="199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204"/>
      <c r="R127" s="204"/>
      <c r="S127" s="204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204"/>
      <c r="R128" s="204"/>
      <c r="S128" s="204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204"/>
      <c r="R129" s="204"/>
      <c r="S129" s="204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204"/>
      <c r="R130" s="204"/>
      <c r="S130" s="204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204"/>
      <c r="R131" s="204"/>
      <c r="S131" s="204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204"/>
      <c r="R132" s="204"/>
      <c r="S132" s="204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13"/>
      <c r="R134" s="214"/>
      <c r="S134" s="215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16"/>
      <c r="R135" s="217"/>
      <c r="S135" s="218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19"/>
      <c r="R136" s="220"/>
      <c r="S136" s="221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204"/>
      <c r="R137" s="204"/>
      <c r="S137" s="204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199"/>
      <c r="R138" s="199"/>
      <c r="S138" s="199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199"/>
      <c r="R139" s="199"/>
      <c r="S139" s="199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204"/>
      <c r="R140" s="204"/>
      <c r="S140" s="204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204"/>
      <c r="R141" s="204"/>
      <c r="S141" s="204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204"/>
      <c r="R142" s="204"/>
      <c r="S142" s="204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226"/>
      <c r="R143" s="227"/>
      <c r="S143" s="228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57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2022-03-03(목) 오전 00:00</v>
      </c>
      <c r="C150" s="242"/>
      <c r="D150" s="201" t="str">
        <f>TEXT($G$1, "[$-ko-KR]yyyy-mm-dd(ddd) ") &amp; "오후 14:00"</f>
        <v>2022-03-03(목) 오후 14:00</v>
      </c>
      <c r="E150" s="202"/>
      <c r="F150" s="203"/>
      <c r="G150" s="201" t="str">
        <f>TEXT($G$1, "[$-ko-KR]yyyy-mm-dd(ddd) ") &amp; "오후 19:00"</f>
        <v>2022-03-03(목) 오후 19:00</v>
      </c>
      <c r="H150" s="202"/>
      <c r="I150" s="203"/>
      <c r="J150" s="201" t="str">
        <f>TEXT($G$1, "[$-ko-KR]yyyy-mm-dd(ddd) ") &amp; "오후 21:00"</f>
        <v>2022-03-03(목) 오후 21:00</v>
      </c>
      <c r="K150" s="202"/>
      <c r="L150" s="203"/>
      <c r="M150" s="201" t="str">
        <f>TEXT($G$1+1, "[$-ko-KR]yyyy-mm-dd(ddd) ") &amp; "오전 00:00"</f>
        <v>2022-03-04(금)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199"/>
      <c r="R152" s="199"/>
      <c r="S152" s="199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199"/>
      <c r="R153" s="199"/>
      <c r="S153" s="199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204"/>
      <c r="R154" s="204"/>
      <c r="S154" s="204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204"/>
      <c r="R155" s="204"/>
      <c r="S155" s="204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204"/>
      <c r="R156" s="204"/>
      <c r="S156" s="204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204"/>
      <c r="R157" s="204"/>
      <c r="S157" s="204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204"/>
      <c r="R158" s="204"/>
      <c r="S158" s="204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204"/>
      <c r="R159" s="204"/>
      <c r="S159" s="204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13"/>
      <c r="R161" s="214"/>
      <c r="S161" s="215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16"/>
      <c r="R162" s="217"/>
      <c r="S162" s="218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19"/>
      <c r="R163" s="220"/>
      <c r="S163" s="221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204"/>
      <c r="R164" s="204"/>
      <c r="S164" s="204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199"/>
      <c r="R165" s="199"/>
      <c r="S165" s="199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199"/>
      <c r="R166" s="199"/>
      <c r="S166" s="199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204"/>
      <c r="R167" s="204"/>
      <c r="S167" s="204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204"/>
      <c r="R168" s="204"/>
      <c r="S168" s="204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204"/>
      <c r="R169" s="204"/>
      <c r="S169" s="204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226"/>
      <c r="R170" s="227"/>
      <c r="S170" s="228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57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2022-03-03(목) 오전 00:00</v>
      </c>
      <c r="C177" s="242"/>
      <c r="D177" s="201" t="str">
        <f>TEXT($G$1, "[$-ko-KR]yyyy-mm-dd(ddd) ") &amp; "오후 14:00"</f>
        <v>2022-03-03(목) 오후 14:00</v>
      </c>
      <c r="E177" s="202"/>
      <c r="F177" s="203"/>
      <c r="G177" s="201" t="str">
        <f>TEXT($G$1, "[$-ko-KR]yyyy-mm-dd(ddd) ") &amp; "오후 19:00"</f>
        <v>2022-03-03(목) 오후 19:00</v>
      </c>
      <c r="H177" s="202"/>
      <c r="I177" s="203"/>
      <c r="J177" s="201" t="str">
        <f>TEXT($G$1, "[$-ko-KR]yyyy-mm-dd(ddd) ") &amp; "오후 21:00"</f>
        <v>2022-03-03(목) 오후 21:00</v>
      </c>
      <c r="K177" s="202"/>
      <c r="L177" s="203"/>
      <c r="M177" s="201" t="str">
        <f>TEXT($G$1+1, "[$-ko-KR]yyyy-mm-dd(ddd) ") &amp; "오전 00:00"</f>
        <v>2022-03-04(금)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199"/>
      <c r="R179" s="199"/>
      <c r="S179" s="199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199"/>
      <c r="R180" s="199"/>
      <c r="S180" s="199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204"/>
      <c r="R181" s="204"/>
      <c r="S181" s="204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204"/>
      <c r="R182" s="204"/>
      <c r="S182" s="204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204"/>
      <c r="R183" s="204"/>
      <c r="S183" s="204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204"/>
      <c r="R184" s="204"/>
      <c r="S184" s="204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204"/>
      <c r="R185" s="204"/>
      <c r="S185" s="204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204"/>
      <c r="R186" s="204"/>
      <c r="S186" s="204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13"/>
      <c r="R188" s="214"/>
      <c r="S188" s="215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16"/>
      <c r="R189" s="217"/>
      <c r="S189" s="218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19"/>
      <c r="R190" s="220"/>
      <c r="S190" s="221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204"/>
      <c r="R191" s="204"/>
      <c r="S191" s="204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199"/>
      <c r="R192" s="199"/>
      <c r="S192" s="199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199"/>
      <c r="R193" s="199"/>
      <c r="S193" s="199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204"/>
      <c r="R194" s="204"/>
      <c r="S194" s="204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204"/>
      <c r="R195" s="204"/>
      <c r="S195" s="204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204"/>
      <c r="R196" s="204"/>
      <c r="S196" s="204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226"/>
      <c r="R197" s="227"/>
      <c r="S197" s="228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232"/>
      <c r="R199" s="233"/>
      <c r="S199" s="23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44624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57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2022-03-04(금) 오전 00:00</v>
      </c>
      <c r="C15" s="245"/>
      <c r="D15" s="201" t="str">
        <f>TEXT($G$1, "[$-ko-KR]yyyy-mm-dd(ddd) ") &amp; "오후 14:00"</f>
        <v>2022-03-04(금) 오후 14:00</v>
      </c>
      <c r="E15" s="202"/>
      <c r="F15" s="203"/>
      <c r="G15" s="201" t="str">
        <f>TEXT($G$1, "[$-ko-KR]yyyy-mm-dd(ddd) ") &amp; "오후 19:00"</f>
        <v>2022-03-04(금) 오후 19:00</v>
      </c>
      <c r="H15" s="202"/>
      <c r="I15" s="203"/>
      <c r="J15" s="201" t="str">
        <f>TEXT($G$1, "[$-ko-KR]yyyy-mm-dd(ddd) ") &amp; "오후 21:00"</f>
        <v>2022-03-04(금) 오후 21:00</v>
      </c>
      <c r="K15" s="202"/>
      <c r="L15" s="203"/>
      <c r="M15" s="201" t="str">
        <f>TEXT($G$1+1, "[$-ko-KR]yyyy-mm-dd(ddd) ") &amp; "오전 00:00"</f>
        <v>2022-03-05(토)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57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2022-03-04(금) 오전 00:00</v>
      </c>
      <c r="C42" s="242"/>
      <c r="D42" s="201" t="str">
        <f>TEXT($G$1, "[$-ko-KR]yyyy-mm-dd(ddd) ") &amp; "오후 14:00"</f>
        <v>2022-03-04(금) 오후 14:00</v>
      </c>
      <c r="E42" s="202"/>
      <c r="F42" s="203"/>
      <c r="G42" s="201" t="str">
        <f>TEXT($G$1, "[$-ko-KR]yyyy-mm-dd(ddd) ") &amp; "오후 19:00"</f>
        <v>2022-03-04(금) 오후 19:00</v>
      </c>
      <c r="H42" s="202"/>
      <c r="I42" s="203"/>
      <c r="J42" s="201" t="str">
        <f>TEXT($G$1, "[$-ko-KR]yyyy-mm-dd(ddd) ") &amp; "오후 21:00"</f>
        <v>2022-03-04(금) 오후 21:00</v>
      </c>
      <c r="K42" s="202"/>
      <c r="L42" s="203"/>
      <c r="M42" s="201" t="str">
        <f>TEXT($G$1+1, "[$-ko-KR]yyyy-mm-dd(ddd) ") &amp; "오전 00:00"</f>
        <v>2022-03-05(토)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199"/>
      <c r="R44" s="199"/>
      <c r="S44" s="199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199"/>
      <c r="R45" s="199"/>
      <c r="S45" s="199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204"/>
      <c r="R46" s="204"/>
      <c r="S46" s="204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204"/>
      <c r="R47" s="204"/>
      <c r="S47" s="204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204"/>
      <c r="R48" s="204"/>
      <c r="S48" s="204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204"/>
      <c r="R49" s="204"/>
      <c r="S49" s="204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204"/>
      <c r="R50" s="204"/>
      <c r="S50" s="204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204"/>
      <c r="R51" s="204"/>
      <c r="S51" s="204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13"/>
      <c r="R53" s="214"/>
      <c r="S53" s="215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16"/>
      <c r="R54" s="217"/>
      <c r="S54" s="218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19"/>
      <c r="R55" s="220"/>
      <c r="S55" s="221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204"/>
      <c r="R56" s="204"/>
      <c r="S56" s="204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199"/>
      <c r="R57" s="199"/>
      <c r="S57" s="199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199"/>
      <c r="R58" s="199"/>
      <c r="S58" s="199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204"/>
      <c r="R59" s="204"/>
      <c r="S59" s="204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204"/>
      <c r="R60" s="204"/>
      <c r="S60" s="204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204"/>
      <c r="R61" s="204"/>
      <c r="S61" s="204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226"/>
      <c r="R62" s="227"/>
      <c r="S62" s="228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57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2022-03-04(금) 오전 00:00</v>
      </c>
      <c r="C69" s="242"/>
      <c r="D69" s="201" t="str">
        <f>TEXT($G$1, "[$-ko-KR]yyyy-mm-dd(ddd) ") &amp; "오후 14:00"</f>
        <v>2022-03-04(금) 오후 14:00</v>
      </c>
      <c r="E69" s="202"/>
      <c r="F69" s="203"/>
      <c r="G69" s="201" t="str">
        <f>TEXT($G$1, "[$-ko-KR]yyyy-mm-dd(ddd) ") &amp; "오후 19:00"</f>
        <v>2022-03-04(금) 오후 19:00</v>
      </c>
      <c r="H69" s="202"/>
      <c r="I69" s="203"/>
      <c r="J69" s="201" t="str">
        <f>TEXT($G$1, "[$-ko-KR]yyyy-mm-dd(ddd) ") &amp; "오후 21:00"</f>
        <v>2022-03-04(금) 오후 21:00</v>
      </c>
      <c r="K69" s="202"/>
      <c r="L69" s="203"/>
      <c r="M69" s="201" t="str">
        <f>TEXT($G$1+1, "[$-ko-KR]yyyy-mm-dd(ddd) ") &amp; "오전 00:00"</f>
        <v>2022-03-05(토)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199"/>
      <c r="R71" s="199"/>
      <c r="S71" s="199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199"/>
      <c r="R72" s="199"/>
      <c r="S72" s="199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204"/>
      <c r="R73" s="204"/>
      <c r="S73" s="204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204"/>
      <c r="R74" s="204"/>
      <c r="S74" s="204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204"/>
      <c r="R75" s="204"/>
      <c r="S75" s="204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204"/>
      <c r="R76" s="204"/>
      <c r="S76" s="204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204"/>
      <c r="R77" s="204"/>
      <c r="S77" s="204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204"/>
      <c r="R78" s="204"/>
      <c r="S78" s="204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13"/>
      <c r="R80" s="214"/>
      <c r="S80" s="215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16"/>
      <c r="R81" s="217"/>
      <c r="S81" s="218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19"/>
      <c r="R82" s="220"/>
      <c r="S82" s="221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204"/>
      <c r="R83" s="204"/>
      <c r="S83" s="204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199"/>
      <c r="R84" s="199"/>
      <c r="S84" s="199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199"/>
      <c r="R85" s="199"/>
      <c r="S85" s="199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204"/>
      <c r="R86" s="204"/>
      <c r="S86" s="204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204"/>
      <c r="R87" s="204"/>
      <c r="S87" s="204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204"/>
      <c r="R88" s="204"/>
      <c r="S88" s="204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226"/>
      <c r="R89" s="227"/>
      <c r="S89" s="228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57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2022-03-04(금) 오전 00:00</v>
      </c>
      <c r="C96" s="242"/>
      <c r="D96" s="201" t="str">
        <f>TEXT($G$1, "[$-ko-KR]yyyy-mm-dd(ddd) ") &amp; "오후 14:00"</f>
        <v>2022-03-04(금) 오후 14:00</v>
      </c>
      <c r="E96" s="202"/>
      <c r="F96" s="203"/>
      <c r="G96" s="201" t="str">
        <f>TEXT($G$1, "[$-ko-KR]yyyy-mm-dd(ddd) ") &amp; "오후 19:00"</f>
        <v>2022-03-04(금) 오후 19:00</v>
      </c>
      <c r="H96" s="202"/>
      <c r="I96" s="203"/>
      <c r="J96" s="201" t="str">
        <f>TEXT($G$1, "[$-ko-KR]yyyy-mm-dd(ddd) ") &amp; "오후 21:00"</f>
        <v>2022-03-04(금) 오후 21:00</v>
      </c>
      <c r="K96" s="202"/>
      <c r="L96" s="203"/>
      <c r="M96" s="201" t="str">
        <f>TEXT($G$1+1, "[$-ko-KR]yyyy-mm-dd(ddd) ") &amp; "오전 00:00"</f>
        <v>2022-03-05(토)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199"/>
      <c r="R98" s="199"/>
      <c r="S98" s="199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199"/>
      <c r="R99" s="199"/>
      <c r="S99" s="199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204"/>
      <c r="R100" s="204"/>
      <c r="S100" s="204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204"/>
      <c r="R101" s="204"/>
      <c r="S101" s="204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204"/>
      <c r="R102" s="204"/>
      <c r="S102" s="204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204"/>
      <c r="R103" s="204"/>
      <c r="S103" s="204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204"/>
      <c r="R104" s="204"/>
      <c r="S104" s="204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204"/>
      <c r="R105" s="204"/>
      <c r="S105" s="204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13"/>
      <c r="R107" s="214"/>
      <c r="S107" s="215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16"/>
      <c r="R108" s="217"/>
      <c r="S108" s="218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19"/>
      <c r="R109" s="220"/>
      <c r="S109" s="221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204"/>
      <c r="R110" s="204"/>
      <c r="S110" s="204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199"/>
      <c r="R111" s="199"/>
      <c r="S111" s="199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199"/>
      <c r="R112" s="199"/>
      <c r="S112" s="199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204"/>
      <c r="R113" s="204"/>
      <c r="S113" s="204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204"/>
      <c r="R114" s="204"/>
      <c r="S114" s="204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204"/>
      <c r="R115" s="204"/>
      <c r="S115" s="204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226"/>
      <c r="R116" s="227"/>
      <c r="S116" s="228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57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2022-03-04(금) 오전 00:00</v>
      </c>
      <c r="C123" s="242"/>
      <c r="D123" s="201" t="str">
        <f>TEXT($G$1, "[$-ko-KR]yyyy-mm-dd(ddd) ") &amp; "오후 14:00"</f>
        <v>2022-03-04(금) 오후 14:00</v>
      </c>
      <c r="E123" s="202"/>
      <c r="F123" s="203"/>
      <c r="G123" s="201" t="str">
        <f>TEXT($G$1, "[$-ko-KR]yyyy-mm-dd(ddd) ") &amp; "오후 19:00"</f>
        <v>2022-03-04(금) 오후 19:00</v>
      </c>
      <c r="H123" s="202"/>
      <c r="I123" s="203"/>
      <c r="J123" s="201" t="str">
        <f>TEXT($G$1, "[$-ko-KR]yyyy-mm-dd(ddd) ") &amp; "오후 21:00"</f>
        <v>2022-03-04(금) 오후 21:00</v>
      </c>
      <c r="K123" s="202"/>
      <c r="L123" s="203"/>
      <c r="M123" s="201" t="str">
        <f>TEXT($G$1+1, "[$-ko-KR]yyyy-mm-dd(ddd) ") &amp; "오전 00:00"</f>
        <v>2022-03-05(토)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199"/>
      <c r="R125" s="199"/>
      <c r="S125" s="199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199"/>
      <c r="R126" s="199"/>
      <c r="S126" s="199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204"/>
      <c r="R127" s="204"/>
      <c r="S127" s="204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204"/>
      <c r="R128" s="204"/>
      <c r="S128" s="204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204"/>
      <c r="R129" s="204"/>
      <c r="S129" s="204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204"/>
      <c r="R130" s="204"/>
      <c r="S130" s="204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204"/>
      <c r="R131" s="204"/>
      <c r="S131" s="204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204"/>
      <c r="R132" s="204"/>
      <c r="S132" s="204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13"/>
      <c r="R134" s="214"/>
      <c r="S134" s="215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16"/>
      <c r="R135" s="217"/>
      <c r="S135" s="218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19"/>
      <c r="R136" s="220"/>
      <c r="S136" s="221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204"/>
      <c r="R137" s="204"/>
      <c r="S137" s="204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199"/>
      <c r="R138" s="199"/>
      <c r="S138" s="199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199"/>
      <c r="R139" s="199"/>
      <c r="S139" s="199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204"/>
      <c r="R140" s="204"/>
      <c r="S140" s="204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204"/>
      <c r="R141" s="204"/>
      <c r="S141" s="204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204"/>
      <c r="R142" s="204"/>
      <c r="S142" s="204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226"/>
      <c r="R143" s="227"/>
      <c r="S143" s="228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57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2022-03-04(금) 오전 00:00</v>
      </c>
      <c r="C150" s="242"/>
      <c r="D150" s="201" t="str">
        <f>TEXT($G$1, "[$-ko-KR]yyyy-mm-dd(ddd) ") &amp; "오후 14:00"</f>
        <v>2022-03-04(금) 오후 14:00</v>
      </c>
      <c r="E150" s="202"/>
      <c r="F150" s="203"/>
      <c r="G150" s="201" t="str">
        <f>TEXT($G$1, "[$-ko-KR]yyyy-mm-dd(ddd) ") &amp; "오후 19:00"</f>
        <v>2022-03-04(금) 오후 19:00</v>
      </c>
      <c r="H150" s="202"/>
      <c r="I150" s="203"/>
      <c r="J150" s="201" t="str">
        <f>TEXT($G$1, "[$-ko-KR]yyyy-mm-dd(ddd) ") &amp; "오후 21:00"</f>
        <v>2022-03-04(금) 오후 21:00</v>
      </c>
      <c r="K150" s="202"/>
      <c r="L150" s="203"/>
      <c r="M150" s="201" t="str">
        <f>TEXT($G$1+1, "[$-ko-KR]yyyy-mm-dd(ddd) ") &amp; "오전 00:00"</f>
        <v>2022-03-05(토)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199"/>
      <c r="R152" s="199"/>
      <c r="S152" s="199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199"/>
      <c r="R153" s="199"/>
      <c r="S153" s="199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204"/>
      <c r="R154" s="204"/>
      <c r="S154" s="204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204"/>
      <c r="R155" s="204"/>
      <c r="S155" s="204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204"/>
      <c r="R156" s="204"/>
      <c r="S156" s="204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204"/>
      <c r="R157" s="204"/>
      <c r="S157" s="204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204"/>
      <c r="R158" s="204"/>
      <c r="S158" s="204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204"/>
      <c r="R159" s="204"/>
      <c r="S159" s="204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13"/>
      <c r="R161" s="214"/>
      <c r="S161" s="215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16"/>
      <c r="R162" s="217"/>
      <c r="S162" s="218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19"/>
      <c r="R163" s="220"/>
      <c r="S163" s="221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204"/>
      <c r="R164" s="204"/>
      <c r="S164" s="204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199"/>
      <c r="R165" s="199"/>
      <c r="S165" s="199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199"/>
      <c r="R166" s="199"/>
      <c r="S166" s="199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204"/>
      <c r="R167" s="204"/>
      <c r="S167" s="204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204"/>
      <c r="R168" s="204"/>
      <c r="S168" s="204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204"/>
      <c r="R169" s="204"/>
      <c r="S169" s="204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226"/>
      <c r="R170" s="227"/>
      <c r="S170" s="228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57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2022-03-04(금) 오전 00:00</v>
      </c>
      <c r="C177" s="242"/>
      <c r="D177" s="201" t="str">
        <f>TEXT($G$1, "[$-ko-KR]yyyy-mm-dd(ddd) ") &amp; "오후 14:00"</f>
        <v>2022-03-04(금) 오후 14:00</v>
      </c>
      <c r="E177" s="202"/>
      <c r="F177" s="203"/>
      <c r="G177" s="201" t="str">
        <f>TEXT($G$1, "[$-ko-KR]yyyy-mm-dd(ddd) ") &amp; "오후 19:00"</f>
        <v>2022-03-04(금) 오후 19:00</v>
      </c>
      <c r="H177" s="202"/>
      <c r="I177" s="203"/>
      <c r="J177" s="201" t="str">
        <f>TEXT($G$1, "[$-ko-KR]yyyy-mm-dd(ddd) ") &amp; "오후 21:00"</f>
        <v>2022-03-04(금) 오후 21:00</v>
      </c>
      <c r="K177" s="202"/>
      <c r="L177" s="203"/>
      <c r="M177" s="201" t="str">
        <f>TEXT($G$1+1, "[$-ko-KR]yyyy-mm-dd(ddd) ") &amp; "오전 00:00"</f>
        <v>2022-03-05(토)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199"/>
      <c r="R179" s="199"/>
      <c r="S179" s="199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9"/>
      <c r="R180" s="199"/>
      <c r="S180" s="199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204"/>
      <c r="R181" s="204"/>
      <c r="S181" s="204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204"/>
      <c r="R182" s="204"/>
      <c r="S182" s="204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204"/>
      <c r="R183" s="204"/>
      <c r="S183" s="204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204"/>
      <c r="R184" s="204"/>
      <c r="S184" s="204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204"/>
      <c r="R185" s="204"/>
      <c r="S185" s="204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204"/>
      <c r="R186" s="204"/>
      <c r="S186" s="204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13"/>
      <c r="R188" s="214"/>
      <c r="S188" s="215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16"/>
      <c r="R189" s="217"/>
      <c r="S189" s="218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19"/>
      <c r="R190" s="220"/>
      <c r="S190" s="221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204"/>
      <c r="R191" s="204"/>
      <c r="S191" s="204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199"/>
      <c r="R192" s="199"/>
      <c r="S192" s="199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199"/>
      <c r="R193" s="199"/>
      <c r="S193" s="199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204"/>
      <c r="R194" s="204"/>
      <c r="S194" s="204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204"/>
      <c r="R195" s="204"/>
      <c r="S195" s="204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204"/>
      <c r="R196" s="204"/>
      <c r="S196" s="204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226"/>
      <c r="R197" s="227"/>
      <c r="S197" s="228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232"/>
      <c r="R199" s="233"/>
      <c r="S199" s="23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44625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57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2022-03-05(토) 오전 00:00</v>
      </c>
      <c r="C15" s="245"/>
      <c r="D15" s="201" t="str">
        <f>TEXT($G$1, "[$-ko-KR]yyyy-mm-dd(ddd) ") &amp; "오후 14:00"</f>
        <v>2022-03-05(토) 오후 14:00</v>
      </c>
      <c r="E15" s="202"/>
      <c r="F15" s="203"/>
      <c r="G15" s="201" t="str">
        <f>TEXT($G$1, "[$-ko-KR]yyyy-mm-dd(ddd) ") &amp; "오후 19:00"</f>
        <v>2022-03-05(토) 오후 19:00</v>
      </c>
      <c r="H15" s="202"/>
      <c r="I15" s="203"/>
      <c r="J15" s="201" t="str">
        <f>TEXT($G$1, "[$-ko-KR]yyyy-mm-dd(ddd) ") &amp; "오후 21:00"</f>
        <v>2022-03-05(토) 오후 21:00</v>
      </c>
      <c r="K15" s="202"/>
      <c r="L15" s="203"/>
      <c r="M15" s="201" t="str">
        <f>TEXT($G$1+1, "[$-ko-KR]yyyy-mm-dd(ddd) ") &amp; "오전 00:00"</f>
        <v>2022-03-06(일)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57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2022-03-05(토) 오전 00:00</v>
      </c>
      <c r="C42" s="242"/>
      <c r="D42" s="201" t="str">
        <f>TEXT($G$1, "[$-ko-KR]yyyy-mm-dd(ddd) ") &amp; "오후 14:00"</f>
        <v>2022-03-05(토) 오후 14:00</v>
      </c>
      <c r="E42" s="202"/>
      <c r="F42" s="203"/>
      <c r="G42" s="201" t="str">
        <f>TEXT($G$1, "[$-ko-KR]yyyy-mm-dd(ddd) ") &amp; "오후 19:00"</f>
        <v>2022-03-05(토) 오후 19:00</v>
      </c>
      <c r="H42" s="202"/>
      <c r="I42" s="203"/>
      <c r="J42" s="201" t="str">
        <f>TEXT($G$1, "[$-ko-KR]yyyy-mm-dd(ddd) ") &amp; "오후 21:00"</f>
        <v>2022-03-05(토) 오후 21:00</v>
      </c>
      <c r="K42" s="202"/>
      <c r="L42" s="203"/>
      <c r="M42" s="201" t="str">
        <f>TEXT($G$1+1, "[$-ko-KR]yyyy-mm-dd(ddd) ") &amp; "오전 00:00"</f>
        <v>2022-03-06(일)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199"/>
      <c r="R44" s="199"/>
      <c r="S44" s="199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9"/>
      <c r="R45" s="199"/>
      <c r="S45" s="199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204"/>
      <c r="R46" s="204"/>
      <c r="S46" s="204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204"/>
      <c r="R47" s="204"/>
      <c r="S47" s="204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204"/>
      <c r="R48" s="204"/>
      <c r="S48" s="204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204"/>
      <c r="R49" s="204"/>
      <c r="S49" s="204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204"/>
      <c r="R50" s="204"/>
      <c r="S50" s="204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204"/>
      <c r="R51" s="204"/>
      <c r="S51" s="204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13"/>
      <c r="R53" s="214"/>
      <c r="S53" s="215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16"/>
      <c r="R54" s="217"/>
      <c r="S54" s="218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19"/>
      <c r="R55" s="220"/>
      <c r="S55" s="221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204"/>
      <c r="R56" s="204"/>
      <c r="S56" s="204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199"/>
      <c r="R57" s="199"/>
      <c r="S57" s="199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199"/>
      <c r="R58" s="199"/>
      <c r="S58" s="199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204"/>
      <c r="R59" s="204"/>
      <c r="S59" s="204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204"/>
      <c r="R60" s="204"/>
      <c r="S60" s="204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204"/>
      <c r="R61" s="204"/>
      <c r="S61" s="204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226"/>
      <c r="R62" s="227"/>
      <c r="S62" s="228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57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2022-03-05(토) 오전 00:00</v>
      </c>
      <c r="C69" s="242"/>
      <c r="D69" s="201" t="str">
        <f>TEXT($G$1, "[$-ko-KR]yyyy-mm-dd(ddd) ") &amp; "오후 14:00"</f>
        <v>2022-03-05(토) 오후 14:00</v>
      </c>
      <c r="E69" s="202"/>
      <c r="F69" s="203"/>
      <c r="G69" s="201" t="str">
        <f>TEXT($G$1, "[$-ko-KR]yyyy-mm-dd(ddd) ") &amp; "오후 19:00"</f>
        <v>2022-03-05(토) 오후 19:00</v>
      </c>
      <c r="H69" s="202"/>
      <c r="I69" s="203"/>
      <c r="J69" s="201" t="str">
        <f>TEXT($G$1, "[$-ko-KR]yyyy-mm-dd(ddd) ") &amp; "오후 21:00"</f>
        <v>2022-03-05(토) 오후 21:00</v>
      </c>
      <c r="K69" s="202"/>
      <c r="L69" s="203"/>
      <c r="M69" s="201" t="str">
        <f>TEXT($G$1+1, "[$-ko-KR]yyyy-mm-dd(ddd) ") &amp; "오전 00:00"</f>
        <v>2022-03-06(일)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199"/>
      <c r="R71" s="199"/>
      <c r="S71" s="199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199"/>
      <c r="R72" s="199"/>
      <c r="S72" s="199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204"/>
      <c r="R73" s="204"/>
      <c r="S73" s="204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204"/>
      <c r="R74" s="204"/>
      <c r="S74" s="204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204"/>
      <c r="R75" s="204"/>
      <c r="S75" s="204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204"/>
      <c r="R76" s="204"/>
      <c r="S76" s="204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204"/>
      <c r="R77" s="204"/>
      <c r="S77" s="204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204"/>
      <c r="R78" s="204"/>
      <c r="S78" s="204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13"/>
      <c r="R80" s="214"/>
      <c r="S80" s="215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16"/>
      <c r="R81" s="217"/>
      <c r="S81" s="218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19"/>
      <c r="R82" s="220"/>
      <c r="S82" s="221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204"/>
      <c r="R83" s="204"/>
      <c r="S83" s="204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199"/>
      <c r="R84" s="199"/>
      <c r="S84" s="199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199"/>
      <c r="R85" s="199"/>
      <c r="S85" s="199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204"/>
      <c r="R86" s="204"/>
      <c r="S86" s="204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204"/>
      <c r="R87" s="204"/>
      <c r="S87" s="204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204"/>
      <c r="R88" s="204"/>
      <c r="S88" s="204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226"/>
      <c r="R89" s="227"/>
      <c r="S89" s="228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57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2022-03-05(토) 오전 00:00</v>
      </c>
      <c r="C96" s="242"/>
      <c r="D96" s="201" t="str">
        <f>TEXT($G$1, "[$-ko-KR]yyyy-mm-dd(ddd) ") &amp; "오후 14:00"</f>
        <v>2022-03-05(토) 오후 14:00</v>
      </c>
      <c r="E96" s="202"/>
      <c r="F96" s="203"/>
      <c r="G96" s="201" t="str">
        <f>TEXT($G$1, "[$-ko-KR]yyyy-mm-dd(ddd) ") &amp; "오후 19:00"</f>
        <v>2022-03-05(토) 오후 19:00</v>
      </c>
      <c r="H96" s="202"/>
      <c r="I96" s="203"/>
      <c r="J96" s="201" t="str">
        <f>TEXT($G$1, "[$-ko-KR]yyyy-mm-dd(ddd) ") &amp; "오후 21:00"</f>
        <v>2022-03-05(토) 오후 21:00</v>
      </c>
      <c r="K96" s="202"/>
      <c r="L96" s="203"/>
      <c r="M96" s="201" t="str">
        <f>TEXT($G$1+1, "[$-ko-KR]yyyy-mm-dd(ddd) ") &amp; "오전 00:00"</f>
        <v>2022-03-06(일)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199"/>
      <c r="R98" s="199"/>
      <c r="S98" s="199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199"/>
      <c r="R99" s="199"/>
      <c r="S99" s="199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204"/>
      <c r="R100" s="204"/>
      <c r="S100" s="204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204"/>
      <c r="R101" s="204"/>
      <c r="S101" s="204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204"/>
      <c r="R102" s="204"/>
      <c r="S102" s="204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204"/>
      <c r="R103" s="204"/>
      <c r="S103" s="204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204"/>
      <c r="R104" s="204"/>
      <c r="S104" s="204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204"/>
      <c r="R105" s="204"/>
      <c r="S105" s="204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13"/>
      <c r="R107" s="214"/>
      <c r="S107" s="215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16"/>
      <c r="R108" s="217"/>
      <c r="S108" s="218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19"/>
      <c r="R109" s="220"/>
      <c r="S109" s="221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204"/>
      <c r="R110" s="204"/>
      <c r="S110" s="204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199"/>
      <c r="R111" s="199"/>
      <c r="S111" s="199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199"/>
      <c r="R112" s="199"/>
      <c r="S112" s="199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204"/>
      <c r="R113" s="204"/>
      <c r="S113" s="204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204"/>
      <c r="R114" s="204"/>
      <c r="S114" s="204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204"/>
      <c r="R115" s="204"/>
      <c r="S115" s="204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226"/>
      <c r="R116" s="227"/>
      <c r="S116" s="228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57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2022-03-05(토) 오전 00:00</v>
      </c>
      <c r="C123" s="242"/>
      <c r="D123" s="201" t="str">
        <f>TEXT($G$1, "[$-ko-KR]yyyy-mm-dd(ddd) ") &amp; "오후 14:00"</f>
        <v>2022-03-05(토) 오후 14:00</v>
      </c>
      <c r="E123" s="202"/>
      <c r="F123" s="203"/>
      <c r="G123" s="201" t="str">
        <f>TEXT($G$1, "[$-ko-KR]yyyy-mm-dd(ddd) ") &amp; "오후 19:00"</f>
        <v>2022-03-05(토) 오후 19:00</v>
      </c>
      <c r="H123" s="202"/>
      <c r="I123" s="203"/>
      <c r="J123" s="201" t="str">
        <f>TEXT($G$1, "[$-ko-KR]yyyy-mm-dd(ddd) ") &amp; "오후 21:00"</f>
        <v>2022-03-05(토) 오후 21:00</v>
      </c>
      <c r="K123" s="202"/>
      <c r="L123" s="203"/>
      <c r="M123" s="201" t="str">
        <f>TEXT($G$1+1, "[$-ko-KR]yyyy-mm-dd(ddd) ") &amp; "오전 00:00"</f>
        <v>2022-03-06(일)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199"/>
      <c r="R125" s="199"/>
      <c r="S125" s="199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199"/>
      <c r="R126" s="199"/>
      <c r="S126" s="199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204"/>
      <c r="R127" s="204"/>
      <c r="S127" s="204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204"/>
      <c r="R128" s="204"/>
      <c r="S128" s="204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204"/>
      <c r="R129" s="204"/>
      <c r="S129" s="204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204"/>
      <c r="R130" s="204"/>
      <c r="S130" s="204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204"/>
      <c r="R131" s="204"/>
      <c r="S131" s="204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204"/>
      <c r="R132" s="204"/>
      <c r="S132" s="204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13"/>
      <c r="R134" s="214"/>
      <c r="S134" s="215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16"/>
      <c r="R135" s="217"/>
      <c r="S135" s="218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19"/>
      <c r="R136" s="220"/>
      <c r="S136" s="221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204"/>
      <c r="R137" s="204"/>
      <c r="S137" s="204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199"/>
      <c r="R138" s="199"/>
      <c r="S138" s="199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199"/>
      <c r="R139" s="199"/>
      <c r="S139" s="199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204"/>
      <c r="R140" s="204"/>
      <c r="S140" s="204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204"/>
      <c r="R141" s="204"/>
      <c r="S141" s="204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204"/>
      <c r="R142" s="204"/>
      <c r="S142" s="204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226"/>
      <c r="R143" s="227"/>
      <c r="S143" s="228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57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2022-03-05(토) 오전 00:00</v>
      </c>
      <c r="C150" s="242"/>
      <c r="D150" s="201" t="str">
        <f>TEXT($G$1, "[$-ko-KR]yyyy-mm-dd(ddd) ") &amp; "오후 14:00"</f>
        <v>2022-03-05(토) 오후 14:00</v>
      </c>
      <c r="E150" s="202"/>
      <c r="F150" s="203"/>
      <c r="G150" s="201" t="str">
        <f>TEXT($G$1, "[$-ko-KR]yyyy-mm-dd(ddd) ") &amp; "오후 19:00"</f>
        <v>2022-03-05(토) 오후 19:00</v>
      </c>
      <c r="H150" s="202"/>
      <c r="I150" s="203"/>
      <c r="J150" s="201" t="str">
        <f>TEXT($G$1, "[$-ko-KR]yyyy-mm-dd(ddd) ") &amp; "오후 21:00"</f>
        <v>2022-03-05(토) 오후 21:00</v>
      </c>
      <c r="K150" s="202"/>
      <c r="L150" s="203"/>
      <c r="M150" s="201" t="str">
        <f>TEXT($G$1+1, "[$-ko-KR]yyyy-mm-dd(ddd) ") &amp; "오전 00:00"</f>
        <v>2022-03-06(일)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199"/>
      <c r="R152" s="199"/>
      <c r="S152" s="199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199"/>
      <c r="R153" s="199"/>
      <c r="S153" s="199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204"/>
      <c r="R154" s="204"/>
      <c r="S154" s="204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204"/>
      <c r="R155" s="204"/>
      <c r="S155" s="204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204"/>
      <c r="R156" s="204"/>
      <c r="S156" s="204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204"/>
      <c r="R157" s="204"/>
      <c r="S157" s="204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204"/>
      <c r="R158" s="204"/>
      <c r="S158" s="204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204"/>
      <c r="R159" s="204"/>
      <c r="S159" s="204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13"/>
      <c r="R161" s="214"/>
      <c r="S161" s="215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16"/>
      <c r="R162" s="217"/>
      <c r="S162" s="218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19"/>
      <c r="R163" s="220"/>
      <c r="S163" s="221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204"/>
      <c r="R164" s="204"/>
      <c r="S164" s="204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199"/>
      <c r="R165" s="199"/>
      <c r="S165" s="199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199"/>
      <c r="R166" s="199"/>
      <c r="S166" s="199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204"/>
      <c r="R167" s="204"/>
      <c r="S167" s="204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204"/>
      <c r="R168" s="204"/>
      <c r="S168" s="204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204"/>
      <c r="R169" s="204"/>
      <c r="S169" s="204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226"/>
      <c r="R170" s="227"/>
      <c r="S170" s="228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57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2022-03-05(토) 오전 00:00</v>
      </c>
      <c r="C177" s="242"/>
      <c r="D177" s="201" t="str">
        <f>TEXT($G$1, "[$-ko-KR]yyyy-mm-dd(ddd) ") &amp; "오후 14:00"</f>
        <v>2022-03-05(토) 오후 14:00</v>
      </c>
      <c r="E177" s="202"/>
      <c r="F177" s="203"/>
      <c r="G177" s="201" t="str">
        <f>TEXT($G$1, "[$-ko-KR]yyyy-mm-dd(ddd) ") &amp; "오후 19:00"</f>
        <v>2022-03-05(토) 오후 19:00</v>
      </c>
      <c r="H177" s="202"/>
      <c r="I177" s="203"/>
      <c r="J177" s="201" t="str">
        <f>TEXT($G$1, "[$-ko-KR]yyyy-mm-dd(ddd) ") &amp; "오후 21:00"</f>
        <v>2022-03-05(토) 오후 21:00</v>
      </c>
      <c r="K177" s="202"/>
      <c r="L177" s="203"/>
      <c r="M177" s="201" t="str">
        <f>TEXT($G$1+1, "[$-ko-KR]yyyy-mm-dd(ddd) ") &amp; "오전 00:00"</f>
        <v>2022-03-06(일)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199"/>
      <c r="R179" s="199"/>
      <c r="S179" s="199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199"/>
      <c r="R180" s="199"/>
      <c r="S180" s="199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204"/>
      <c r="R181" s="204"/>
      <c r="S181" s="204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204"/>
      <c r="R182" s="204"/>
      <c r="S182" s="204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204"/>
      <c r="R183" s="204"/>
      <c r="S183" s="204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204"/>
      <c r="R184" s="204"/>
      <c r="S184" s="204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204"/>
      <c r="R185" s="204"/>
      <c r="S185" s="204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204"/>
      <c r="R186" s="204"/>
      <c r="S186" s="204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13"/>
      <c r="R188" s="214"/>
      <c r="S188" s="215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16"/>
      <c r="R189" s="217"/>
      <c r="S189" s="218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19"/>
      <c r="R190" s="220"/>
      <c r="S190" s="221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204"/>
      <c r="R191" s="204"/>
      <c r="S191" s="204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199"/>
      <c r="R192" s="199"/>
      <c r="S192" s="199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199"/>
      <c r="R193" s="199"/>
      <c r="S193" s="199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204"/>
      <c r="R194" s="204"/>
      <c r="S194" s="204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204"/>
      <c r="R195" s="204"/>
      <c r="S195" s="204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204"/>
      <c r="R196" s="204"/>
      <c r="S196" s="204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226"/>
      <c r="R197" s="227"/>
      <c r="S197" s="228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232"/>
      <c r="R199" s="233"/>
      <c r="S199" s="23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44626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57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2022-03-06(일) 오전 00:00</v>
      </c>
      <c r="C15" s="245"/>
      <c r="D15" s="201" t="str">
        <f>TEXT($G$1, "[$-ko-KR]yyyy-mm-dd(ddd) ") &amp; "오후 14:00"</f>
        <v>2022-03-06(일) 오후 14:00</v>
      </c>
      <c r="E15" s="202"/>
      <c r="F15" s="203"/>
      <c r="G15" s="201" t="str">
        <f>TEXT($G$1, "[$-ko-KR]yyyy-mm-dd(ddd) ") &amp; "오후 19:00"</f>
        <v>2022-03-06(일) 오후 19:00</v>
      </c>
      <c r="H15" s="202"/>
      <c r="I15" s="203"/>
      <c r="J15" s="201" t="str">
        <f>TEXT($G$1, "[$-ko-KR]yyyy-mm-dd(ddd) ") &amp; "오후 21:00"</f>
        <v>2022-03-06(일) 오후 21:00</v>
      </c>
      <c r="K15" s="202"/>
      <c r="L15" s="203"/>
      <c r="M15" s="201" t="str">
        <f>TEXT($G$1+1, "[$-ko-KR]yyyy-mm-dd(ddd) ") &amp; "오전 00:00"</f>
        <v>2022-03-07(월)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57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2022-03-06(일) 오전 00:00</v>
      </c>
      <c r="C42" s="242"/>
      <c r="D42" s="201" t="str">
        <f>TEXT($G$1, "[$-ko-KR]yyyy-mm-dd(ddd) ") &amp; "오후 14:00"</f>
        <v>2022-03-06(일) 오후 14:00</v>
      </c>
      <c r="E42" s="202"/>
      <c r="F42" s="203"/>
      <c r="G42" s="201" t="str">
        <f>TEXT($G$1, "[$-ko-KR]yyyy-mm-dd(ddd) ") &amp; "오후 19:00"</f>
        <v>2022-03-06(일) 오후 19:00</v>
      </c>
      <c r="H42" s="202"/>
      <c r="I42" s="203"/>
      <c r="J42" s="201" t="str">
        <f>TEXT($G$1, "[$-ko-KR]yyyy-mm-dd(ddd) ") &amp; "오후 21:00"</f>
        <v>2022-03-06(일) 오후 21:00</v>
      </c>
      <c r="K42" s="202"/>
      <c r="L42" s="203"/>
      <c r="M42" s="201" t="str">
        <f>TEXT($G$1+1, "[$-ko-KR]yyyy-mm-dd(ddd) ") &amp; "오전 00:00"</f>
        <v>2022-03-07(월)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199"/>
      <c r="R44" s="199"/>
      <c r="S44" s="199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199"/>
      <c r="R45" s="199"/>
      <c r="S45" s="199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204"/>
      <c r="R46" s="204"/>
      <c r="S46" s="204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204"/>
      <c r="R47" s="204"/>
      <c r="S47" s="204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204"/>
      <c r="R48" s="204"/>
      <c r="S48" s="204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204"/>
      <c r="R49" s="204"/>
      <c r="S49" s="204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204"/>
      <c r="R50" s="204"/>
      <c r="S50" s="204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204"/>
      <c r="R51" s="204"/>
      <c r="S51" s="204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213"/>
      <c r="R53" s="214"/>
      <c r="S53" s="215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216"/>
      <c r="R54" s="217"/>
      <c r="S54" s="218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19"/>
      <c r="R55" s="220"/>
      <c r="S55" s="221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204"/>
      <c r="R56" s="204"/>
      <c r="S56" s="204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199"/>
      <c r="R57" s="199"/>
      <c r="S57" s="199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199"/>
      <c r="R58" s="199"/>
      <c r="S58" s="199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204"/>
      <c r="R59" s="204"/>
      <c r="S59" s="204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204"/>
      <c r="R60" s="204"/>
      <c r="S60" s="204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204"/>
      <c r="R61" s="204"/>
      <c r="S61" s="204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226"/>
      <c r="R62" s="227"/>
      <c r="S62" s="228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57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2022-03-06(일) 오전 00:00</v>
      </c>
      <c r="C69" s="242"/>
      <c r="D69" s="201" t="str">
        <f>TEXT($G$1, "[$-ko-KR]yyyy-mm-dd(ddd) ") &amp; "오후 14:00"</f>
        <v>2022-03-06(일) 오후 14:00</v>
      </c>
      <c r="E69" s="202"/>
      <c r="F69" s="203"/>
      <c r="G69" s="201" t="str">
        <f>TEXT($G$1, "[$-ko-KR]yyyy-mm-dd(ddd) ") &amp; "오후 19:00"</f>
        <v>2022-03-06(일) 오후 19:00</v>
      </c>
      <c r="H69" s="202"/>
      <c r="I69" s="203"/>
      <c r="J69" s="201" t="str">
        <f>TEXT($G$1, "[$-ko-KR]yyyy-mm-dd(ddd) ") &amp; "오후 21:00"</f>
        <v>2022-03-06(일) 오후 21:00</v>
      </c>
      <c r="K69" s="202"/>
      <c r="L69" s="203"/>
      <c r="M69" s="201" t="str">
        <f>TEXT($G$1+1, "[$-ko-KR]yyyy-mm-dd(ddd) ") &amp; "오전 00:00"</f>
        <v>2022-03-07(월)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199"/>
      <c r="R71" s="199"/>
      <c r="S71" s="199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199"/>
      <c r="R72" s="199"/>
      <c r="S72" s="199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204"/>
      <c r="R73" s="204"/>
      <c r="S73" s="204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204"/>
      <c r="R74" s="204"/>
      <c r="S74" s="204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204"/>
      <c r="R75" s="204"/>
      <c r="S75" s="204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204"/>
      <c r="R76" s="204"/>
      <c r="S76" s="204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204"/>
      <c r="R77" s="204"/>
      <c r="S77" s="204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204"/>
      <c r="R78" s="204"/>
      <c r="S78" s="204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213"/>
      <c r="R80" s="214"/>
      <c r="S80" s="215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216"/>
      <c r="R81" s="217"/>
      <c r="S81" s="218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19"/>
      <c r="R82" s="220"/>
      <c r="S82" s="221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204"/>
      <c r="R83" s="204"/>
      <c r="S83" s="204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199"/>
      <c r="R84" s="199"/>
      <c r="S84" s="199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199"/>
      <c r="R85" s="199"/>
      <c r="S85" s="199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204"/>
      <c r="R86" s="204"/>
      <c r="S86" s="204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04"/>
      <c r="R87" s="204"/>
      <c r="S87" s="204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204"/>
      <c r="R88" s="204"/>
      <c r="S88" s="204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226"/>
      <c r="R89" s="227"/>
      <c r="S89" s="228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57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2022-03-06(일) 오전 00:00</v>
      </c>
      <c r="C96" s="242"/>
      <c r="D96" s="201" t="str">
        <f>TEXT($G$1, "[$-ko-KR]yyyy-mm-dd(ddd) ") &amp; "오후 14:00"</f>
        <v>2022-03-06(일) 오후 14:00</v>
      </c>
      <c r="E96" s="202"/>
      <c r="F96" s="203"/>
      <c r="G96" s="201" t="str">
        <f>TEXT($G$1, "[$-ko-KR]yyyy-mm-dd(ddd) ") &amp; "오후 19:00"</f>
        <v>2022-03-06(일) 오후 19:00</v>
      </c>
      <c r="H96" s="202"/>
      <c r="I96" s="203"/>
      <c r="J96" s="201" t="str">
        <f>TEXT($G$1, "[$-ko-KR]yyyy-mm-dd(ddd) ") &amp; "오후 21:00"</f>
        <v>2022-03-06(일) 오후 21:00</v>
      </c>
      <c r="K96" s="202"/>
      <c r="L96" s="203"/>
      <c r="M96" s="201" t="str">
        <f>TEXT($G$1+1, "[$-ko-KR]yyyy-mm-dd(ddd) ") &amp; "오전 00:00"</f>
        <v>2022-03-07(월)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199"/>
      <c r="R98" s="199"/>
      <c r="S98" s="199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199"/>
      <c r="R99" s="199"/>
      <c r="S99" s="199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204"/>
      <c r="R100" s="204"/>
      <c r="S100" s="204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204"/>
      <c r="R101" s="204"/>
      <c r="S101" s="204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204"/>
      <c r="R102" s="204"/>
      <c r="S102" s="204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204"/>
      <c r="R103" s="204"/>
      <c r="S103" s="204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204"/>
      <c r="R104" s="204"/>
      <c r="S104" s="204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204"/>
      <c r="R105" s="204"/>
      <c r="S105" s="204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213"/>
      <c r="R107" s="214"/>
      <c r="S107" s="215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216"/>
      <c r="R108" s="217"/>
      <c r="S108" s="218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19"/>
      <c r="R109" s="220"/>
      <c r="S109" s="221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204"/>
      <c r="R110" s="204"/>
      <c r="S110" s="204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199"/>
      <c r="R111" s="199"/>
      <c r="S111" s="199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199"/>
      <c r="R112" s="199"/>
      <c r="S112" s="199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204"/>
      <c r="R113" s="204"/>
      <c r="S113" s="204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204"/>
      <c r="R114" s="204"/>
      <c r="S114" s="204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204"/>
      <c r="R115" s="204"/>
      <c r="S115" s="204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226"/>
      <c r="R116" s="227"/>
      <c r="S116" s="228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57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2022-03-06(일) 오전 00:00</v>
      </c>
      <c r="C123" s="242"/>
      <c r="D123" s="201" t="str">
        <f>TEXT($G$1, "[$-ko-KR]yyyy-mm-dd(ddd) ") &amp; "오후 14:00"</f>
        <v>2022-03-06(일) 오후 14:00</v>
      </c>
      <c r="E123" s="202"/>
      <c r="F123" s="203"/>
      <c r="G123" s="201" t="str">
        <f>TEXT($G$1, "[$-ko-KR]yyyy-mm-dd(ddd) ") &amp; "오후 19:00"</f>
        <v>2022-03-06(일) 오후 19:00</v>
      </c>
      <c r="H123" s="202"/>
      <c r="I123" s="203"/>
      <c r="J123" s="201" t="str">
        <f>TEXT($G$1, "[$-ko-KR]yyyy-mm-dd(ddd) ") &amp; "오후 21:00"</f>
        <v>2022-03-06(일) 오후 21:00</v>
      </c>
      <c r="K123" s="202"/>
      <c r="L123" s="203"/>
      <c r="M123" s="201" t="str">
        <f>TEXT($G$1+1, "[$-ko-KR]yyyy-mm-dd(ddd) ") &amp; "오전 00:00"</f>
        <v>2022-03-07(월)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199"/>
      <c r="R125" s="199"/>
      <c r="S125" s="199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199"/>
      <c r="R126" s="199"/>
      <c r="S126" s="199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204"/>
      <c r="R127" s="204"/>
      <c r="S127" s="204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204"/>
      <c r="R128" s="204"/>
      <c r="S128" s="204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204"/>
      <c r="R129" s="204"/>
      <c r="S129" s="204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204"/>
      <c r="R130" s="204"/>
      <c r="S130" s="204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204"/>
      <c r="R131" s="204"/>
      <c r="S131" s="204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204"/>
      <c r="R132" s="204"/>
      <c r="S132" s="204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213"/>
      <c r="R134" s="214"/>
      <c r="S134" s="215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216"/>
      <c r="R135" s="217"/>
      <c r="S135" s="218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19"/>
      <c r="R136" s="220"/>
      <c r="S136" s="221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204"/>
      <c r="R137" s="204"/>
      <c r="S137" s="204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199"/>
      <c r="R138" s="199"/>
      <c r="S138" s="199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199"/>
      <c r="R139" s="199"/>
      <c r="S139" s="199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204"/>
      <c r="R140" s="204"/>
      <c r="S140" s="204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4"/>
      <c r="R141" s="204"/>
      <c r="S141" s="204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204"/>
      <c r="R142" s="204"/>
      <c r="S142" s="204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226"/>
      <c r="R143" s="227"/>
      <c r="S143" s="228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57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2022-03-06(일) 오전 00:00</v>
      </c>
      <c r="C150" s="242"/>
      <c r="D150" s="201" t="str">
        <f>TEXT($G$1, "[$-ko-KR]yyyy-mm-dd(ddd) ") &amp; "오후 14:00"</f>
        <v>2022-03-06(일) 오후 14:00</v>
      </c>
      <c r="E150" s="202"/>
      <c r="F150" s="203"/>
      <c r="G150" s="201" t="str">
        <f>TEXT($G$1, "[$-ko-KR]yyyy-mm-dd(ddd) ") &amp; "오후 19:00"</f>
        <v>2022-03-06(일) 오후 19:00</v>
      </c>
      <c r="H150" s="202"/>
      <c r="I150" s="203"/>
      <c r="J150" s="201" t="str">
        <f>TEXT($G$1, "[$-ko-KR]yyyy-mm-dd(ddd) ") &amp; "오후 21:00"</f>
        <v>2022-03-06(일) 오후 21:00</v>
      </c>
      <c r="K150" s="202"/>
      <c r="L150" s="203"/>
      <c r="M150" s="201" t="str">
        <f>TEXT($G$1+1, "[$-ko-KR]yyyy-mm-dd(ddd) ") &amp; "오전 00:00"</f>
        <v>2022-03-07(월)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199"/>
      <c r="R152" s="199"/>
      <c r="S152" s="199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199"/>
      <c r="R153" s="199"/>
      <c r="S153" s="199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204"/>
      <c r="R154" s="204"/>
      <c r="S154" s="204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204"/>
      <c r="R155" s="204"/>
      <c r="S155" s="204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204"/>
      <c r="R156" s="204"/>
      <c r="S156" s="204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204"/>
      <c r="R157" s="204"/>
      <c r="S157" s="204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204"/>
      <c r="R158" s="204"/>
      <c r="S158" s="204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204"/>
      <c r="R159" s="204"/>
      <c r="S159" s="204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213"/>
      <c r="R161" s="214"/>
      <c r="S161" s="215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216"/>
      <c r="R162" s="217"/>
      <c r="S162" s="218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19"/>
      <c r="R163" s="220"/>
      <c r="S163" s="221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204"/>
      <c r="R164" s="204"/>
      <c r="S164" s="204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199"/>
      <c r="R165" s="199"/>
      <c r="S165" s="199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199"/>
      <c r="R166" s="199"/>
      <c r="S166" s="199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204"/>
      <c r="R167" s="204"/>
      <c r="S167" s="204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204"/>
      <c r="R168" s="204"/>
      <c r="S168" s="204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204"/>
      <c r="R169" s="204"/>
      <c r="S169" s="204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226"/>
      <c r="R170" s="227"/>
      <c r="S170" s="228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57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2022-03-06(일) 오전 00:00</v>
      </c>
      <c r="C177" s="242"/>
      <c r="D177" s="201" t="str">
        <f>TEXT($G$1, "[$-ko-KR]yyyy-mm-dd(ddd) ") &amp; "오후 14:00"</f>
        <v>2022-03-06(일) 오후 14:00</v>
      </c>
      <c r="E177" s="202"/>
      <c r="F177" s="203"/>
      <c r="G177" s="201" t="str">
        <f>TEXT($G$1, "[$-ko-KR]yyyy-mm-dd(ddd) ") &amp; "오후 19:00"</f>
        <v>2022-03-06(일) 오후 19:00</v>
      </c>
      <c r="H177" s="202"/>
      <c r="I177" s="203"/>
      <c r="J177" s="201" t="str">
        <f>TEXT($G$1, "[$-ko-KR]yyyy-mm-dd(ddd) ") &amp; "오후 21:00"</f>
        <v>2022-03-06(일) 오후 21:00</v>
      </c>
      <c r="K177" s="202"/>
      <c r="L177" s="203"/>
      <c r="M177" s="201" t="str">
        <f>TEXT($G$1+1, "[$-ko-KR]yyyy-mm-dd(ddd) ") &amp; "오전 00:00"</f>
        <v>2022-03-07(월)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199"/>
      <c r="R179" s="199"/>
      <c r="S179" s="199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199"/>
      <c r="R180" s="199"/>
      <c r="S180" s="199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204"/>
      <c r="R181" s="204"/>
      <c r="S181" s="204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204"/>
      <c r="R182" s="204"/>
      <c r="S182" s="204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204"/>
      <c r="R183" s="204"/>
      <c r="S183" s="204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204"/>
      <c r="R184" s="204"/>
      <c r="S184" s="204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204"/>
      <c r="R185" s="204"/>
      <c r="S185" s="204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204"/>
      <c r="R186" s="204"/>
      <c r="S186" s="204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213"/>
      <c r="R188" s="214"/>
      <c r="S188" s="215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216"/>
      <c r="R189" s="217"/>
      <c r="S189" s="218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19"/>
      <c r="R190" s="220"/>
      <c r="S190" s="221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204"/>
      <c r="R191" s="204"/>
      <c r="S191" s="204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199"/>
      <c r="R192" s="199"/>
      <c r="S192" s="199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199"/>
      <c r="R193" s="199"/>
      <c r="S193" s="199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204"/>
      <c r="R194" s="204"/>
      <c r="S194" s="204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04"/>
      <c r="R195" s="204"/>
      <c r="S195" s="204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204"/>
      <c r="R196" s="204"/>
      <c r="S196" s="204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226"/>
      <c r="R197" s="227"/>
      <c r="S197" s="228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232"/>
      <c r="R199" s="233"/>
      <c r="S199" s="23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44627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0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2022-03-07(월) 오전 00:00</v>
      </c>
      <c r="C15" s="245"/>
      <c r="D15" s="201" t="str">
        <f>TEXT($G$1, "[$-ko-KR]yyyy-mm-dd(ddd) ") &amp; "오후 14:00"</f>
        <v>2022-03-07(월) 오후 14:00</v>
      </c>
      <c r="E15" s="202"/>
      <c r="F15" s="203"/>
      <c r="G15" s="201" t="str">
        <f>TEXT($G$1, "[$-ko-KR]yyyy-mm-dd(ddd) ") &amp; "오후 19:00"</f>
        <v>2022-03-07(월) 오후 19:00</v>
      </c>
      <c r="H15" s="202"/>
      <c r="I15" s="203"/>
      <c r="J15" s="201" t="str">
        <f>TEXT($G$1, "[$-ko-KR]yyyy-mm-dd(ddd) ") &amp; "오후 21:00"</f>
        <v>2022-03-07(월) 오후 21:00</v>
      </c>
      <c r="K15" s="202"/>
      <c r="L15" s="203"/>
      <c r="M15" s="201" t="str">
        <f>TEXT($G$1+1, "[$-ko-KR]yyyy-mm-dd(ddd) ") &amp; "오전 00:00"</f>
        <v>2022-03-08(화)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0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2022-03-07(월) 오전 00:00</v>
      </c>
      <c r="C42" s="242"/>
      <c r="D42" s="201" t="str">
        <f>TEXT($G$1, "[$-ko-KR]yyyy-mm-dd(ddd) ") &amp; "오후 14:00"</f>
        <v>2022-03-07(월) 오후 14:00</v>
      </c>
      <c r="E42" s="202"/>
      <c r="F42" s="203"/>
      <c r="G42" s="201" t="str">
        <f>TEXT($G$1, "[$-ko-KR]yyyy-mm-dd(ddd) ") &amp; "오후 19:00"</f>
        <v>2022-03-07(월) 오후 19:00</v>
      </c>
      <c r="H42" s="202"/>
      <c r="I42" s="203"/>
      <c r="J42" s="201" t="str">
        <f>TEXT($G$1, "[$-ko-KR]yyyy-mm-dd(ddd) ") &amp; "오후 21:00"</f>
        <v>2022-03-07(월) 오후 21:00</v>
      </c>
      <c r="K42" s="202"/>
      <c r="L42" s="203"/>
      <c r="M42" s="201" t="str">
        <f>TEXT($G$1+1, "[$-ko-KR]yyyy-mm-dd(ddd) ") &amp; "오전 00:00"</f>
        <v>2022-03-08(화)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199"/>
      <c r="R44" s="199"/>
      <c r="S44" s="199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199"/>
      <c r="R45" s="199"/>
      <c r="S45" s="199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204"/>
      <c r="R46" s="204"/>
      <c r="S46" s="204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204"/>
      <c r="R47" s="204"/>
      <c r="S47" s="204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204"/>
      <c r="R48" s="204"/>
      <c r="S48" s="204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204"/>
      <c r="R49" s="204"/>
      <c r="S49" s="204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204"/>
      <c r="R50" s="204"/>
      <c r="S50" s="204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204"/>
      <c r="R51" s="204"/>
      <c r="S51" s="204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213"/>
      <c r="R53" s="214"/>
      <c r="S53" s="215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216"/>
      <c r="R54" s="217"/>
      <c r="S54" s="218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19"/>
      <c r="R55" s="220"/>
      <c r="S55" s="221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204"/>
      <c r="R56" s="204"/>
      <c r="S56" s="204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199"/>
      <c r="R57" s="199"/>
      <c r="S57" s="199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199"/>
      <c r="R58" s="199"/>
      <c r="S58" s="199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204"/>
      <c r="R59" s="204"/>
      <c r="S59" s="204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204"/>
      <c r="R60" s="204"/>
      <c r="S60" s="204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204"/>
      <c r="R61" s="204"/>
      <c r="S61" s="204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226"/>
      <c r="R62" s="227"/>
      <c r="S62" s="228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0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2022-03-07(월) 오전 00:00</v>
      </c>
      <c r="C69" s="242"/>
      <c r="D69" s="201" t="str">
        <f>TEXT($G$1, "[$-ko-KR]yyyy-mm-dd(ddd) ") &amp; "오후 14:00"</f>
        <v>2022-03-07(월) 오후 14:00</v>
      </c>
      <c r="E69" s="202"/>
      <c r="F69" s="203"/>
      <c r="G69" s="201" t="str">
        <f>TEXT($G$1, "[$-ko-KR]yyyy-mm-dd(ddd) ") &amp; "오후 19:00"</f>
        <v>2022-03-07(월) 오후 19:00</v>
      </c>
      <c r="H69" s="202"/>
      <c r="I69" s="203"/>
      <c r="J69" s="201" t="str">
        <f>TEXT($G$1, "[$-ko-KR]yyyy-mm-dd(ddd) ") &amp; "오후 21:00"</f>
        <v>2022-03-07(월) 오후 21:00</v>
      </c>
      <c r="K69" s="202"/>
      <c r="L69" s="203"/>
      <c r="M69" s="201" t="str">
        <f>TEXT($G$1+1, "[$-ko-KR]yyyy-mm-dd(ddd) ") &amp; "오전 00:00"</f>
        <v>2022-03-08(화)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199"/>
      <c r="R71" s="199"/>
      <c r="S71" s="199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199"/>
      <c r="R72" s="199"/>
      <c r="S72" s="199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204"/>
      <c r="R73" s="204"/>
      <c r="S73" s="204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204"/>
      <c r="R74" s="204"/>
      <c r="S74" s="204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204"/>
      <c r="R75" s="204"/>
      <c r="S75" s="204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204"/>
      <c r="R76" s="204"/>
      <c r="S76" s="204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204"/>
      <c r="R77" s="204"/>
      <c r="S77" s="204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04"/>
      <c r="R78" s="204"/>
      <c r="S78" s="204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213"/>
      <c r="R80" s="214"/>
      <c r="S80" s="215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216"/>
      <c r="R81" s="217"/>
      <c r="S81" s="218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19"/>
      <c r="R82" s="220"/>
      <c r="S82" s="221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204"/>
      <c r="R83" s="204"/>
      <c r="S83" s="204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199"/>
      <c r="R84" s="199"/>
      <c r="S84" s="199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199"/>
      <c r="R85" s="199"/>
      <c r="S85" s="199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204"/>
      <c r="R86" s="204"/>
      <c r="S86" s="204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04"/>
      <c r="R87" s="204"/>
      <c r="S87" s="204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204"/>
      <c r="R88" s="204"/>
      <c r="S88" s="204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226"/>
      <c r="R89" s="227"/>
      <c r="S89" s="228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0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2022-03-07(월) 오전 00:00</v>
      </c>
      <c r="C96" s="242"/>
      <c r="D96" s="201" t="str">
        <f>TEXT($G$1, "[$-ko-KR]yyyy-mm-dd(ddd) ") &amp; "오후 14:00"</f>
        <v>2022-03-07(월) 오후 14:00</v>
      </c>
      <c r="E96" s="202"/>
      <c r="F96" s="203"/>
      <c r="G96" s="201" t="str">
        <f>TEXT($G$1, "[$-ko-KR]yyyy-mm-dd(ddd) ") &amp; "오후 19:00"</f>
        <v>2022-03-07(월) 오후 19:00</v>
      </c>
      <c r="H96" s="202"/>
      <c r="I96" s="203"/>
      <c r="J96" s="201" t="str">
        <f>TEXT($G$1, "[$-ko-KR]yyyy-mm-dd(ddd) ") &amp; "오후 21:00"</f>
        <v>2022-03-07(월) 오후 21:00</v>
      </c>
      <c r="K96" s="202"/>
      <c r="L96" s="203"/>
      <c r="M96" s="201" t="str">
        <f>TEXT($G$1+1, "[$-ko-KR]yyyy-mm-dd(ddd) ") &amp; "오전 00:00"</f>
        <v>2022-03-08(화)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199"/>
      <c r="R98" s="199"/>
      <c r="S98" s="199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199"/>
      <c r="R99" s="199"/>
      <c r="S99" s="199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204"/>
      <c r="R100" s="204"/>
      <c r="S100" s="204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204"/>
      <c r="R101" s="204"/>
      <c r="S101" s="204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204"/>
      <c r="R102" s="204"/>
      <c r="S102" s="204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204"/>
      <c r="R103" s="204"/>
      <c r="S103" s="204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204"/>
      <c r="R104" s="204"/>
      <c r="S104" s="204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204"/>
      <c r="R105" s="204"/>
      <c r="S105" s="204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213"/>
      <c r="R107" s="214"/>
      <c r="S107" s="215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216"/>
      <c r="R108" s="217"/>
      <c r="S108" s="218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19"/>
      <c r="R109" s="220"/>
      <c r="S109" s="221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204"/>
      <c r="R110" s="204"/>
      <c r="S110" s="204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199"/>
      <c r="R111" s="199"/>
      <c r="S111" s="199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199"/>
      <c r="R112" s="199"/>
      <c r="S112" s="199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204"/>
      <c r="R113" s="204"/>
      <c r="S113" s="204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204"/>
      <c r="R114" s="204"/>
      <c r="S114" s="204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204"/>
      <c r="R115" s="204"/>
      <c r="S115" s="204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226"/>
      <c r="R116" s="227"/>
      <c r="S116" s="228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0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2022-03-07(월) 오전 00:00</v>
      </c>
      <c r="C123" s="242"/>
      <c r="D123" s="201" t="str">
        <f>TEXT($G$1, "[$-ko-KR]yyyy-mm-dd(ddd) ") &amp; "오후 14:00"</f>
        <v>2022-03-07(월) 오후 14:00</v>
      </c>
      <c r="E123" s="202"/>
      <c r="F123" s="203"/>
      <c r="G123" s="201" t="str">
        <f>TEXT($G$1, "[$-ko-KR]yyyy-mm-dd(ddd) ") &amp; "오후 19:00"</f>
        <v>2022-03-07(월) 오후 19:00</v>
      </c>
      <c r="H123" s="202"/>
      <c r="I123" s="203"/>
      <c r="J123" s="201" t="str">
        <f>TEXT($G$1, "[$-ko-KR]yyyy-mm-dd(ddd) ") &amp; "오후 21:00"</f>
        <v>2022-03-07(월) 오후 21:00</v>
      </c>
      <c r="K123" s="202"/>
      <c r="L123" s="203"/>
      <c r="M123" s="201" t="str">
        <f>TEXT($G$1+1, "[$-ko-KR]yyyy-mm-dd(ddd) ") &amp; "오전 00:00"</f>
        <v>2022-03-08(화)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199"/>
      <c r="R125" s="199"/>
      <c r="S125" s="199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199"/>
      <c r="R126" s="199"/>
      <c r="S126" s="199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204"/>
      <c r="R127" s="204"/>
      <c r="S127" s="204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204"/>
      <c r="R128" s="204"/>
      <c r="S128" s="204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204"/>
      <c r="R129" s="204"/>
      <c r="S129" s="204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204"/>
      <c r="R130" s="204"/>
      <c r="S130" s="204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204"/>
      <c r="R131" s="204"/>
      <c r="S131" s="204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204"/>
      <c r="R132" s="204"/>
      <c r="S132" s="204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213"/>
      <c r="R134" s="214"/>
      <c r="S134" s="215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216"/>
      <c r="R135" s="217"/>
      <c r="S135" s="218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19"/>
      <c r="R136" s="220"/>
      <c r="S136" s="221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204"/>
      <c r="R137" s="204"/>
      <c r="S137" s="204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199"/>
      <c r="R138" s="199"/>
      <c r="S138" s="199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199"/>
      <c r="R139" s="199"/>
      <c r="S139" s="199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204"/>
      <c r="R140" s="204"/>
      <c r="S140" s="204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204"/>
      <c r="R141" s="204"/>
      <c r="S141" s="204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204"/>
      <c r="R142" s="204"/>
      <c r="S142" s="204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226"/>
      <c r="R143" s="227"/>
      <c r="S143" s="228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0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2022-03-07(월) 오전 00:00</v>
      </c>
      <c r="C150" s="242"/>
      <c r="D150" s="201" t="str">
        <f>TEXT($G$1, "[$-ko-KR]yyyy-mm-dd(ddd) ") &amp; "오후 14:00"</f>
        <v>2022-03-07(월) 오후 14:00</v>
      </c>
      <c r="E150" s="202"/>
      <c r="F150" s="203"/>
      <c r="G150" s="201" t="str">
        <f>TEXT($G$1, "[$-ko-KR]yyyy-mm-dd(ddd) ") &amp; "오후 19:00"</f>
        <v>2022-03-07(월) 오후 19:00</v>
      </c>
      <c r="H150" s="202"/>
      <c r="I150" s="203"/>
      <c r="J150" s="201" t="str">
        <f>TEXT($G$1, "[$-ko-KR]yyyy-mm-dd(ddd) ") &amp; "오후 21:00"</f>
        <v>2022-03-07(월) 오후 21:00</v>
      </c>
      <c r="K150" s="202"/>
      <c r="L150" s="203"/>
      <c r="M150" s="201" t="str">
        <f>TEXT($G$1+1, "[$-ko-KR]yyyy-mm-dd(ddd) ") &amp; "오전 00:00"</f>
        <v>2022-03-08(화)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199"/>
      <c r="R152" s="199"/>
      <c r="S152" s="199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99"/>
      <c r="R153" s="199"/>
      <c r="S153" s="199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204"/>
      <c r="R154" s="204"/>
      <c r="S154" s="204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204"/>
      <c r="R155" s="204"/>
      <c r="S155" s="204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204"/>
      <c r="R156" s="204"/>
      <c r="S156" s="204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204"/>
      <c r="R157" s="204"/>
      <c r="S157" s="204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4"/>
      <c r="R158" s="204"/>
      <c r="S158" s="204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204"/>
      <c r="R159" s="204"/>
      <c r="S159" s="204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213"/>
      <c r="R161" s="214"/>
      <c r="S161" s="215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216"/>
      <c r="R162" s="217"/>
      <c r="S162" s="218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19"/>
      <c r="R163" s="220"/>
      <c r="S163" s="221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204"/>
      <c r="R164" s="204"/>
      <c r="S164" s="204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199"/>
      <c r="R165" s="199"/>
      <c r="S165" s="199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199"/>
      <c r="R166" s="199"/>
      <c r="S166" s="199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204"/>
      <c r="R167" s="204"/>
      <c r="S167" s="204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204"/>
      <c r="R168" s="204"/>
      <c r="S168" s="204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204"/>
      <c r="R169" s="204"/>
      <c r="S169" s="204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226"/>
      <c r="R170" s="227"/>
      <c r="S170" s="228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0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2022-03-07(월) 오전 00:00</v>
      </c>
      <c r="C177" s="242"/>
      <c r="D177" s="201" t="str">
        <f>TEXT($G$1, "[$-ko-KR]yyyy-mm-dd(ddd) ") &amp; "오후 14:00"</f>
        <v>2022-03-07(월) 오후 14:00</v>
      </c>
      <c r="E177" s="202"/>
      <c r="F177" s="203"/>
      <c r="G177" s="201" t="str">
        <f>TEXT($G$1, "[$-ko-KR]yyyy-mm-dd(ddd) ") &amp; "오후 19:00"</f>
        <v>2022-03-07(월) 오후 19:00</v>
      </c>
      <c r="H177" s="202"/>
      <c r="I177" s="203"/>
      <c r="J177" s="201" t="str">
        <f>TEXT($G$1, "[$-ko-KR]yyyy-mm-dd(ddd) ") &amp; "오후 21:00"</f>
        <v>2022-03-07(월) 오후 21:00</v>
      </c>
      <c r="K177" s="202"/>
      <c r="L177" s="203"/>
      <c r="M177" s="201" t="str">
        <f>TEXT($G$1+1, "[$-ko-KR]yyyy-mm-dd(ddd) ") &amp; "오전 00:00"</f>
        <v>2022-03-08(화)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199"/>
      <c r="R179" s="199"/>
      <c r="S179" s="199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9"/>
      <c r="R180" s="199"/>
      <c r="S180" s="199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204"/>
      <c r="R181" s="204"/>
      <c r="S181" s="204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204"/>
      <c r="R182" s="204"/>
      <c r="S182" s="204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204"/>
      <c r="R183" s="204"/>
      <c r="S183" s="204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204"/>
      <c r="R184" s="204"/>
      <c r="S184" s="204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204"/>
      <c r="R185" s="204"/>
      <c r="S185" s="204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204"/>
      <c r="R186" s="204"/>
      <c r="S186" s="204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213"/>
      <c r="R188" s="214"/>
      <c r="S188" s="215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216"/>
      <c r="R189" s="217"/>
      <c r="S189" s="218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19"/>
      <c r="R190" s="220"/>
      <c r="S190" s="221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204"/>
      <c r="R191" s="204"/>
      <c r="S191" s="204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199"/>
      <c r="R192" s="199"/>
      <c r="S192" s="199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199"/>
      <c r="R193" s="199"/>
      <c r="S193" s="199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204"/>
      <c r="R194" s="204"/>
      <c r="S194" s="204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204"/>
      <c r="R195" s="204"/>
      <c r="S195" s="204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204"/>
      <c r="R196" s="204"/>
      <c r="S196" s="204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226"/>
      <c r="R197" s="227"/>
      <c r="S197" s="228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232"/>
      <c r="R199" s="233"/>
      <c r="S199" s="23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44628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0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2022-03-08(화) 오전 00:00</v>
      </c>
      <c r="C15" s="245"/>
      <c r="D15" s="201" t="str">
        <f>TEXT($G$1, "[$-ko-KR]yyyy-mm-dd(ddd) ") &amp; "오후 14:00"</f>
        <v>2022-03-08(화) 오후 14:00</v>
      </c>
      <c r="E15" s="202"/>
      <c r="F15" s="203"/>
      <c r="G15" s="201" t="str">
        <f>TEXT($G$1, "[$-ko-KR]yyyy-mm-dd(ddd) ") &amp; "오후 19:00"</f>
        <v>2022-03-08(화) 오후 19:00</v>
      </c>
      <c r="H15" s="202"/>
      <c r="I15" s="203"/>
      <c r="J15" s="201" t="str">
        <f>TEXT($G$1, "[$-ko-KR]yyyy-mm-dd(ddd) ") &amp; "오후 21:00"</f>
        <v>2022-03-08(화) 오후 21:00</v>
      </c>
      <c r="K15" s="202"/>
      <c r="L15" s="203"/>
      <c r="M15" s="201" t="str">
        <f>TEXT($G$1+1, "[$-ko-KR]yyyy-mm-dd(ddd) ") &amp; "오전 00:00"</f>
        <v>2022-03-09(수)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0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2022-03-08(화) 오전 00:00</v>
      </c>
      <c r="C42" s="242"/>
      <c r="D42" s="201" t="str">
        <f>TEXT($G$1, "[$-ko-KR]yyyy-mm-dd(ddd) ") &amp; "오후 14:00"</f>
        <v>2022-03-08(화) 오후 14:00</v>
      </c>
      <c r="E42" s="202"/>
      <c r="F42" s="203"/>
      <c r="G42" s="201" t="str">
        <f>TEXT($G$1, "[$-ko-KR]yyyy-mm-dd(ddd) ") &amp; "오후 19:00"</f>
        <v>2022-03-08(화) 오후 19:00</v>
      </c>
      <c r="H42" s="202"/>
      <c r="I42" s="203"/>
      <c r="J42" s="201" t="str">
        <f>TEXT($G$1, "[$-ko-KR]yyyy-mm-dd(ddd) ") &amp; "오후 21:00"</f>
        <v>2022-03-08(화) 오후 21:00</v>
      </c>
      <c r="K42" s="202"/>
      <c r="L42" s="203"/>
      <c r="M42" s="201" t="str">
        <f>TEXT($G$1+1, "[$-ko-KR]yyyy-mm-dd(ddd) ") &amp; "오전 00:00"</f>
        <v>2022-03-09(수)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199"/>
      <c r="R44" s="199"/>
      <c r="S44" s="199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199"/>
      <c r="R45" s="199"/>
      <c r="S45" s="199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204"/>
      <c r="R46" s="204"/>
      <c r="S46" s="204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204"/>
      <c r="R47" s="204"/>
      <c r="S47" s="204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204"/>
      <c r="R48" s="204"/>
      <c r="S48" s="204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204"/>
      <c r="R49" s="204"/>
      <c r="S49" s="204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204"/>
      <c r="R50" s="204"/>
      <c r="S50" s="204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204"/>
      <c r="R51" s="204"/>
      <c r="S51" s="204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213"/>
      <c r="R53" s="214"/>
      <c r="S53" s="215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216"/>
      <c r="R54" s="217"/>
      <c r="S54" s="218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19"/>
      <c r="R55" s="220"/>
      <c r="S55" s="221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204"/>
      <c r="R56" s="204"/>
      <c r="S56" s="204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199"/>
      <c r="R57" s="199"/>
      <c r="S57" s="199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199"/>
      <c r="R58" s="199"/>
      <c r="S58" s="199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204"/>
      <c r="R59" s="204"/>
      <c r="S59" s="204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204"/>
      <c r="R60" s="204"/>
      <c r="S60" s="204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204"/>
      <c r="R61" s="204"/>
      <c r="S61" s="204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226"/>
      <c r="R62" s="227"/>
      <c r="S62" s="228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0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2022-03-08(화) 오전 00:00</v>
      </c>
      <c r="C69" s="242"/>
      <c r="D69" s="201" t="str">
        <f>TEXT($G$1, "[$-ko-KR]yyyy-mm-dd(ddd) ") &amp; "오후 14:00"</f>
        <v>2022-03-08(화) 오후 14:00</v>
      </c>
      <c r="E69" s="202"/>
      <c r="F69" s="203"/>
      <c r="G69" s="201" t="str">
        <f>TEXT($G$1, "[$-ko-KR]yyyy-mm-dd(ddd) ") &amp; "오후 19:00"</f>
        <v>2022-03-08(화) 오후 19:00</v>
      </c>
      <c r="H69" s="202"/>
      <c r="I69" s="203"/>
      <c r="J69" s="201" t="str">
        <f>TEXT($G$1, "[$-ko-KR]yyyy-mm-dd(ddd) ") &amp; "오후 21:00"</f>
        <v>2022-03-08(화) 오후 21:00</v>
      </c>
      <c r="K69" s="202"/>
      <c r="L69" s="203"/>
      <c r="M69" s="201" t="str">
        <f>TEXT($G$1+1, "[$-ko-KR]yyyy-mm-dd(ddd) ") &amp; "오전 00:00"</f>
        <v>2022-03-09(수)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199"/>
      <c r="R71" s="199"/>
      <c r="S71" s="199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199"/>
      <c r="R72" s="199"/>
      <c r="S72" s="199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204"/>
      <c r="R73" s="204"/>
      <c r="S73" s="204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204"/>
      <c r="R74" s="204"/>
      <c r="S74" s="204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204"/>
      <c r="R75" s="204"/>
      <c r="S75" s="204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204"/>
      <c r="R76" s="204"/>
      <c r="S76" s="204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204"/>
      <c r="R77" s="204"/>
      <c r="S77" s="204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204"/>
      <c r="R78" s="204"/>
      <c r="S78" s="204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213"/>
      <c r="R80" s="214"/>
      <c r="S80" s="215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216"/>
      <c r="R81" s="217"/>
      <c r="S81" s="218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19"/>
      <c r="R82" s="220"/>
      <c r="S82" s="221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204"/>
      <c r="R83" s="204"/>
      <c r="S83" s="204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199"/>
      <c r="R84" s="199"/>
      <c r="S84" s="199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199"/>
      <c r="R85" s="199"/>
      <c r="S85" s="199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204"/>
      <c r="R86" s="204"/>
      <c r="S86" s="204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204"/>
      <c r="R87" s="204"/>
      <c r="S87" s="204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204"/>
      <c r="R88" s="204"/>
      <c r="S88" s="204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226"/>
      <c r="R89" s="227"/>
      <c r="S89" s="228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0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2022-03-08(화) 오전 00:00</v>
      </c>
      <c r="C96" s="242"/>
      <c r="D96" s="201" t="str">
        <f>TEXT($G$1, "[$-ko-KR]yyyy-mm-dd(ddd) ") &amp; "오후 14:00"</f>
        <v>2022-03-08(화) 오후 14:00</v>
      </c>
      <c r="E96" s="202"/>
      <c r="F96" s="203"/>
      <c r="G96" s="201" t="str">
        <f>TEXT($G$1, "[$-ko-KR]yyyy-mm-dd(ddd) ") &amp; "오후 19:00"</f>
        <v>2022-03-08(화) 오후 19:00</v>
      </c>
      <c r="H96" s="202"/>
      <c r="I96" s="203"/>
      <c r="J96" s="201" t="str">
        <f>TEXT($G$1, "[$-ko-KR]yyyy-mm-dd(ddd) ") &amp; "오후 21:00"</f>
        <v>2022-03-08(화) 오후 21:00</v>
      </c>
      <c r="K96" s="202"/>
      <c r="L96" s="203"/>
      <c r="M96" s="201" t="str">
        <f>TEXT($G$1+1, "[$-ko-KR]yyyy-mm-dd(ddd) ") &amp; "오전 00:00"</f>
        <v>2022-03-09(수)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199"/>
      <c r="R98" s="199"/>
      <c r="S98" s="199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199"/>
      <c r="R99" s="199"/>
      <c r="S99" s="199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204"/>
      <c r="R100" s="204"/>
      <c r="S100" s="204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204"/>
      <c r="R101" s="204"/>
      <c r="S101" s="204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204"/>
      <c r="R102" s="204"/>
      <c r="S102" s="204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204"/>
      <c r="R103" s="204"/>
      <c r="S103" s="204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204"/>
      <c r="R104" s="204"/>
      <c r="S104" s="204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204"/>
      <c r="R105" s="204"/>
      <c r="S105" s="204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213"/>
      <c r="R107" s="214"/>
      <c r="S107" s="215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216"/>
      <c r="R108" s="217"/>
      <c r="S108" s="218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19"/>
      <c r="R109" s="220"/>
      <c r="S109" s="221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204"/>
      <c r="R110" s="204"/>
      <c r="S110" s="204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199"/>
      <c r="R111" s="199"/>
      <c r="S111" s="199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199"/>
      <c r="R112" s="199"/>
      <c r="S112" s="199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204"/>
      <c r="R113" s="204"/>
      <c r="S113" s="204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204"/>
      <c r="R114" s="204"/>
      <c r="S114" s="204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204"/>
      <c r="R115" s="204"/>
      <c r="S115" s="204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226"/>
      <c r="R116" s="227"/>
      <c r="S116" s="228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0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2022-03-08(화) 오전 00:00</v>
      </c>
      <c r="C123" s="242"/>
      <c r="D123" s="201" t="str">
        <f>TEXT($G$1, "[$-ko-KR]yyyy-mm-dd(ddd) ") &amp; "오후 14:00"</f>
        <v>2022-03-08(화) 오후 14:00</v>
      </c>
      <c r="E123" s="202"/>
      <c r="F123" s="203"/>
      <c r="G123" s="201" t="str">
        <f>TEXT($G$1, "[$-ko-KR]yyyy-mm-dd(ddd) ") &amp; "오후 19:00"</f>
        <v>2022-03-08(화) 오후 19:00</v>
      </c>
      <c r="H123" s="202"/>
      <c r="I123" s="203"/>
      <c r="J123" s="201" t="str">
        <f>TEXT($G$1, "[$-ko-KR]yyyy-mm-dd(ddd) ") &amp; "오후 21:00"</f>
        <v>2022-03-08(화) 오후 21:00</v>
      </c>
      <c r="K123" s="202"/>
      <c r="L123" s="203"/>
      <c r="M123" s="201" t="str">
        <f>TEXT($G$1+1, "[$-ko-KR]yyyy-mm-dd(ddd) ") &amp; "오전 00:00"</f>
        <v>2022-03-09(수)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199"/>
      <c r="R125" s="199"/>
      <c r="S125" s="199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199"/>
      <c r="R126" s="199"/>
      <c r="S126" s="199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204"/>
      <c r="R127" s="204"/>
      <c r="S127" s="204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204"/>
      <c r="R128" s="204"/>
      <c r="S128" s="204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204"/>
      <c r="R129" s="204"/>
      <c r="S129" s="204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204"/>
      <c r="R130" s="204"/>
      <c r="S130" s="204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204"/>
      <c r="R131" s="204"/>
      <c r="S131" s="204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204"/>
      <c r="R132" s="204"/>
      <c r="S132" s="204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213"/>
      <c r="R134" s="214"/>
      <c r="S134" s="215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216"/>
      <c r="R135" s="217"/>
      <c r="S135" s="218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19"/>
      <c r="R136" s="220"/>
      <c r="S136" s="221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204"/>
      <c r="R137" s="204"/>
      <c r="S137" s="204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199"/>
      <c r="R138" s="199"/>
      <c r="S138" s="199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199"/>
      <c r="R139" s="199"/>
      <c r="S139" s="199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204"/>
      <c r="R140" s="204"/>
      <c r="S140" s="204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204"/>
      <c r="R141" s="204"/>
      <c r="S141" s="204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204"/>
      <c r="R142" s="204"/>
      <c r="S142" s="204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226"/>
      <c r="R143" s="227"/>
      <c r="S143" s="228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0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2022-03-08(화) 오전 00:00</v>
      </c>
      <c r="C150" s="242"/>
      <c r="D150" s="201" t="str">
        <f>TEXT($G$1, "[$-ko-KR]yyyy-mm-dd(ddd) ") &amp; "오후 14:00"</f>
        <v>2022-03-08(화) 오후 14:00</v>
      </c>
      <c r="E150" s="202"/>
      <c r="F150" s="203"/>
      <c r="G150" s="201" t="str">
        <f>TEXT($G$1, "[$-ko-KR]yyyy-mm-dd(ddd) ") &amp; "오후 19:00"</f>
        <v>2022-03-08(화) 오후 19:00</v>
      </c>
      <c r="H150" s="202"/>
      <c r="I150" s="203"/>
      <c r="J150" s="201" t="str">
        <f>TEXT($G$1, "[$-ko-KR]yyyy-mm-dd(ddd) ") &amp; "오후 21:00"</f>
        <v>2022-03-08(화) 오후 21:00</v>
      </c>
      <c r="K150" s="202"/>
      <c r="L150" s="203"/>
      <c r="M150" s="201" t="str">
        <f>TEXT($G$1+1, "[$-ko-KR]yyyy-mm-dd(ddd) ") &amp; "오전 00:00"</f>
        <v>2022-03-09(수)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199"/>
      <c r="R152" s="199"/>
      <c r="S152" s="199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199"/>
      <c r="R153" s="199"/>
      <c r="S153" s="199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04"/>
      <c r="R154" s="204"/>
      <c r="S154" s="204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204"/>
      <c r="R155" s="204"/>
      <c r="S155" s="204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204"/>
      <c r="R156" s="204"/>
      <c r="S156" s="204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204"/>
      <c r="R157" s="204"/>
      <c r="S157" s="204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204"/>
      <c r="R158" s="204"/>
      <c r="S158" s="204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204"/>
      <c r="R159" s="204"/>
      <c r="S159" s="204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213"/>
      <c r="R161" s="214"/>
      <c r="S161" s="215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216"/>
      <c r="R162" s="217"/>
      <c r="S162" s="218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19"/>
      <c r="R163" s="220"/>
      <c r="S163" s="221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204"/>
      <c r="R164" s="204"/>
      <c r="S164" s="204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199"/>
      <c r="R165" s="199"/>
      <c r="S165" s="199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199"/>
      <c r="R166" s="199"/>
      <c r="S166" s="199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204"/>
      <c r="R167" s="204"/>
      <c r="S167" s="204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204"/>
      <c r="R168" s="204"/>
      <c r="S168" s="204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204"/>
      <c r="R169" s="204"/>
      <c r="S169" s="204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226"/>
      <c r="R170" s="227"/>
      <c r="S170" s="228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0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2022-03-08(화) 오전 00:00</v>
      </c>
      <c r="C177" s="242"/>
      <c r="D177" s="201" t="str">
        <f>TEXT($G$1, "[$-ko-KR]yyyy-mm-dd(ddd) ") &amp; "오후 14:00"</f>
        <v>2022-03-08(화) 오후 14:00</v>
      </c>
      <c r="E177" s="202"/>
      <c r="F177" s="203"/>
      <c r="G177" s="201" t="str">
        <f>TEXT($G$1, "[$-ko-KR]yyyy-mm-dd(ddd) ") &amp; "오후 19:00"</f>
        <v>2022-03-08(화) 오후 19:00</v>
      </c>
      <c r="H177" s="202"/>
      <c r="I177" s="203"/>
      <c r="J177" s="201" t="str">
        <f>TEXT($G$1, "[$-ko-KR]yyyy-mm-dd(ddd) ") &amp; "오후 21:00"</f>
        <v>2022-03-08(화) 오후 21:00</v>
      </c>
      <c r="K177" s="202"/>
      <c r="L177" s="203"/>
      <c r="M177" s="201" t="str">
        <f>TEXT($G$1+1, "[$-ko-KR]yyyy-mm-dd(ddd) ") &amp; "오전 00:00"</f>
        <v>2022-03-09(수)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199"/>
      <c r="R179" s="199"/>
      <c r="S179" s="199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199"/>
      <c r="R180" s="199"/>
      <c r="S180" s="199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204"/>
      <c r="R181" s="204"/>
      <c r="S181" s="204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204"/>
      <c r="R182" s="204"/>
      <c r="S182" s="204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204"/>
      <c r="R183" s="204"/>
      <c r="S183" s="204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204"/>
      <c r="R184" s="204"/>
      <c r="S184" s="204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204"/>
      <c r="R185" s="204"/>
      <c r="S185" s="204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204"/>
      <c r="R186" s="204"/>
      <c r="S186" s="204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213"/>
      <c r="R188" s="214"/>
      <c r="S188" s="215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216"/>
      <c r="R189" s="217"/>
      <c r="S189" s="218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19"/>
      <c r="R190" s="220"/>
      <c r="S190" s="221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204"/>
      <c r="R191" s="204"/>
      <c r="S191" s="204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199"/>
      <c r="R192" s="199"/>
      <c r="S192" s="199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199"/>
      <c r="R193" s="199"/>
      <c r="S193" s="199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204"/>
      <c r="R194" s="204"/>
      <c r="S194" s="204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204"/>
      <c r="R195" s="204"/>
      <c r="S195" s="204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204"/>
      <c r="R196" s="204"/>
      <c r="S196" s="204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226"/>
      <c r="R197" s="227"/>
      <c r="S197" s="228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232"/>
      <c r="R199" s="233"/>
      <c r="S199" s="23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44629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0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2022-03-09(수) 오전 00:00</v>
      </c>
      <c r="C15" s="245"/>
      <c r="D15" s="201" t="str">
        <f>TEXT($G$1, "[$-ko-KR]yyyy-mm-dd(ddd) ") &amp; "오후 14:00"</f>
        <v>2022-03-09(수) 오후 14:00</v>
      </c>
      <c r="E15" s="202"/>
      <c r="F15" s="203"/>
      <c r="G15" s="201" t="str">
        <f>TEXT($G$1, "[$-ko-KR]yyyy-mm-dd(ddd) ") &amp; "오후 19:00"</f>
        <v>2022-03-09(수) 오후 19:00</v>
      </c>
      <c r="H15" s="202"/>
      <c r="I15" s="203"/>
      <c r="J15" s="201" t="str">
        <f>TEXT($G$1, "[$-ko-KR]yyyy-mm-dd(ddd) ") &amp; "오후 21:00"</f>
        <v>2022-03-09(수) 오후 21:00</v>
      </c>
      <c r="K15" s="202"/>
      <c r="L15" s="203"/>
      <c r="M15" s="201" t="str">
        <f>TEXT($G$1+1, "[$-ko-KR]yyyy-mm-dd(ddd) ") &amp; "오전 00:00"</f>
        <v>2022-03-10(목)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0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2022-03-09(수) 오전 00:00</v>
      </c>
      <c r="C42" s="242"/>
      <c r="D42" s="201" t="str">
        <f>TEXT($G$1, "[$-ko-KR]yyyy-mm-dd(ddd) ") &amp; "오후 14:00"</f>
        <v>2022-03-09(수) 오후 14:00</v>
      </c>
      <c r="E42" s="202"/>
      <c r="F42" s="203"/>
      <c r="G42" s="201" t="str">
        <f>TEXT($G$1, "[$-ko-KR]yyyy-mm-dd(ddd) ") &amp; "오후 19:00"</f>
        <v>2022-03-09(수) 오후 19:00</v>
      </c>
      <c r="H42" s="202"/>
      <c r="I42" s="203"/>
      <c r="J42" s="201" t="str">
        <f>TEXT($G$1, "[$-ko-KR]yyyy-mm-dd(ddd) ") &amp; "오후 21:00"</f>
        <v>2022-03-09(수) 오후 21:00</v>
      </c>
      <c r="K42" s="202"/>
      <c r="L42" s="203"/>
      <c r="M42" s="201" t="str">
        <f>TEXT($G$1+1, "[$-ko-KR]yyyy-mm-dd(ddd) ") &amp; "오전 00:00"</f>
        <v>2022-03-10(목)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199"/>
      <c r="R44" s="199"/>
      <c r="S44" s="199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199"/>
      <c r="R45" s="199"/>
      <c r="S45" s="199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204"/>
      <c r="R46" s="204"/>
      <c r="S46" s="204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204"/>
      <c r="R47" s="204"/>
      <c r="S47" s="204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204"/>
      <c r="R48" s="204"/>
      <c r="S48" s="204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204"/>
      <c r="R49" s="204"/>
      <c r="S49" s="204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204"/>
      <c r="R50" s="204"/>
      <c r="S50" s="204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204"/>
      <c r="R51" s="204"/>
      <c r="S51" s="204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213"/>
      <c r="R53" s="214"/>
      <c r="S53" s="215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216"/>
      <c r="R54" s="217"/>
      <c r="S54" s="218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19"/>
      <c r="R55" s="220"/>
      <c r="S55" s="221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204"/>
      <c r="R56" s="204"/>
      <c r="S56" s="204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199"/>
      <c r="R57" s="199"/>
      <c r="S57" s="199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199"/>
      <c r="R58" s="199"/>
      <c r="S58" s="199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204"/>
      <c r="R59" s="204"/>
      <c r="S59" s="204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4"/>
      <c r="R60" s="204"/>
      <c r="S60" s="204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204"/>
      <c r="R61" s="204"/>
      <c r="S61" s="204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226"/>
      <c r="R62" s="227"/>
      <c r="S62" s="228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0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2022-03-09(수) 오전 00:00</v>
      </c>
      <c r="C69" s="242"/>
      <c r="D69" s="201" t="str">
        <f>TEXT($G$1, "[$-ko-KR]yyyy-mm-dd(ddd) ") &amp; "오후 14:00"</f>
        <v>2022-03-09(수) 오후 14:00</v>
      </c>
      <c r="E69" s="202"/>
      <c r="F69" s="203"/>
      <c r="G69" s="201" t="str">
        <f>TEXT($G$1, "[$-ko-KR]yyyy-mm-dd(ddd) ") &amp; "오후 19:00"</f>
        <v>2022-03-09(수) 오후 19:00</v>
      </c>
      <c r="H69" s="202"/>
      <c r="I69" s="203"/>
      <c r="J69" s="201" t="str">
        <f>TEXT($G$1, "[$-ko-KR]yyyy-mm-dd(ddd) ") &amp; "오후 21:00"</f>
        <v>2022-03-09(수) 오후 21:00</v>
      </c>
      <c r="K69" s="202"/>
      <c r="L69" s="203"/>
      <c r="M69" s="201" t="str">
        <f>TEXT($G$1+1, "[$-ko-KR]yyyy-mm-dd(ddd) ") &amp; "오전 00:00"</f>
        <v>2022-03-10(목)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199"/>
      <c r="R71" s="199"/>
      <c r="S71" s="199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199"/>
      <c r="R72" s="199"/>
      <c r="S72" s="199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204"/>
      <c r="R73" s="204"/>
      <c r="S73" s="204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204"/>
      <c r="R74" s="204"/>
      <c r="S74" s="204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204"/>
      <c r="R75" s="204"/>
      <c r="S75" s="204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204"/>
      <c r="R76" s="204"/>
      <c r="S76" s="204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204"/>
      <c r="R77" s="204"/>
      <c r="S77" s="204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204"/>
      <c r="R78" s="204"/>
      <c r="S78" s="204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213"/>
      <c r="R80" s="214"/>
      <c r="S80" s="215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216"/>
      <c r="R81" s="217"/>
      <c r="S81" s="218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19"/>
      <c r="R82" s="220"/>
      <c r="S82" s="221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204"/>
      <c r="R83" s="204"/>
      <c r="S83" s="204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199"/>
      <c r="R84" s="199"/>
      <c r="S84" s="199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199"/>
      <c r="R85" s="199"/>
      <c r="S85" s="199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204"/>
      <c r="R86" s="204"/>
      <c r="S86" s="204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204"/>
      <c r="R87" s="204"/>
      <c r="S87" s="204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204"/>
      <c r="R88" s="204"/>
      <c r="S88" s="204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226"/>
      <c r="R89" s="227"/>
      <c r="S89" s="228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0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2022-03-09(수) 오전 00:00</v>
      </c>
      <c r="C96" s="242"/>
      <c r="D96" s="201" t="str">
        <f>TEXT($G$1, "[$-ko-KR]yyyy-mm-dd(ddd) ") &amp; "오후 14:00"</f>
        <v>2022-03-09(수) 오후 14:00</v>
      </c>
      <c r="E96" s="202"/>
      <c r="F96" s="203"/>
      <c r="G96" s="201" t="str">
        <f>TEXT($G$1, "[$-ko-KR]yyyy-mm-dd(ddd) ") &amp; "오후 19:00"</f>
        <v>2022-03-09(수) 오후 19:00</v>
      </c>
      <c r="H96" s="202"/>
      <c r="I96" s="203"/>
      <c r="J96" s="201" t="str">
        <f>TEXT($G$1, "[$-ko-KR]yyyy-mm-dd(ddd) ") &amp; "오후 21:00"</f>
        <v>2022-03-09(수) 오후 21:00</v>
      </c>
      <c r="K96" s="202"/>
      <c r="L96" s="203"/>
      <c r="M96" s="201" t="str">
        <f>TEXT($G$1+1, "[$-ko-KR]yyyy-mm-dd(ddd) ") &amp; "오전 00:00"</f>
        <v>2022-03-10(목)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199"/>
      <c r="R98" s="199"/>
      <c r="S98" s="199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199"/>
      <c r="R99" s="199"/>
      <c r="S99" s="199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204"/>
      <c r="R100" s="204"/>
      <c r="S100" s="204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204"/>
      <c r="R101" s="204"/>
      <c r="S101" s="204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204"/>
      <c r="R102" s="204"/>
      <c r="S102" s="204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204"/>
      <c r="R103" s="204"/>
      <c r="S103" s="204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204"/>
      <c r="R104" s="204"/>
      <c r="S104" s="204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204"/>
      <c r="R105" s="204"/>
      <c r="S105" s="204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213"/>
      <c r="R107" s="214"/>
      <c r="S107" s="215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216"/>
      <c r="R108" s="217"/>
      <c r="S108" s="218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19"/>
      <c r="R109" s="220"/>
      <c r="S109" s="221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204"/>
      <c r="R110" s="204"/>
      <c r="S110" s="204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199"/>
      <c r="R111" s="199"/>
      <c r="S111" s="199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199"/>
      <c r="R112" s="199"/>
      <c r="S112" s="199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204"/>
      <c r="R113" s="204"/>
      <c r="S113" s="204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204"/>
      <c r="R114" s="204"/>
      <c r="S114" s="204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204"/>
      <c r="R115" s="204"/>
      <c r="S115" s="204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226"/>
      <c r="R116" s="227"/>
      <c r="S116" s="228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0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2022-03-09(수) 오전 00:00</v>
      </c>
      <c r="C123" s="242"/>
      <c r="D123" s="201" t="str">
        <f>TEXT($G$1, "[$-ko-KR]yyyy-mm-dd(ddd) ") &amp; "오후 14:00"</f>
        <v>2022-03-09(수) 오후 14:00</v>
      </c>
      <c r="E123" s="202"/>
      <c r="F123" s="203"/>
      <c r="G123" s="201" t="str">
        <f>TEXT($G$1, "[$-ko-KR]yyyy-mm-dd(ddd) ") &amp; "오후 19:00"</f>
        <v>2022-03-09(수) 오후 19:00</v>
      </c>
      <c r="H123" s="202"/>
      <c r="I123" s="203"/>
      <c r="J123" s="201" t="str">
        <f>TEXT($G$1, "[$-ko-KR]yyyy-mm-dd(ddd) ") &amp; "오후 21:00"</f>
        <v>2022-03-09(수) 오후 21:00</v>
      </c>
      <c r="K123" s="202"/>
      <c r="L123" s="203"/>
      <c r="M123" s="201" t="str">
        <f>TEXT($G$1+1, "[$-ko-KR]yyyy-mm-dd(ddd) ") &amp; "오전 00:00"</f>
        <v>2022-03-10(목)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199"/>
      <c r="R125" s="199"/>
      <c r="S125" s="199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199"/>
      <c r="R126" s="199"/>
      <c r="S126" s="199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204"/>
      <c r="R127" s="204"/>
      <c r="S127" s="204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204"/>
      <c r="R128" s="204"/>
      <c r="S128" s="204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204"/>
      <c r="R129" s="204"/>
      <c r="S129" s="204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204"/>
      <c r="R130" s="204"/>
      <c r="S130" s="204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204"/>
      <c r="R131" s="204"/>
      <c r="S131" s="204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204"/>
      <c r="R132" s="204"/>
      <c r="S132" s="204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213"/>
      <c r="R134" s="214"/>
      <c r="S134" s="215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216"/>
      <c r="R135" s="217"/>
      <c r="S135" s="218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9"/>
      <c r="R136" s="220"/>
      <c r="S136" s="221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204"/>
      <c r="R137" s="204"/>
      <c r="S137" s="204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199"/>
      <c r="R138" s="199"/>
      <c r="S138" s="199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199"/>
      <c r="R139" s="199"/>
      <c r="S139" s="199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204"/>
      <c r="R140" s="204"/>
      <c r="S140" s="204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204"/>
      <c r="R141" s="204"/>
      <c r="S141" s="204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204"/>
      <c r="R142" s="204"/>
      <c r="S142" s="204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226"/>
      <c r="R143" s="227"/>
      <c r="S143" s="228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0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2022-03-09(수) 오전 00:00</v>
      </c>
      <c r="C150" s="242"/>
      <c r="D150" s="201" t="str">
        <f>TEXT($G$1, "[$-ko-KR]yyyy-mm-dd(ddd) ") &amp; "오후 14:00"</f>
        <v>2022-03-09(수) 오후 14:00</v>
      </c>
      <c r="E150" s="202"/>
      <c r="F150" s="203"/>
      <c r="G150" s="201" t="str">
        <f>TEXT($G$1, "[$-ko-KR]yyyy-mm-dd(ddd) ") &amp; "오후 19:00"</f>
        <v>2022-03-09(수) 오후 19:00</v>
      </c>
      <c r="H150" s="202"/>
      <c r="I150" s="203"/>
      <c r="J150" s="201" t="str">
        <f>TEXT($G$1, "[$-ko-KR]yyyy-mm-dd(ddd) ") &amp; "오후 21:00"</f>
        <v>2022-03-09(수) 오후 21:00</v>
      </c>
      <c r="K150" s="202"/>
      <c r="L150" s="203"/>
      <c r="M150" s="201" t="str">
        <f>TEXT($G$1+1, "[$-ko-KR]yyyy-mm-dd(ddd) ") &amp; "오전 00:00"</f>
        <v>2022-03-10(목)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199"/>
      <c r="R152" s="199"/>
      <c r="S152" s="199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199"/>
      <c r="R153" s="199"/>
      <c r="S153" s="199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204"/>
      <c r="R154" s="204"/>
      <c r="S154" s="204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204"/>
      <c r="R155" s="204"/>
      <c r="S155" s="204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204"/>
      <c r="R156" s="204"/>
      <c r="S156" s="204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204"/>
      <c r="R157" s="204"/>
      <c r="S157" s="204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4"/>
      <c r="R158" s="204"/>
      <c r="S158" s="204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204"/>
      <c r="R159" s="204"/>
      <c r="S159" s="204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213"/>
      <c r="R161" s="214"/>
      <c r="S161" s="215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216"/>
      <c r="R162" s="217"/>
      <c r="S162" s="218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19"/>
      <c r="R163" s="220"/>
      <c r="S163" s="221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204"/>
      <c r="R164" s="204"/>
      <c r="S164" s="204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199"/>
      <c r="R165" s="199"/>
      <c r="S165" s="199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199"/>
      <c r="R166" s="199"/>
      <c r="S166" s="199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204"/>
      <c r="R167" s="204"/>
      <c r="S167" s="204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04"/>
      <c r="R168" s="204"/>
      <c r="S168" s="204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204"/>
      <c r="R169" s="204"/>
      <c r="S169" s="204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226"/>
      <c r="R170" s="227"/>
      <c r="S170" s="228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0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2022-03-09(수) 오전 00:00</v>
      </c>
      <c r="C177" s="242"/>
      <c r="D177" s="201" t="str">
        <f>TEXT($G$1, "[$-ko-KR]yyyy-mm-dd(ddd) ") &amp; "오후 14:00"</f>
        <v>2022-03-09(수) 오후 14:00</v>
      </c>
      <c r="E177" s="202"/>
      <c r="F177" s="203"/>
      <c r="G177" s="201" t="str">
        <f>TEXT($G$1, "[$-ko-KR]yyyy-mm-dd(ddd) ") &amp; "오후 19:00"</f>
        <v>2022-03-09(수) 오후 19:00</v>
      </c>
      <c r="H177" s="202"/>
      <c r="I177" s="203"/>
      <c r="J177" s="201" t="str">
        <f>TEXT($G$1, "[$-ko-KR]yyyy-mm-dd(ddd) ") &amp; "오후 21:00"</f>
        <v>2022-03-09(수) 오후 21:00</v>
      </c>
      <c r="K177" s="202"/>
      <c r="L177" s="203"/>
      <c r="M177" s="201" t="str">
        <f>TEXT($G$1+1, "[$-ko-KR]yyyy-mm-dd(ddd) ") &amp; "오전 00:00"</f>
        <v>2022-03-10(목)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199"/>
      <c r="R179" s="199"/>
      <c r="S179" s="199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199"/>
      <c r="R180" s="199"/>
      <c r="S180" s="199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204"/>
      <c r="R181" s="204"/>
      <c r="S181" s="204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204"/>
      <c r="R182" s="204"/>
      <c r="S182" s="204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204"/>
      <c r="R183" s="204"/>
      <c r="S183" s="204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204"/>
      <c r="R184" s="204"/>
      <c r="S184" s="204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204"/>
      <c r="R185" s="204"/>
      <c r="S185" s="204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204"/>
      <c r="R186" s="204"/>
      <c r="S186" s="204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213"/>
      <c r="R188" s="214"/>
      <c r="S188" s="215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216"/>
      <c r="R189" s="217"/>
      <c r="S189" s="218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19"/>
      <c r="R190" s="220"/>
      <c r="S190" s="221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204"/>
      <c r="R191" s="204"/>
      <c r="S191" s="204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199"/>
      <c r="R192" s="199"/>
      <c r="S192" s="199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199"/>
      <c r="R193" s="199"/>
      <c r="S193" s="199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204"/>
      <c r="R194" s="204"/>
      <c r="S194" s="204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204"/>
      <c r="R195" s="204"/>
      <c r="S195" s="204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204"/>
      <c r="R196" s="204"/>
      <c r="S196" s="204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226"/>
      <c r="R197" s="227"/>
      <c r="S197" s="228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232"/>
      <c r="R199" s="233"/>
      <c r="S199" s="23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44630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4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2022-03-10(목) 오전 00:00</v>
      </c>
      <c r="C15" s="245"/>
      <c r="D15" s="201" t="str">
        <f>TEXT($G$1, "[$-ko-KR]yyyy-mm-dd(ddd) ") &amp; "오후 14:00"</f>
        <v>2022-03-10(목) 오후 14:00</v>
      </c>
      <c r="E15" s="202"/>
      <c r="F15" s="203"/>
      <c r="G15" s="201" t="str">
        <f>TEXT($G$1, "[$-ko-KR]yyyy-mm-dd(ddd) ") &amp; "오후 19:00"</f>
        <v>2022-03-10(목) 오후 19:00</v>
      </c>
      <c r="H15" s="202"/>
      <c r="I15" s="203"/>
      <c r="J15" s="201" t="str">
        <f>TEXT($G$1, "[$-ko-KR]yyyy-mm-dd(ddd) ") &amp; "오후 21:00"</f>
        <v>2022-03-10(목) 오후 21:00</v>
      </c>
      <c r="K15" s="202"/>
      <c r="L15" s="203"/>
      <c r="M15" s="201" t="str">
        <f>TEXT($G$1+1, "[$-ko-KR]yyyy-mm-dd(ddd) ") &amp; "오전 00:00"</f>
        <v>2022-03-11(금)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4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2022-03-10(목) 오전 00:00</v>
      </c>
      <c r="C42" s="242"/>
      <c r="D42" s="201" t="str">
        <f>TEXT($G$1, "[$-ko-KR]yyyy-mm-dd(ddd) ") &amp; "오후 14:00"</f>
        <v>2022-03-10(목) 오후 14:00</v>
      </c>
      <c r="E42" s="202"/>
      <c r="F42" s="203"/>
      <c r="G42" s="201" t="str">
        <f>TEXT($G$1, "[$-ko-KR]yyyy-mm-dd(ddd) ") &amp; "오후 19:00"</f>
        <v>2022-03-10(목) 오후 19:00</v>
      </c>
      <c r="H42" s="202"/>
      <c r="I42" s="203"/>
      <c r="J42" s="201" t="str">
        <f>TEXT($G$1, "[$-ko-KR]yyyy-mm-dd(ddd) ") &amp; "오후 21:00"</f>
        <v>2022-03-10(목) 오후 21:00</v>
      </c>
      <c r="K42" s="202"/>
      <c r="L42" s="203"/>
      <c r="M42" s="201" t="str">
        <f>TEXT($G$1+1, "[$-ko-KR]yyyy-mm-dd(ddd) ") &amp; "오전 00:00"</f>
        <v>2022-03-11(금)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199"/>
      <c r="R44" s="199"/>
      <c r="S44" s="199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199"/>
      <c r="R45" s="199"/>
      <c r="S45" s="199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204"/>
      <c r="R46" s="204"/>
      <c r="S46" s="204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204"/>
      <c r="R47" s="204"/>
      <c r="S47" s="204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204"/>
      <c r="R48" s="204"/>
      <c r="S48" s="204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204"/>
      <c r="R49" s="204"/>
      <c r="S49" s="204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204"/>
      <c r="R50" s="204"/>
      <c r="S50" s="204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204"/>
      <c r="R51" s="204"/>
      <c r="S51" s="204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13"/>
      <c r="R53" s="214"/>
      <c r="S53" s="215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216"/>
      <c r="R54" s="217"/>
      <c r="S54" s="218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19"/>
      <c r="R55" s="220"/>
      <c r="S55" s="221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204"/>
      <c r="R56" s="204"/>
      <c r="S56" s="204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199"/>
      <c r="R57" s="199"/>
      <c r="S57" s="199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199"/>
      <c r="R58" s="199"/>
      <c r="S58" s="199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204"/>
      <c r="R59" s="204"/>
      <c r="S59" s="204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204"/>
      <c r="R60" s="204"/>
      <c r="S60" s="204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204"/>
      <c r="R61" s="204"/>
      <c r="S61" s="204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226"/>
      <c r="R62" s="227"/>
      <c r="S62" s="228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4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2022-03-10(목) 오전 00:00</v>
      </c>
      <c r="C69" s="242"/>
      <c r="D69" s="201" t="str">
        <f>TEXT($G$1, "[$-ko-KR]yyyy-mm-dd(ddd) ") &amp; "오후 14:00"</f>
        <v>2022-03-10(목) 오후 14:00</v>
      </c>
      <c r="E69" s="202"/>
      <c r="F69" s="203"/>
      <c r="G69" s="201" t="str">
        <f>TEXT($G$1, "[$-ko-KR]yyyy-mm-dd(ddd) ") &amp; "오후 19:00"</f>
        <v>2022-03-10(목) 오후 19:00</v>
      </c>
      <c r="H69" s="202"/>
      <c r="I69" s="203"/>
      <c r="J69" s="201" t="str">
        <f>TEXT($G$1, "[$-ko-KR]yyyy-mm-dd(ddd) ") &amp; "오후 21:00"</f>
        <v>2022-03-10(목) 오후 21:00</v>
      </c>
      <c r="K69" s="202"/>
      <c r="L69" s="203"/>
      <c r="M69" s="201" t="str">
        <f>TEXT($G$1+1, "[$-ko-KR]yyyy-mm-dd(ddd) ") &amp; "오전 00:00"</f>
        <v>2022-03-11(금)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199"/>
      <c r="R71" s="199"/>
      <c r="S71" s="199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199"/>
      <c r="R72" s="199"/>
      <c r="S72" s="199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204"/>
      <c r="R73" s="204"/>
      <c r="S73" s="204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204"/>
      <c r="R74" s="204"/>
      <c r="S74" s="204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204"/>
      <c r="R75" s="204"/>
      <c r="S75" s="204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204"/>
      <c r="R76" s="204"/>
      <c r="S76" s="204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204"/>
      <c r="R77" s="204"/>
      <c r="S77" s="204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204"/>
      <c r="R78" s="204"/>
      <c r="S78" s="204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213"/>
      <c r="R80" s="214"/>
      <c r="S80" s="215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216"/>
      <c r="R81" s="217"/>
      <c r="S81" s="218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19"/>
      <c r="R82" s="220"/>
      <c r="S82" s="221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204"/>
      <c r="R83" s="204"/>
      <c r="S83" s="204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199"/>
      <c r="R84" s="199"/>
      <c r="S84" s="199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199"/>
      <c r="R85" s="199"/>
      <c r="S85" s="199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204"/>
      <c r="R86" s="204"/>
      <c r="S86" s="204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204"/>
      <c r="R87" s="204"/>
      <c r="S87" s="204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204"/>
      <c r="R88" s="204"/>
      <c r="S88" s="204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226"/>
      <c r="R89" s="227"/>
      <c r="S89" s="228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4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2022-03-10(목) 오전 00:00</v>
      </c>
      <c r="C96" s="242"/>
      <c r="D96" s="201" t="str">
        <f>TEXT($G$1, "[$-ko-KR]yyyy-mm-dd(ddd) ") &amp; "오후 14:00"</f>
        <v>2022-03-10(목) 오후 14:00</v>
      </c>
      <c r="E96" s="202"/>
      <c r="F96" s="203"/>
      <c r="G96" s="201" t="str">
        <f>TEXT($G$1, "[$-ko-KR]yyyy-mm-dd(ddd) ") &amp; "오후 19:00"</f>
        <v>2022-03-10(목) 오후 19:00</v>
      </c>
      <c r="H96" s="202"/>
      <c r="I96" s="203"/>
      <c r="J96" s="201" t="str">
        <f>TEXT($G$1, "[$-ko-KR]yyyy-mm-dd(ddd) ") &amp; "오후 21:00"</f>
        <v>2022-03-10(목) 오후 21:00</v>
      </c>
      <c r="K96" s="202"/>
      <c r="L96" s="203"/>
      <c r="M96" s="201" t="str">
        <f>TEXT($G$1+1, "[$-ko-KR]yyyy-mm-dd(ddd) ") &amp; "오전 00:00"</f>
        <v>2022-03-11(금)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199"/>
      <c r="R98" s="199"/>
      <c r="S98" s="199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199"/>
      <c r="R99" s="199"/>
      <c r="S99" s="199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204"/>
      <c r="R100" s="204"/>
      <c r="S100" s="204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204"/>
      <c r="R101" s="204"/>
      <c r="S101" s="204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204"/>
      <c r="R102" s="204"/>
      <c r="S102" s="204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204"/>
      <c r="R103" s="204"/>
      <c r="S103" s="204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204"/>
      <c r="R104" s="204"/>
      <c r="S104" s="204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204"/>
      <c r="R105" s="204"/>
      <c r="S105" s="204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213"/>
      <c r="R107" s="214"/>
      <c r="S107" s="215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216"/>
      <c r="R108" s="217"/>
      <c r="S108" s="218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19"/>
      <c r="R109" s="220"/>
      <c r="S109" s="221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204"/>
      <c r="R110" s="204"/>
      <c r="S110" s="204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199"/>
      <c r="R111" s="199"/>
      <c r="S111" s="199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199"/>
      <c r="R112" s="199"/>
      <c r="S112" s="199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204"/>
      <c r="R113" s="204"/>
      <c r="S113" s="204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204"/>
      <c r="R114" s="204"/>
      <c r="S114" s="204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204"/>
      <c r="R115" s="204"/>
      <c r="S115" s="204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226"/>
      <c r="R116" s="227"/>
      <c r="S116" s="228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4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2022-03-10(목) 오전 00:00</v>
      </c>
      <c r="C123" s="242"/>
      <c r="D123" s="201" t="str">
        <f>TEXT($G$1, "[$-ko-KR]yyyy-mm-dd(ddd) ") &amp; "오후 14:00"</f>
        <v>2022-03-10(목) 오후 14:00</v>
      </c>
      <c r="E123" s="202"/>
      <c r="F123" s="203"/>
      <c r="G123" s="201" t="str">
        <f>TEXT($G$1, "[$-ko-KR]yyyy-mm-dd(ddd) ") &amp; "오후 19:00"</f>
        <v>2022-03-10(목) 오후 19:00</v>
      </c>
      <c r="H123" s="202"/>
      <c r="I123" s="203"/>
      <c r="J123" s="201" t="str">
        <f>TEXT($G$1, "[$-ko-KR]yyyy-mm-dd(ddd) ") &amp; "오후 21:00"</f>
        <v>2022-03-10(목) 오후 21:00</v>
      </c>
      <c r="K123" s="202"/>
      <c r="L123" s="203"/>
      <c r="M123" s="201" t="str">
        <f>TEXT($G$1+1, "[$-ko-KR]yyyy-mm-dd(ddd) ") &amp; "오전 00:00"</f>
        <v>2022-03-11(금)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199"/>
      <c r="R125" s="199"/>
      <c r="S125" s="199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199"/>
      <c r="R126" s="199"/>
      <c r="S126" s="199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204"/>
      <c r="R127" s="204"/>
      <c r="S127" s="204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204"/>
      <c r="R128" s="204"/>
      <c r="S128" s="204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204"/>
      <c r="R129" s="204"/>
      <c r="S129" s="204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204"/>
      <c r="R130" s="204"/>
      <c r="S130" s="204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204"/>
      <c r="R131" s="204"/>
      <c r="S131" s="204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204"/>
      <c r="R132" s="204"/>
      <c r="S132" s="204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213"/>
      <c r="R134" s="214"/>
      <c r="S134" s="215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216"/>
      <c r="R135" s="217"/>
      <c r="S135" s="218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19"/>
      <c r="R136" s="220"/>
      <c r="S136" s="221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204"/>
      <c r="R137" s="204"/>
      <c r="S137" s="204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199"/>
      <c r="R138" s="199"/>
      <c r="S138" s="199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199"/>
      <c r="R139" s="199"/>
      <c r="S139" s="199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204"/>
      <c r="R140" s="204"/>
      <c r="S140" s="204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204"/>
      <c r="R141" s="204"/>
      <c r="S141" s="204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204"/>
      <c r="R142" s="204"/>
      <c r="S142" s="204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226"/>
      <c r="R143" s="227"/>
      <c r="S143" s="228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4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2022-03-10(목) 오전 00:00</v>
      </c>
      <c r="C150" s="242"/>
      <c r="D150" s="201" t="str">
        <f>TEXT($G$1, "[$-ko-KR]yyyy-mm-dd(ddd) ") &amp; "오후 14:00"</f>
        <v>2022-03-10(목) 오후 14:00</v>
      </c>
      <c r="E150" s="202"/>
      <c r="F150" s="203"/>
      <c r="G150" s="201" t="str">
        <f>TEXT($G$1, "[$-ko-KR]yyyy-mm-dd(ddd) ") &amp; "오후 19:00"</f>
        <v>2022-03-10(목) 오후 19:00</v>
      </c>
      <c r="H150" s="202"/>
      <c r="I150" s="203"/>
      <c r="J150" s="201" t="str">
        <f>TEXT($G$1, "[$-ko-KR]yyyy-mm-dd(ddd) ") &amp; "오후 21:00"</f>
        <v>2022-03-10(목) 오후 21:00</v>
      </c>
      <c r="K150" s="202"/>
      <c r="L150" s="203"/>
      <c r="M150" s="201" t="str">
        <f>TEXT($G$1+1, "[$-ko-KR]yyyy-mm-dd(ddd) ") &amp; "오전 00:00"</f>
        <v>2022-03-11(금)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199"/>
      <c r="R152" s="199"/>
      <c r="S152" s="199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199"/>
      <c r="R153" s="199"/>
      <c r="S153" s="199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204"/>
      <c r="R154" s="204"/>
      <c r="S154" s="204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204"/>
      <c r="R155" s="204"/>
      <c r="S155" s="204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204"/>
      <c r="R156" s="204"/>
      <c r="S156" s="204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204"/>
      <c r="R157" s="204"/>
      <c r="S157" s="204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204"/>
      <c r="R158" s="204"/>
      <c r="S158" s="204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204"/>
      <c r="R159" s="204"/>
      <c r="S159" s="204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213"/>
      <c r="R161" s="214"/>
      <c r="S161" s="215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216"/>
      <c r="R162" s="217"/>
      <c r="S162" s="218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19"/>
      <c r="R163" s="220"/>
      <c r="S163" s="221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204"/>
      <c r="R164" s="204"/>
      <c r="S164" s="204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199"/>
      <c r="R165" s="199"/>
      <c r="S165" s="199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199"/>
      <c r="R166" s="199"/>
      <c r="S166" s="199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204"/>
      <c r="R167" s="204"/>
      <c r="S167" s="204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204"/>
      <c r="R168" s="204"/>
      <c r="S168" s="204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204"/>
      <c r="R169" s="204"/>
      <c r="S169" s="204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226"/>
      <c r="R170" s="227"/>
      <c r="S170" s="228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4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2022-03-10(목) 오전 00:00</v>
      </c>
      <c r="C177" s="242"/>
      <c r="D177" s="201" t="str">
        <f>TEXT($G$1, "[$-ko-KR]yyyy-mm-dd(ddd) ") &amp; "오후 14:00"</f>
        <v>2022-03-10(목) 오후 14:00</v>
      </c>
      <c r="E177" s="202"/>
      <c r="F177" s="203"/>
      <c r="G177" s="201" t="str">
        <f>TEXT($G$1, "[$-ko-KR]yyyy-mm-dd(ddd) ") &amp; "오후 19:00"</f>
        <v>2022-03-10(목) 오후 19:00</v>
      </c>
      <c r="H177" s="202"/>
      <c r="I177" s="203"/>
      <c r="J177" s="201" t="str">
        <f>TEXT($G$1, "[$-ko-KR]yyyy-mm-dd(ddd) ") &amp; "오후 21:00"</f>
        <v>2022-03-10(목) 오후 21:00</v>
      </c>
      <c r="K177" s="202"/>
      <c r="L177" s="203"/>
      <c r="M177" s="201" t="str">
        <f>TEXT($G$1+1, "[$-ko-KR]yyyy-mm-dd(ddd) ") &amp; "오전 00:00"</f>
        <v>2022-03-11(금)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199"/>
      <c r="R179" s="199"/>
      <c r="S179" s="199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199"/>
      <c r="R180" s="199"/>
      <c r="S180" s="199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204"/>
      <c r="R181" s="204"/>
      <c r="S181" s="204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204"/>
      <c r="R182" s="204"/>
      <c r="S182" s="204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204"/>
      <c r="R183" s="204"/>
      <c r="S183" s="204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204"/>
      <c r="R184" s="204"/>
      <c r="S184" s="204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204"/>
      <c r="R185" s="204"/>
      <c r="S185" s="204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204"/>
      <c r="R186" s="204"/>
      <c r="S186" s="204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213"/>
      <c r="R188" s="214"/>
      <c r="S188" s="215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216"/>
      <c r="R189" s="217"/>
      <c r="S189" s="218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19"/>
      <c r="R190" s="220"/>
      <c r="S190" s="221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204"/>
      <c r="R191" s="204"/>
      <c r="S191" s="204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199"/>
      <c r="R192" s="199"/>
      <c r="S192" s="199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199"/>
      <c r="R193" s="199"/>
      <c r="S193" s="199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204"/>
      <c r="R194" s="204"/>
      <c r="S194" s="204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204"/>
      <c r="R195" s="204"/>
      <c r="S195" s="204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204"/>
      <c r="R196" s="204"/>
      <c r="S196" s="204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226"/>
      <c r="R197" s="227"/>
      <c r="S197" s="228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232"/>
      <c r="R199" s="233"/>
      <c r="S199" s="23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44631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4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2022-03-11(금) 오전 00:00</v>
      </c>
      <c r="C15" s="245"/>
      <c r="D15" s="201" t="str">
        <f>TEXT($G$1, "[$-ko-KR]yyyy-mm-dd(ddd) ") &amp; "오후 14:00"</f>
        <v>2022-03-11(금) 오후 14:00</v>
      </c>
      <c r="E15" s="202"/>
      <c r="F15" s="203"/>
      <c r="G15" s="201" t="str">
        <f>TEXT($G$1, "[$-ko-KR]yyyy-mm-dd(ddd) ") &amp; "오후 19:00"</f>
        <v>2022-03-11(금) 오후 19:00</v>
      </c>
      <c r="H15" s="202"/>
      <c r="I15" s="203"/>
      <c r="J15" s="201" t="str">
        <f>TEXT($G$1, "[$-ko-KR]yyyy-mm-dd(ddd) ") &amp; "오후 21:00"</f>
        <v>2022-03-11(금) 오후 21:00</v>
      </c>
      <c r="K15" s="202"/>
      <c r="L15" s="203"/>
      <c r="M15" s="201" t="str">
        <f>TEXT($G$1+1, "[$-ko-KR]yyyy-mm-dd(ddd) ") &amp; "오전 00:00"</f>
        <v>2022-03-12(토)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4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2022-03-11(금) 오전 00:00</v>
      </c>
      <c r="C42" s="242"/>
      <c r="D42" s="201" t="str">
        <f>TEXT($G$1, "[$-ko-KR]yyyy-mm-dd(ddd) ") &amp; "오후 14:00"</f>
        <v>2022-03-11(금) 오후 14:00</v>
      </c>
      <c r="E42" s="202"/>
      <c r="F42" s="203"/>
      <c r="G42" s="201" t="str">
        <f>TEXT($G$1, "[$-ko-KR]yyyy-mm-dd(ddd) ") &amp; "오후 19:00"</f>
        <v>2022-03-11(금) 오후 19:00</v>
      </c>
      <c r="H42" s="202"/>
      <c r="I42" s="203"/>
      <c r="J42" s="201" t="str">
        <f>TEXT($G$1, "[$-ko-KR]yyyy-mm-dd(ddd) ") &amp; "오후 21:00"</f>
        <v>2022-03-11(금) 오후 21:00</v>
      </c>
      <c r="K42" s="202"/>
      <c r="L42" s="203"/>
      <c r="M42" s="201" t="str">
        <f>TEXT($G$1+1, "[$-ko-KR]yyyy-mm-dd(ddd) ") &amp; "오전 00:00"</f>
        <v>2022-03-12(토)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199"/>
      <c r="R44" s="199"/>
      <c r="S44" s="199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199"/>
      <c r="R45" s="199"/>
      <c r="S45" s="199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204"/>
      <c r="R46" s="204"/>
      <c r="S46" s="204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204"/>
      <c r="R47" s="204"/>
      <c r="S47" s="204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204"/>
      <c r="R48" s="204"/>
      <c r="S48" s="204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204"/>
      <c r="R49" s="204"/>
      <c r="S49" s="204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204"/>
      <c r="R50" s="204"/>
      <c r="S50" s="204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204"/>
      <c r="R51" s="204"/>
      <c r="S51" s="204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213"/>
      <c r="R53" s="214"/>
      <c r="S53" s="215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216"/>
      <c r="R54" s="217"/>
      <c r="S54" s="218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19"/>
      <c r="R55" s="220"/>
      <c r="S55" s="221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204"/>
      <c r="R56" s="204"/>
      <c r="S56" s="204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199"/>
      <c r="R57" s="199"/>
      <c r="S57" s="199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199"/>
      <c r="R58" s="199"/>
      <c r="S58" s="199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204"/>
      <c r="R59" s="204"/>
      <c r="S59" s="204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204"/>
      <c r="R60" s="204"/>
      <c r="S60" s="204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204"/>
      <c r="R61" s="204"/>
      <c r="S61" s="204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226"/>
      <c r="R62" s="227"/>
      <c r="S62" s="228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4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2022-03-11(금) 오전 00:00</v>
      </c>
      <c r="C69" s="242"/>
      <c r="D69" s="201" t="str">
        <f>TEXT($G$1, "[$-ko-KR]yyyy-mm-dd(ddd) ") &amp; "오후 14:00"</f>
        <v>2022-03-11(금) 오후 14:00</v>
      </c>
      <c r="E69" s="202"/>
      <c r="F69" s="203"/>
      <c r="G69" s="201" t="str">
        <f>TEXT($G$1, "[$-ko-KR]yyyy-mm-dd(ddd) ") &amp; "오후 19:00"</f>
        <v>2022-03-11(금) 오후 19:00</v>
      </c>
      <c r="H69" s="202"/>
      <c r="I69" s="203"/>
      <c r="J69" s="201" t="str">
        <f>TEXT($G$1, "[$-ko-KR]yyyy-mm-dd(ddd) ") &amp; "오후 21:00"</f>
        <v>2022-03-11(금) 오후 21:00</v>
      </c>
      <c r="K69" s="202"/>
      <c r="L69" s="203"/>
      <c r="M69" s="201" t="str">
        <f>TEXT($G$1+1, "[$-ko-KR]yyyy-mm-dd(ddd) ") &amp; "오전 00:00"</f>
        <v>2022-03-12(토)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199"/>
      <c r="R71" s="199"/>
      <c r="S71" s="199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199"/>
      <c r="R72" s="199"/>
      <c r="S72" s="199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204"/>
      <c r="R73" s="204"/>
      <c r="S73" s="204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204"/>
      <c r="R74" s="204"/>
      <c r="S74" s="204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204"/>
      <c r="R75" s="204"/>
      <c r="S75" s="204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04"/>
      <c r="R76" s="204"/>
      <c r="S76" s="204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204"/>
      <c r="R77" s="204"/>
      <c r="S77" s="204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204"/>
      <c r="R78" s="204"/>
      <c r="S78" s="204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213"/>
      <c r="R80" s="214"/>
      <c r="S80" s="215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216"/>
      <c r="R81" s="217"/>
      <c r="S81" s="218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19"/>
      <c r="R82" s="220"/>
      <c r="S82" s="221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204"/>
      <c r="R83" s="204"/>
      <c r="S83" s="204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199"/>
      <c r="R84" s="199"/>
      <c r="S84" s="199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199"/>
      <c r="R85" s="199"/>
      <c r="S85" s="199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204"/>
      <c r="R86" s="204"/>
      <c r="S86" s="204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204"/>
      <c r="R87" s="204"/>
      <c r="S87" s="204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204"/>
      <c r="R88" s="204"/>
      <c r="S88" s="204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226"/>
      <c r="R89" s="227"/>
      <c r="S89" s="228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4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2022-03-11(금) 오전 00:00</v>
      </c>
      <c r="C96" s="242"/>
      <c r="D96" s="201" t="str">
        <f>TEXT($G$1, "[$-ko-KR]yyyy-mm-dd(ddd) ") &amp; "오후 14:00"</f>
        <v>2022-03-11(금) 오후 14:00</v>
      </c>
      <c r="E96" s="202"/>
      <c r="F96" s="203"/>
      <c r="G96" s="201" t="str">
        <f>TEXT($G$1, "[$-ko-KR]yyyy-mm-dd(ddd) ") &amp; "오후 19:00"</f>
        <v>2022-03-11(금) 오후 19:00</v>
      </c>
      <c r="H96" s="202"/>
      <c r="I96" s="203"/>
      <c r="J96" s="201" t="str">
        <f>TEXT($G$1, "[$-ko-KR]yyyy-mm-dd(ddd) ") &amp; "오후 21:00"</f>
        <v>2022-03-11(금) 오후 21:00</v>
      </c>
      <c r="K96" s="202"/>
      <c r="L96" s="203"/>
      <c r="M96" s="201" t="str">
        <f>TEXT($G$1+1, "[$-ko-KR]yyyy-mm-dd(ddd) ") &amp; "오전 00:00"</f>
        <v>2022-03-12(토)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199"/>
      <c r="R98" s="199"/>
      <c r="S98" s="199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199"/>
      <c r="R99" s="199"/>
      <c r="S99" s="199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204"/>
      <c r="R100" s="204"/>
      <c r="S100" s="204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204"/>
      <c r="R101" s="204"/>
      <c r="S101" s="204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204"/>
      <c r="R102" s="204"/>
      <c r="S102" s="204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204"/>
      <c r="R103" s="204"/>
      <c r="S103" s="204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204"/>
      <c r="R104" s="204"/>
      <c r="S104" s="204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204"/>
      <c r="R105" s="204"/>
      <c r="S105" s="204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213"/>
      <c r="R107" s="214"/>
      <c r="S107" s="215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216"/>
      <c r="R108" s="217"/>
      <c r="S108" s="218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19"/>
      <c r="R109" s="220"/>
      <c r="S109" s="221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204"/>
      <c r="R110" s="204"/>
      <c r="S110" s="204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199"/>
      <c r="R111" s="199"/>
      <c r="S111" s="199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199"/>
      <c r="R112" s="199"/>
      <c r="S112" s="199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204"/>
      <c r="R113" s="204"/>
      <c r="S113" s="204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204"/>
      <c r="R114" s="204"/>
      <c r="S114" s="204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204"/>
      <c r="R115" s="204"/>
      <c r="S115" s="204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226"/>
      <c r="R116" s="227"/>
      <c r="S116" s="228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4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2022-03-11(금) 오전 00:00</v>
      </c>
      <c r="C123" s="242"/>
      <c r="D123" s="201" t="str">
        <f>TEXT($G$1, "[$-ko-KR]yyyy-mm-dd(ddd) ") &amp; "오후 14:00"</f>
        <v>2022-03-11(금) 오후 14:00</v>
      </c>
      <c r="E123" s="202"/>
      <c r="F123" s="203"/>
      <c r="G123" s="201" t="str">
        <f>TEXT($G$1, "[$-ko-KR]yyyy-mm-dd(ddd) ") &amp; "오후 19:00"</f>
        <v>2022-03-11(금) 오후 19:00</v>
      </c>
      <c r="H123" s="202"/>
      <c r="I123" s="203"/>
      <c r="J123" s="201" t="str">
        <f>TEXT($G$1, "[$-ko-KR]yyyy-mm-dd(ddd) ") &amp; "오후 21:00"</f>
        <v>2022-03-11(금) 오후 21:00</v>
      </c>
      <c r="K123" s="202"/>
      <c r="L123" s="203"/>
      <c r="M123" s="201" t="str">
        <f>TEXT($G$1+1, "[$-ko-KR]yyyy-mm-dd(ddd) ") &amp; "오전 00:00"</f>
        <v>2022-03-12(토)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199"/>
      <c r="R125" s="199"/>
      <c r="S125" s="199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199"/>
      <c r="R126" s="199"/>
      <c r="S126" s="199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204"/>
      <c r="R127" s="204"/>
      <c r="S127" s="204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204"/>
      <c r="R128" s="204"/>
      <c r="S128" s="204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204"/>
      <c r="R129" s="204"/>
      <c r="S129" s="204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204"/>
      <c r="R130" s="204"/>
      <c r="S130" s="204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204"/>
      <c r="R131" s="204"/>
      <c r="S131" s="204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204"/>
      <c r="R132" s="204"/>
      <c r="S132" s="204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213"/>
      <c r="R134" s="214"/>
      <c r="S134" s="215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216"/>
      <c r="R135" s="217"/>
      <c r="S135" s="218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19"/>
      <c r="R136" s="220"/>
      <c r="S136" s="221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04"/>
      <c r="R137" s="204"/>
      <c r="S137" s="204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199"/>
      <c r="R138" s="199"/>
      <c r="S138" s="199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199"/>
      <c r="R139" s="199"/>
      <c r="S139" s="199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204"/>
      <c r="R140" s="204"/>
      <c r="S140" s="204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204"/>
      <c r="R141" s="204"/>
      <c r="S141" s="204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204"/>
      <c r="R142" s="204"/>
      <c r="S142" s="204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226"/>
      <c r="R143" s="227"/>
      <c r="S143" s="228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4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2022-03-11(금) 오전 00:00</v>
      </c>
      <c r="C150" s="242"/>
      <c r="D150" s="201" t="str">
        <f>TEXT($G$1, "[$-ko-KR]yyyy-mm-dd(ddd) ") &amp; "오후 14:00"</f>
        <v>2022-03-11(금) 오후 14:00</v>
      </c>
      <c r="E150" s="202"/>
      <c r="F150" s="203"/>
      <c r="G150" s="201" t="str">
        <f>TEXT($G$1, "[$-ko-KR]yyyy-mm-dd(ddd) ") &amp; "오후 19:00"</f>
        <v>2022-03-11(금) 오후 19:00</v>
      </c>
      <c r="H150" s="202"/>
      <c r="I150" s="203"/>
      <c r="J150" s="201" t="str">
        <f>TEXT($G$1, "[$-ko-KR]yyyy-mm-dd(ddd) ") &amp; "오후 21:00"</f>
        <v>2022-03-11(금) 오후 21:00</v>
      </c>
      <c r="K150" s="202"/>
      <c r="L150" s="203"/>
      <c r="M150" s="201" t="str">
        <f>TEXT($G$1+1, "[$-ko-KR]yyyy-mm-dd(ddd) ") &amp; "오전 00:00"</f>
        <v>2022-03-12(토)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199"/>
      <c r="R152" s="199"/>
      <c r="S152" s="199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199"/>
      <c r="R153" s="199"/>
      <c r="S153" s="199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204"/>
      <c r="R154" s="204"/>
      <c r="S154" s="204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204"/>
      <c r="R155" s="204"/>
      <c r="S155" s="204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204"/>
      <c r="R156" s="204"/>
      <c r="S156" s="204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204"/>
      <c r="R157" s="204"/>
      <c r="S157" s="204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204"/>
      <c r="R158" s="204"/>
      <c r="S158" s="204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204"/>
      <c r="R159" s="204"/>
      <c r="S159" s="204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213"/>
      <c r="R161" s="214"/>
      <c r="S161" s="215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216"/>
      <c r="R162" s="217"/>
      <c r="S162" s="218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19"/>
      <c r="R163" s="220"/>
      <c r="S163" s="221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204"/>
      <c r="R164" s="204"/>
      <c r="S164" s="204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199"/>
      <c r="R165" s="199"/>
      <c r="S165" s="199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199"/>
      <c r="R166" s="199"/>
      <c r="S166" s="199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204"/>
      <c r="R167" s="204"/>
      <c r="S167" s="204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204"/>
      <c r="R168" s="204"/>
      <c r="S168" s="204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204"/>
      <c r="R169" s="204"/>
      <c r="S169" s="204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226"/>
      <c r="R170" s="227"/>
      <c r="S170" s="228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4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2022-03-11(금) 오전 00:00</v>
      </c>
      <c r="C177" s="242"/>
      <c r="D177" s="201" t="str">
        <f>TEXT($G$1, "[$-ko-KR]yyyy-mm-dd(ddd) ") &amp; "오후 14:00"</f>
        <v>2022-03-11(금) 오후 14:00</v>
      </c>
      <c r="E177" s="202"/>
      <c r="F177" s="203"/>
      <c r="G177" s="201" t="str">
        <f>TEXT($G$1, "[$-ko-KR]yyyy-mm-dd(ddd) ") &amp; "오후 19:00"</f>
        <v>2022-03-11(금) 오후 19:00</v>
      </c>
      <c r="H177" s="202"/>
      <c r="I177" s="203"/>
      <c r="J177" s="201" t="str">
        <f>TEXT($G$1, "[$-ko-KR]yyyy-mm-dd(ddd) ") &amp; "오후 21:00"</f>
        <v>2022-03-11(금) 오후 21:00</v>
      </c>
      <c r="K177" s="202"/>
      <c r="L177" s="203"/>
      <c r="M177" s="201" t="str">
        <f>TEXT($G$1+1, "[$-ko-KR]yyyy-mm-dd(ddd) ") &amp; "오전 00:00"</f>
        <v>2022-03-12(토)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199"/>
      <c r="R179" s="199"/>
      <c r="S179" s="199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199"/>
      <c r="R180" s="199"/>
      <c r="S180" s="199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204"/>
      <c r="R181" s="204"/>
      <c r="S181" s="204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204"/>
      <c r="R182" s="204"/>
      <c r="S182" s="204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204"/>
      <c r="R183" s="204"/>
      <c r="S183" s="204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204"/>
      <c r="R184" s="204"/>
      <c r="S184" s="204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204"/>
      <c r="R185" s="204"/>
      <c r="S185" s="204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204"/>
      <c r="R186" s="204"/>
      <c r="S186" s="204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213"/>
      <c r="R188" s="214"/>
      <c r="S188" s="215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216"/>
      <c r="R189" s="217"/>
      <c r="S189" s="218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19"/>
      <c r="R190" s="220"/>
      <c r="S190" s="221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204"/>
      <c r="R191" s="204"/>
      <c r="S191" s="204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199"/>
      <c r="R192" s="199"/>
      <c r="S192" s="199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199"/>
      <c r="R193" s="199"/>
      <c r="S193" s="199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204"/>
      <c r="R194" s="204"/>
      <c r="S194" s="204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204"/>
      <c r="R195" s="204"/>
      <c r="S195" s="204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204"/>
      <c r="R196" s="204"/>
      <c r="S196" s="204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226"/>
      <c r="R197" s="227"/>
      <c r="S197" s="228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232"/>
      <c r="R199" s="233"/>
      <c r="S199" s="23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44632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4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2022-03-12(토) 오전 00:00</v>
      </c>
      <c r="C15" s="245"/>
      <c r="D15" s="201" t="str">
        <f>TEXT($G$1, "[$-ko-KR]yyyy-mm-dd(ddd) ") &amp; "오후 14:00"</f>
        <v>2022-03-12(토) 오후 14:00</v>
      </c>
      <c r="E15" s="202"/>
      <c r="F15" s="203"/>
      <c r="G15" s="201" t="str">
        <f>TEXT($G$1, "[$-ko-KR]yyyy-mm-dd(ddd) ") &amp; "오후 19:00"</f>
        <v>2022-03-12(토) 오후 19:00</v>
      </c>
      <c r="H15" s="202"/>
      <c r="I15" s="203"/>
      <c r="J15" s="201" t="str">
        <f>TEXT($G$1, "[$-ko-KR]yyyy-mm-dd(ddd) ") &amp; "오후 21:00"</f>
        <v>2022-03-12(토) 오후 21:00</v>
      </c>
      <c r="K15" s="202"/>
      <c r="L15" s="203"/>
      <c r="M15" s="201" t="str">
        <f>TEXT($G$1+1, "[$-ko-KR]yyyy-mm-dd(ddd) ") &amp; "오전 00:00"</f>
        <v>2022-03-13(일)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4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2022-03-12(토) 오전 00:00</v>
      </c>
      <c r="C42" s="242"/>
      <c r="D42" s="201" t="str">
        <f>TEXT($G$1, "[$-ko-KR]yyyy-mm-dd(ddd) ") &amp; "오후 14:00"</f>
        <v>2022-03-12(토) 오후 14:00</v>
      </c>
      <c r="E42" s="202"/>
      <c r="F42" s="203"/>
      <c r="G42" s="201" t="str">
        <f>TEXT($G$1, "[$-ko-KR]yyyy-mm-dd(ddd) ") &amp; "오후 19:00"</f>
        <v>2022-03-12(토) 오후 19:00</v>
      </c>
      <c r="H42" s="202"/>
      <c r="I42" s="203"/>
      <c r="J42" s="201" t="str">
        <f>TEXT($G$1, "[$-ko-KR]yyyy-mm-dd(ddd) ") &amp; "오후 21:00"</f>
        <v>2022-03-12(토) 오후 21:00</v>
      </c>
      <c r="K42" s="202"/>
      <c r="L42" s="203"/>
      <c r="M42" s="201" t="str">
        <f>TEXT($G$1+1, "[$-ko-KR]yyyy-mm-dd(ddd) ") &amp; "오전 00:00"</f>
        <v>2022-03-13(일)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199"/>
      <c r="R44" s="199"/>
      <c r="S44" s="199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199"/>
      <c r="R45" s="199"/>
      <c r="S45" s="199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204"/>
      <c r="R46" s="204"/>
      <c r="S46" s="204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204"/>
      <c r="R47" s="204"/>
      <c r="S47" s="204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204"/>
      <c r="R48" s="204"/>
      <c r="S48" s="204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204"/>
      <c r="R49" s="204"/>
      <c r="S49" s="204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204"/>
      <c r="R50" s="204"/>
      <c r="S50" s="204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204"/>
      <c r="R51" s="204"/>
      <c r="S51" s="204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213"/>
      <c r="R53" s="214"/>
      <c r="S53" s="215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216"/>
      <c r="R54" s="217"/>
      <c r="S54" s="218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19"/>
      <c r="R55" s="220"/>
      <c r="S55" s="221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204"/>
      <c r="R56" s="204"/>
      <c r="S56" s="204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199"/>
      <c r="R57" s="199"/>
      <c r="S57" s="199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199"/>
      <c r="R58" s="199"/>
      <c r="S58" s="199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204"/>
      <c r="R59" s="204"/>
      <c r="S59" s="204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204"/>
      <c r="R60" s="204"/>
      <c r="S60" s="204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204"/>
      <c r="R61" s="204"/>
      <c r="S61" s="204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226"/>
      <c r="R62" s="227"/>
      <c r="S62" s="228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4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2022-03-12(토) 오전 00:00</v>
      </c>
      <c r="C69" s="242"/>
      <c r="D69" s="201" t="str">
        <f>TEXT($G$1, "[$-ko-KR]yyyy-mm-dd(ddd) ") &amp; "오후 14:00"</f>
        <v>2022-03-12(토) 오후 14:00</v>
      </c>
      <c r="E69" s="202"/>
      <c r="F69" s="203"/>
      <c r="G69" s="201" t="str">
        <f>TEXT($G$1, "[$-ko-KR]yyyy-mm-dd(ddd) ") &amp; "오후 19:00"</f>
        <v>2022-03-12(토) 오후 19:00</v>
      </c>
      <c r="H69" s="202"/>
      <c r="I69" s="203"/>
      <c r="J69" s="201" t="str">
        <f>TEXT($G$1, "[$-ko-KR]yyyy-mm-dd(ddd) ") &amp; "오후 21:00"</f>
        <v>2022-03-12(토) 오후 21:00</v>
      </c>
      <c r="K69" s="202"/>
      <c r="L69" s="203"/>
      <c r="M69" s="201" t="str">
        <f>TEXT($G$1+1, "[$-ko-KR]yyyy-mm-dd(ddd) ") &amp; "오전 00:00"</f>
        <v>2022-03-13(일)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199"/>
      <c r="R71" s="199"/>
      <c r="S71" s="199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199"/>
      <c r="R72" s="199"/>
      <c r="S72" s="199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204"/>
      <c r="R73" s="204"/>
      <c r="S73" s="204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204"/>
      <c r="R74" s="204"/>
      <c r="S74" s="204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204"/>
      <c r="R75" s="204"/>
      <c r="S75" s="204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204"/>
      <c r="R76" s="204"/>
      <c r="S76" s="204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204"/>
      <c r="R77" s="204"/>
      <c r="S77" s="204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204"/>
      <c r="R78" s="204"/>
      <c r="S78" s="204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213"/>
      <c r="R80" s="214"/>
      <c r="S80" s="215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216"/>
      <c r="R81" s="217"/>
      <c r="S81" s="218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9"/>
      <c r="R82" s="220"/>
      <c r="S82" s="221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204"/>
      <c r="R83" s="204"/>
      <c r="S83" s="204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199"/>
      <c r="R84" s="199"/>
      <c r="S84" s="199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199"/>
      <c r="R85" s="199"/>
      <c r="S85" s="199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204"/>
      <c r="R86" s="204"/>
      <c r="S86" s="204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4"/>
      <c r="R87" s="204"/>
      <c r="S87" s="204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204"/>
      <c r="R88" s="204"/>
      <c r="S88" s="204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226"/>
      <c r="R89" s="227"/>
      <c r="S89" s="228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4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2022-03-12(토) 오전 00:00</v>
      </c>
      <c r="C96" s="242"/>
      <c r="D96" s="201" t="str">
        <f>TEXT($G$1, "[$-ko-KR]yyyy-mm-dd(ddd) ") &amp; "오후 14:00"</f>
        <v>2022-03-12(토) 오후 14:00</v>
      </c>
      <c r="E96" s="202"/>
      <c r="F96" s="203"/>
      <c r="G96" s="201" t="str">
        <f>TEXT($G$1, "[$-ko-KR]yyyy-mm-dd(ddd) ") &amp; "오후 19:00"</f>
        <v>2022-03-12(토) 오후 19:00</v>
      </c>
      <c r="H96" s="202"/>
      <c r="I96" s="203"/>
      <c r="J96" s="201" t="str">
        <f>TEXT($G$1, "[$-ko-KR]yyyy-mm-dd(ddd) ") &amp; "오후 21:00"</f>
        <v>2022-03-12(토) 오후 21:00</v>
      </c>
      <c r="K96" s="202"/>
      <c r="L96" s="203"/>
      <c r="M96" s="201" t="str">
        <f>TEXT($G$1+1, "[$-ko-KR]yyyy-mm-dd(ddd) ") &amp; "오전 00:00"</f>
        <v>2022-03-13(일)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199"/>
      <c r="R98" s="199"/>
      <c r="S98" s="199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199"/>
      <c r="R99" s="199"/>
      <c r="S99" s="199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204"/>
      <c r="R100" s="204"/>
      <c r="S100" s="204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204"/>
      <c r="R101" s="204"/>
      <c r="S101" s="204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204"/>
      <c r="R102" s="204"/>
      <c r="S102" s="204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204"/>
      <c r="R103" s="204"/>
      <c r="S103" s="204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204"/>
      <c r="R104" s="204"/>
      <c r="S104" s="204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204"/>
      <c r="R105" s="204"/>
      <c r="S105" s="204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213"/>
      <c r="R107" s="214"/>
      <c r="S107" s="215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216"/>
      <c r="R108" s="217"/>
      <c r="S108" s="218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19"/>
      <c r="R109" s="220"/>
      <c r="S109" s="221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204"/>
      <c r="R110" s="204"/>
      <c r="S110" s="204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199"/>
      <c r="R111" s="199"/>
      <c r="S111" s="199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199"/>
      <c r="R112" s="199"/>
      <c r="S112" s="199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204"/>
      <c r="R113" s="204"/>
      <c r="S113" s="204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204"/>
      <c r="R114" s="204"/>
      <c r="S114" s="204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204"/>
      <c r="R115" s="204"/>
      <c r="S115" s="204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226"/>
      <c r="R116" s="227"/>
      <c r="S116" s="228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4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2022-03-12(토) 오전 00:00</v>
      </c>
      <c r="C123" s="242"/>
      <c r="D123" s="201" t="str">
        <f>TEXT($G$1, "[$-ko-KR]yyyy-mm-dd(ddd) ") &amp; "오후 14:00"</f>
        <v>2022-03-12(토) 오후 14:00</v>
      </c>
      <c r="E123" s="202"/>
      <c r="F123" s="203"/>
      <c r="G123" s="201" t="str">
        <f>TEXT($G$1, "[$-ko-KR]yyyy-mm-dd(ddd) ") &amp; "오후 19:00"</f>
        <v>2022-03-12(토) 오후 19:00</v>
      </c>
      <c r="H123" s="202"/>
      <c r="I123" s="203"/>
      <c r="J123" s="201" t="str">
        <f>TEXT($G$1, "[$-ko-KR]yyyy-mm-dd(ddd) ") &amp; "오후 21:00"</f>
        <v>2022-03-12(토) 오후 21:00</v>
      </c>
      <c r="K123" s="202"/>
      <c r="L123" s="203"/>
      <c r="M123" s="201" t="str">
        <f>TEXT($G$1+1, "[$-ko-KR]yyyy-mm-dd(ddd) ") &amp; "오전 00:00"</f>
        <v>2022-03-13(일)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199"/>
      <c r="R125" s="199"/>
      <c r="S125" s="199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199"/>
      <c r="R126" s="199"/>
      <c r="S126" s="199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204"/>
      <c r="R127" s="204"/>
      <c r="S127" s="204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204"/>
      <c r="R128" s="204"/>
      <c r="S128" s="204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204"/>
      <c r="R129" s="204"/>
      <c r="S129" s="204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204"/>
      <c r="R130" s="204"/>
      <c r="S130" s="204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204"/>
      <c r="R131" s="204"/>
      <c r="S131" s="204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204"/>
      <c r="R132" s="204"/>
      <c r="S132" s="204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213"/>
      <c r="R134" s="214"/>
      <c r="S134" s="215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216"/>
      <c r="R135" s="217"/>
      <c r="S135" s="218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19"/>
      <c r="R136" s="220"/>
      <c r="S136" s="221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204"/>
      <c r="R137" s="204"/>
      <c r="S137" s="204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199"/>
      <c r="R138" s="199"/>
      <c r="S138" s="199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199"/>
      <c r="R139" s="199"/>
      <c r="S139" s="199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204"/>
      <c r="R140" s="204"/>
      <c r="S140" s="204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204"/>
      <c r="R141" s="204"/>
      <c r="S141" s="204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204"/>
      <c r="R142" s="204"/>
      <c r="S142" s="204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226"/>
      <c r="R143" s="227"/>
      <c r="S143" s="228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4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2022-03-12(토) 오전 00:00</v>
      </c>
      <c r="C150" s="242"/>
      <c r="D150" s="201" t="str">
        <f>TEXT($G$1, "[$-ko-KR]yyyy-mm-dd(ddd) ") &amp; "오후 14:00"</f>
        <v>2022-03-12(토) 오후 14:00</v>
      </c>
      <c r="E150" s="202"/>
      <c r="F150" s="203"/>
      <c r="G150" s="201" t="str">
        <f>TEXT($G$1, "[$-ko-KR]yyyy-mm-dd(ddd) ") &amp; "오후 19:00"</f>
        <v>2022-03-12(토) 오후 19:00</v>
      </c>
      <c r="H150" s="202"/>
      <c r="I150" s="203"/>
      <c r="J150" s="201" t="str">
        <f>TEXT($G$1, "[$-ko-KR]yyyy-mm-dd(ddd) ") &amp; "오후 21:00"</f>
        <v>2022-03-12(토) 오후 21:00</v>
      </c>
      <c r="K150" s="202"/>
      <c r="L150" s="203"/>
      <c r="M150" s="201" t="str">
        <f>TEXT($G$1+1, "[$-ko-KR]yyyy-mm-dd(ddd) ") &amp; "오전 00:00"</f>
        <v>2022-03-13(일)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199"/>
      <c r="R152" s="199"/>
      <c r="S152" s="199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99"/>
      <c r="R153" s="199"/>
      <c r="S153" s="199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204"/>
      <c r="R154" s="204"/>
      <c r="S154" s="204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204"/>
      <c r="R155" s="204"/>
      <c r="S155" s="204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204"/>
      <c r="R156" s="204"/>
      <c r="S156" s="204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204"/>
      <c r="R157" s="204"/>
      <c r="S157" s="204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4"/>
      <c r="R158" s="204"/>
      <c r="S158" s="204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204"/>
      <c r="R159" s="204"/>
      <c r="S159" s="204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213"/>
      <c r="R161" s="214"/>
      <c r="S161" s="215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216"/>
      <c r="R162" s="217"/>
      <c r="S162" s="218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19"/>
      <c r="R163" s="220"/>
      <c r="S163" s="221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204"/>
      <c r="R164" s="204"/>
      <c r="S164" s="204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199"/>
      <c r="R165" s="199"/>
      <c r="S165" s="199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199"/>
      <c r="R166" s="199"/>
      <c r="S166" s="199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204"/>
      <c r="R167" s="204"/>
      <c r="S167" s="204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204"/>
      <c r="R168" s="204"/>
      <c r="S168" s="204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204"/>
      <c r="R169" s="204"/>
      <c r="S169" s="204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226"/>
      <c r="R170" s="227"/>
      <c r="S170" s="228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4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2022-03-12(토) 오전 00:00</v>
      </c>
      <c r="C177" s="242"/>
      <c r="D177" s="201" t="str">
        <f>TEXT($G$1, "[$-ko-KR]yyyy-mm-dd(ddd) ") &amp; "오후 14:00"</f>
        <v>2022-03-12(토) 오후 14:00</v>
      </c>
      <c r="E177" s="202"/>
      <c r="F177" s="203"/>
      <c r="G177" s="201" t="str">
        <f>TEXT($G$1, "[$-ko-KR]yyyy-mm-dd(ddd) ") &amp; "오후 19:00"</f>
        <v>2022-03-12(토) 오후 19:00</v>
      </c>
      <c r="H177" s="202"/>
      <c r="I177" s="203"/>
      <c r="J177" s="201" t="str">
        <f>TEXT($G$1, "[$-ko-KR]yyyy-mm-dd(ddd) ") &amp; "오후 21:00"</f>
        <v>2022-03-12(토) 오후 21:00</v>
      </c>
      <c r="K177" s="202"/>
      <c r="L177" s="203"/>
      <c r="M177" s="201" t="str">
        <f>TEXT($G$1+1, "[$-ko-KR]yyyy-mm-dd(ddd) ") &amp; "오전 00:00"</f>
        <v>2022-03-13(일)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199"/>
      <c r="R179" s="199"/>
      <c r="S179" s="199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199"/>
      <c r="R180" s="199"/>
      <c r="S180" s="199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204"/>
      <c r="R181" s="204"/>
      <c r="S181" s="204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204"/>
      <c r="R182" s="204"/>
      <c r="S182" s="204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204"/>
      <c r="R183" s="204"/>
      <c r="S183" s="204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204"/>
      <c r="R184" s="204"/>
      <c r="S184" s="204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204"/>
      <c r="R185" s="204"/>
      <c r="S185" s="204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204"/>
      <c r="R186" s="204"/>
      <c r="S186" s="204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213"/>
      <c r="R188" s="214"/>
      <c r="S188" s="215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216"/>
      <c r="R189" s="217"/>
      <c r="S189" s="218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19"/>
      <c r="R190" s="220"/>
      <c r="S190" s="221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204"/>
      <c r="R191" s="204"/>
      <c r="S191" s="204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199"/>
      <c r="R192" s="199"/>
      <c r="S192" s="199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199"/>
      <c r="R193" s="199"/>
      <c r="S193" s="199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204"/>
      <c r="R194" s="204"/>
      <c r="S194" s="204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204"/>
      <c r="R195" s="204"/>
      <c r="S195" s="204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204"/>
      <c r="R196" s="204"/>
      <c r="S196" s="204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226"/>
      <c r="R197" s="227"/>
      <c r="S197" s="228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232"/>
      <c r="R199" s="233"/>
      <c r="S199" s="23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44633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4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2022-03-13(일) 오전 00:00</v>
      </c>
      <c r="C15" s="245"/>
      <c r="D15" s="201" t="str">
        <f>TEXT($G$1, "[$-ko-KR]yyyy-mm-dd(ddd) ") &amp; "오후 14:00"</f>
        <v>2022-03-13(일) 오후 14:00</v>
      </c>
      <c r="E15" s="202"/>
      <c r="F15" s="203"/>
      <c r="G15" s="201" t="str">
        <f>TEXT($G$1, "[$-ko-KR]yyyy-mm-dd(ddd) ") &amp; "오후 19:00"</f>
        <v>2022-03-13(일) 오후 19:00</v>
      </c>
      <c r="H15" s="202"/>
      <c r="I15" s="203"/>
      <c r="J15" s="201" t="str">
        <f>TEXT($G$1, "[$-ko-KR]yyyy-mm-dd(ddd) ") &amp; "오후 21:00"</f>
        <v>2022-03-13(일) 오후 21:00</v>
      </c>
      <c r="K15" s="202"/>
      <c r="L15" s="203"/>
      <c r="M15" s="201" t="str">
        <f>TEXT($G$1+1, "[$-ko-KR]yyyy-mm-dd(ddd) ") &amp; "오전 00:00"</f>
        <v>2022-03-14(월)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4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2022-03-13(일) 오전 00:00</v>
      </c>
      <c r="C42" s="242"/>
      <c r="D42" s="201" t="str">
        <f>TEXT($G$1, "[$-ko-KR]yyyy-mm-dd(ddd) ") &amp; "오후 14:00"</f>
        <v>2022-03-13(일) 오후 14:00</v>
      </c>
      <c r="E42" s="202"/>
      <c r="F42" s="203"/>
      <c r="G42" s="201" t="str">
        <f>TEXT($G$1, "[$-ko-KR]yyyy-mm-dd(ddd) ") &amp; "오후 19:00"</f>
        <v>2022-03-13(일) 오후 19:00</v>
      </c>
      <c r="H42" s="202"/>
      <c r="I42" s="203"/>
      <c r="J42" s="201" t="str">
        <f>TEXT($G$1, "[$-ko-KR]yyyy-mm-dd(ddd) ") &amp; "오후 21:00"</f>
        <v>2022-03-13(일) 오후 21:00</v>
      </c>
      <c r="K42" s="202"/>
      <c r="L42" s="203"/>
      <c r="M42" s="201" t="str">
        <f>TEXT($G$1+1, "[$-ko-KR]yyyy-mm-dd(ddd) ") &amp; "오전 00:00"</f>
        <v>2022-03-14(월)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199"/>
      <c r="R44" s="199"/>
      <c r="S44" s="199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199"/>
      <c r="R45" s="199"/>
      <c r="S45" s="199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204"/>
      <c r="R46" s="204"/>
      <c r="S46" s="204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204"/>
      <c r="R47" s="204"/>
      <c r="S47" s="204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204"/>
      <c r="R48" s="204"/>
      <c r="S48" s="204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204"/>
      <c r="R49" s="204"/>
      <c r="S49" s="204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204"/>
      <c r="R50" s="204"/>
      <c r="S50" s="204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204"/>
      <c r="R51" s="204"/>
      <c r="S51" s="204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213"/>
      <c r="R53" s="214"/>
      <c r="S53" s="215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216"/>
      <c r="R54" s="217"/>
      <c r="S54" s="218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19"/>
      <c r="R55" s="220"/>
      <c r="S55" s="221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204"/>
      <c r="R56" s="204"/>
      <c r="S56" s="204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199"/>
      <c r="R57" s="199"/>
      <c r="S57" s="199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199"/>
      <c r="R58" s="199"/>
      <c r="S58" s="199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204"/>
      <c r="R59" s="204"/>
      <c r="S59" s="204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204"/>
      <c r="R60" s="204"/>
      <c r="S60" s="204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204"/>
      <c r="R61" s="204"/>
      <c r="S61" s="204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226"/>
      <c r="R62" s="227"/>
      <c r="S62" s="228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4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2022-03-13(일) 오전 00:00</v>
      </c>
      <c r="C69" s="242"/>
      <c r="D69" s="201" t="str">
        <f>TEXT($G$1, "[$-ko-KR]yyyy-mm-dd(ddd) ") &amp; "오후 14:00"</f>
        <v>2022-03-13(일) 오후 14:00</v>
      </c>
      <c r="E69" s="202"/>
      <c r="F69" s="203"/>
      <c r="G69" s="201" t="str">
        <f>TEXT($G$1, "[$-ko-KR]yyyy-mm-dd(ddd) ") &amp; "오후 19:00"</f>
        <v>2022-03-13(일) 오후 19:00</v>
      </c>
      <c r="H69" s="202"/>
      <c r="I69" s="203"/>
      <c r="J69" s="201" t="str">
        <f>TEXT($G$1, "[$-ko-KR]yyyy-mm-dd(ddd) ") &amp; "오후 21:00"</f>
        <v>2022-03-13(일) 오후 21:00</v>
      </c>
      <c r="K69" s="202"/>
      <c r="L69" s="203"/>
      <c r="M69" s="201" t="str">
        <f>TEXT($G$1+1, "[$-ko-KR]yyyy-mm-dd(ddd) ") &amp; "오전 00:00"</f>
        <v>2022-03-14(월)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199"/>
      <c r="R71" s="199"/>
      <c r="S71" s="199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99"/>
      <c r="R72" s="199"/>
      <c r="S72" s="199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204"/>
      <c r="R73" s="204"/>
      <c r="S73" s="204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204"/>
      <c r="R74" s="204"/>
      <c r="S74" s="204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204"/>
      <c r="R75" s="204"/>
      <c r="S75" s="204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204"/>
      <c r="R76" s="204"/>
      <c r="S76" s="204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204"/>
      <c r="R77" s="204"/>
      <c r="S77" s="204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204"/>
      <c r="R78" s="204"/>
      <c r="S78" s="204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213"/>
      <c r="R80" s="214"/>
      <c r="S80" s="215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216"/>
      <c r="R81" s="217"/>
      <c r="S81" s="218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19"/>
      <c r="R82" s="220"/>
      <c r="S82" s="221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204"/>
      <c r="R83" s="204"/>
      <c r="S83" s="204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199"/>
      <c r="R84" s="199"/>
      <c r="S84" s="199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199"/>
      <c r="R85" s="199"/>
      <c r="S85" s="199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204"/>
      <c r="R86" s="204"/>
      <c r="S86" s="204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204"/>
      <c r="R87" s="204"/>
      <c r="S87" s="204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204"/>
      <c r="R88" s="204"/>
      <c r="S88" s="204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226"/>
      <c r="R89" s="227"/>
      <c r="S89" s="228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4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2022-03-13(일) 오전 00:00</v>
      </c>
      <c r="C96" s="242"/>
      <c r="D96" s="201" t="str">
        <f>TEXT($G$1, "[$-ko-KR]yyyy-mm-dd(ddd) ") &amp; "오후 14:00"</f>
        <v>2022-03-13(일) 오후 14:00</v>
      </c>
      <c r="E96" s="202"/>
      <c r="F96" s="203"/>
      <c r="G96" s="201" t="str">
        <f>TEXT($G$1, "[$-ko-KR]yyyy-mm-dd(ddd) ") &amp; "오후 19:00"</f>
        <v>2022-03-13(일) 오후 19:00</v>
      </c>
      <c r="H96" s="202"/>
      <c r="I96" s="203"/>
      <c r="J96" s="201" t="str">
        <f>TEXT($G$1, "[$-ko-KR]yyyy-mm-dd(ddd) ") &amp; "오후 21:00"</f>
        <v>2022-03-13(일) 오후 21:00</v>
      </c>
      <c r="K96" s="202"/>
      <c r="L96" s="203"/>
      <c r="M96" s="201" t="str">
        <f>TEXT($G$1+1, "[$-ko-KR]yyyy-mm-dd(ddd) ") &amp; "오전 00:00"</f>
        <v>2022-03-14(월)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199"/>
      <c r="R98" s="199"/>
      <c r="S98" s="199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199"/>
      <c r="R99" s="199"/>
      <c r="S99" s="199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204"/>
      <c r="R100" s="204"/>
      <c r="S100" s="204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204"/>
      <c r="R101" s="204"/>
      <c r="S101" s="204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204"/>
      <c r="R102" s="204"/>
      <c r="S102" s="204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204"/>
      <c r="R103" s="204"/>
      <c r="S103" s="204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204"/>
      <c r="R104" s="204"/>
      <c r="S104" s="204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204"/>
      <c r="R105" s="204"/>
      <c r="S105" s="204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213"/>
      <c r="R107" s="214"/>
      <c r="S107" s="215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216"/>
      <c r="R108" s="217"/>
      <c r="S108" s="218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19"/>
      <c r="R109" s="220"/>
      <c r="S109" s="221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204"/>
      <c r="R110" s="204"/>
      <c r="S110" s="204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199"/>
      <c r="R111" s="199"/>
      <c r="S111" s="199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199"/>
      <c r="R112" s="199"/>
      <c r="S112" s="199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204"/>
      <c r="R113" s="204"/>
      <c r="S113" s="204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204"/>
      <c r="R114" s="204"/>
      <c r="S114" s="204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204"/>
      <c r="R115" s="204"/>
      <c r="S115" s="204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226"/>
      <c r="R116" s="227"/>
      <c r="S116" s="228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4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2022-03-13(일) 오전 00:00</v>
      </c>
      <c r="C123" s="242"/>
      <c r="D123" s="201" t="str">
        <f>TEXT($G$1, "[$-ko-KR]yyyy-mm-dd(ddd) ") &amp; "오후 14:00"</f>
        <v>2022-03-13(일) 오후 14:00</v>
      </c>
      <c r="E123" s="202"/>
      <c r="F123" s="203"/>
      <c r="G123" s="201" t="str">
        <f>TEXT($G$1, "[$-ko-KR]yyyy-mm-dd(ddd) ") &amp; "오후 19:00"</f>
        <v>2022-03-13(일) 오후 19:00</v>
      </c>
      <c r="H123" s="202"/>
      <c r="I123" s="203"/>
      <c r="J123" s="201" t="str">
        <f>TEXT($G$1, "[$-ko-KR]yyyy-mm-dd(ddd) ") &amp; "오후 21:00"</f>
        <v>2022-03-13(일) 오후 21:00</v>
      </c>
      <c r="K123" s="202"/>
      <c r="L123" s="203"/>
      <c r="M123" s="201" t="str">
        <f>TEXT($G$1+1, "[$-ko-KR]yyyy-mm-dd(ddd) ") &amp; "오전 00:00"</f>
        <v>2022-03-14(월)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199"/>
      <c r="R125" s="199"/>
      <c r="S125" s="199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199"/>
      <c r="R126" s="199"/>
      <c r="S126" s="199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204"/>
      <c r="R127" s="204"/>
      <c r="S127" s="204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204"/>
      <c r="R128" s="204"/>
      <c r="S128" s="204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204"/>
      <c r="R129" s="204"/>
      <c r="S129" s="204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204"/>
      <c r="R130" s="204"/>
      <c r="S130" s="204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204"/>
      <c r="R131" s="204"/>
      <c r="S131" s="204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204"/>
      <c r="R132" s="204"/>
      <c r="S132" s="204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213"/>
      <c r="R134" s="214"/>
      <c r="S134" s="215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216"/>
      <c r="R135" s="217"/>
      <c r="S135" s="218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19"/>
      <c r="R136" s="220"/>
      <c r="S136" s="221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204"/>
      <c r="R137" s="204"/>
      <c r="S137" s="204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199"/>
      <c r="R138" s="199"/>
      <c r="S138" s="199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199"/>
      <c r="R139" s="199"/>
      <c r="S139" s="199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204"/>
      <c r="R140" s="204"/>
      <c r="S140" s="204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204"/>
      <c r="R141" s="204"/>
      <c r="S141" s="204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204"/>
      <c r="R142" s="204"/>
      <c r="S142" s="204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226"/>
      <c r="R143" s="227"/>
      <c r="S143" s="228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4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2022-03-13(일) 오전 00:00</v>
      </c>
      <c r="C150" s="242"/>
      <c r="D150" s="201" t="str">
        <f>TEXT($G$1, "[$-ko-KR]yyyy-mm-dd(ddd) ") &amp; "오후 14:00"</f>
        <v>2022-03-13(일) 오후 14:00</v>
      </c>
      <c r="E150" s="202"/>
      <c r="F150" s="203"/>
      <c r="G150" s="201" t="str">
        <f>TEXT($G$1, "[$-ko-KR]yyyy-mm-dd(ddd) ") &amp; "오후 19:00"</f>
        <v>2022-03-13(일) 오후 19:00</v>
      </c>
      <c r="H150" s="202"/>
      <c r="I150" s="203"/>
      <c r="J150" s="201" t="str">
        <f>TEXT($G$1, "[$-ko-KR]yyyy-mm-dd(ddd) ") &amp; "오후 21:00"</f>
        <v>2022-03-13(일) 오후 21:00</v>
      </c>
      <c r="K150" s="202"/>
      <c r="L150" s="203"/>
      <c r="M150" s="201" t="str">
        <f>TEXT($G$1+1, "[$-ko-KR]yyyy-mm-dd(ddd) ") &amp; "오전 00:00"</f>
        <v>2022-03-14(월)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199"/>
      <c r="R152" s="199"/>
      <c r="S152" s="199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199"/>
      <c r="R153" s="199"/>
      <c r="S153" s="199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204"/>
      <c r="R154" s="204"/>
      <c r="S154" s="204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204"/>
      <c r="R155" s="204"/>
      <c r="S155" s="204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204"/>
      <c r="R156" s="204"/>
      <c r="S156" s="204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204"/>
      <c r="R157" s="204"/>
      <c r="S157" s="204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204"/>
      <c r="R158" s="204"/>
      <c r="S158" s="204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204"/>
      <c r="R159" s="204"/>
      <c r="S159" s="204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213"/>
      <c r="R161" s="214"/>
      <c r="S161" s="215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216"/>
      <c r="R162" s="217"/>
      <c r="S162" s="218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19"/>
      <c r="R163" s="220"/>
      <c r="S163" s="221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204"/>
      <c r="R164" s="204"/>
      <c r="S164" s="204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199"/>
      <c r="R165" s="199"/>
      <c r="S165" s="199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199"/>
      <c r="R166" s="199"/>
      <c r="S166" s="199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204"/>
      <c r="R167" s="204"/>
      <c r="S167" s="204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204"/>
      <c r="R168" s="204"/>
      <c r="S168" s="204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204"/>
      <c r="R169" s="204"/>
      <c r="S169" s="204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226"/>
      <c r="R170" s="227"/>
      <c r="S170" s="228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4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2022-03-13(일) 오전 00:00</v>
      </c>
      <c r="C177" s="242"/>
      <c r="D177" s="201" t="str">
        <f>TEXT($G$1, "[$-ko-KR]yyyy-mm-dd(ddd) ") &amp; "오후 14:00"</f>
        <v>2022-03-13(일) 오후 14:00</v>
      </c>
      <c r="E177" s="202"/>
      <c r="F177" s="203"/>
      <c r="G177" s="201" t="str">
        <f>TEXT($G$1, "[$-ko-KR]yyyy-mm-dd(ddd) ") &amp; "오후 19:00"</f>
        <v>2022-03-13(일) 오후 19:00</v>
      </c>
      <c r="H177" s="202"/>
      <c r="I177" s="203"/>
      <c r="J177" s="201" t="str">
        <f>TEXT($G$1, "[$-ko-KR]yyyy-mm-dd(ddd) ") &amp; "오후 21:00"</f>
        <v>2022-03-13(일) 오후 21:00</v>
      </c>
      <c r="K177" s="202"/>
      <c r="L177" s="203"/>
      <c r="M177" s="201" t="str">
        <f>TEXT($G$1+1, "[$-ko-KR]yyyy-mm-dd(ddd) ") &amp; "오전 00:00"</f>
        <v>2022-03-14(월)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199"/>
      <c r="R179" s="199"/>
      <c r="S179" s="199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199"/>
      <c r="R180" s="199"/>
      <c r="S180" s="199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204"/>
      <c r="R181" s="204"/>
      <c r="S181" s="204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204"/>
      <c r="R182" s="204"/>
      <c r="S182" s="204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204"/>
      <c r="R183" s="204"/>
      <c r="S183" s="204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204"/>
      <c r="R184" s="204"/>
      <c r="S184" s="204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204"/>
      <c r="R185" s="204"/>
      <c r="S185" s="204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204"/>
      <c r="R186" s="204"/>
      <c r="S186" s="204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213"/>
      <c r="R188" s="214"/>
      <c r="S188" s="215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216"/>
      <c r="R189" s="217"/>
      <c r="S189" s="218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19"/>
      <c r="R190" s="220"/>
      <c r="S190" s="221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204"/>
      <c r="R191" s="204"/>
      <c r="S191" s="204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199"/>
      <c r="R192" s="199"/>
      <c r="S192" s="199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199"/>
      <c r="R193" s="199"/>
      <c r="S193" s="199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204"/>
      <c r="R194" s="204"/>
      <c r="S194" s="204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204"/>
      <c r="R195" s="204"/>
      <c r="S195" s="204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204"/>
      <c r="R196" s="204"/>
      <c r="S196" s="204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226"/>
      <c r="R197" s="227"/>
      <c r="S197" s="228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232"/>
      <c r="R199" s="233"/>
      <c r="S199" s="23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8" t="s">
        <v>0</v>
      </c>
      <c r="B1" s="179"/>
      <c r="C1" s="179"/>
      <c r="D1" s="179"/>
      <c r="E1" s="179"/>
      <c r="F1" s="180"/>
      <c r="G1" s="181">
        <v>44634</v>
      </c>
      <c r="H1" s="182"/>
      <c r="I1" s="183"/>
      <c r="J1" s="178" t="s">
        <v>1</v>
      </c>
      <c r="K1" s="179"/>
      <c r="L1" s="179"/>
      <c r="M1" s="179"/>
      <c r="N1" s="179"/>
      <c r="O1" s="180"/>
      <c r="Q1" s="178" t="s">
        <v>2</v>
      </c>
      <c r="R1" s="180"/>
    </row>
    <row r="2" spans="1:19" ht="17.25" customHeight="1">
      <c r="A2" s="117" t="s">
        <v>3</v>
      </c>
      <c r="B2" s="184" t="s">
        <v>8</v>
      </c>
      <c r="C2" s="185"/>
      <c r="D2" s="185"/>
      <c r="E2" s="185"/>
      <c r="F2" s="186"/>
      <c r="G2" s="187" t="s">
        <v>46</v>
      </c>
      <c r="H2" s="188"/>
      <c r="I2" s="189"/>
      <c r="J2" s="1" t="s">
        <v>3</v>
      </c>
      <c r="K2" s="184" t="s">
        <v>315</v>
      </c>
      <c r="L2" s="185"/>
      <c r="M2" s="185"/>
      <c r="N2" s="185"/>
      <c r="O2" s="186"/>
      <c r="Q2" s="2" t="s">
        <v>6</v>
      </c>
      <c r="R2" s="3">
        <v>0.375</v>
      </c>
    </row>
    <row r="3" spans="1:19" ht="17.25" customHeight="1" thickBot="1">
      <c r="A3" s="118" t="s">
        <v>7</v>
      </c>
      <c r="B3" s="190" t="s">
        <v>323</v>
      </c>
      <c r="C3" s="191"/>
      <c r="D3" s="191"/>
      <c r="E3" s="191"/>
      <c r="F3" s="192"/>
      <c r="G3" s="19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-69,033 KRW (-2.30%)</v>
      </c>
      <c r="H3" s="194"/>
      <c r="I3" s="195"/>
      <c r="J3" s="4" t="s">
        <v>7</v>
      </c>
      <c r="K3" s="190" t="s">
        <v>316</v>
      </c>
      <c r="L3" s="191"/>
      <c r="M3" s="191"/>
      <c r="N3" s="191"/>
      <c r="O3" s="19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0" t="s">
        <v>16</v>
      </c>
      <c r="C4" s="191"/>
      <c r="D4" s="191"/>
      <c r="E4" s="191"/>
      <c r="F4" s="192"/>
      <c r="G4" s="187" t="s">
        <v>44</v>
      </c>
      <c r="H4" s="188"/>
      <c r="I4" s="189"/>
      <c r="J4" s="4" t="s">
        <v>11</v>
      </c>
      <c r="K4" s="190" t="s">
        <v>317</v>
      </c>
      <c r="L4" s="191"/>
      <c r="M4" s="191"/>
      <c r="N4" s="191"/>
      <c r="O4" s="19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0" t="s">
        <v>314</v>
      </c>
      <c r="C5" s="191"/>
      <c r="D5" s="191"/>
      <c r="E5" s="191"/>
      <c r="F5" s="192"/>
      <c r="G5" s="19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6,565 KRW (0.22%)</v>
      </c>
      <c r="H5" s="194"/>
      <c r="I5" s="195"/>
      <c r="J5" s="4" t="s">
        <v>15</v>
      </c>
      <c r="K5" s="190" t="s">
        <v>318</v>
      </c>
      <c r="L5" s="191"/>
      <c r="M5" s="191"/>
      <c r="N5" s="191"/>
      <c r="O5" s="192"/>
    </row>
    <row r="6" spans="1:19">
      <c r="A6" s="118" t="s">
        <v>18</v>
      </c>
      <c r="B6" s="190"/>
      <c r="C6" s="191"/>
      <c r="D6" s="191"/>
      <c r="E6" s="191"/>
      <c r="F6" s="192"/>
      <c r="G6" s="187" t="s">
        <v>45</v>
      </c>
      <c r="H6" s="188"/>
      <c r="I6" s="189"/>
      <c r="J6" s="4" t="s">
        <v>18</v>
      </c>
      <c r="K6" s="190" t="s">
        <v>319</v>
      </c>
      <c r="L6" s="191"/>
      <c r="M6" s="191"/>
      <c r="N6" s="191"/>
      <c r="O6" s="192"/>
    </row>
    <row r="7" spans="1:19" ht="17.25" thickBot="1">
      <c r="A7" s="118" t="s">
        <v>21</v>
      </c>
      <c r="B7" s="190"/>
      <c r="C7" s="191"/>
      <c r="D7" s="191"/>
      <c r="E7" s="191"/>
      <c r="F7" s="192"/>
      <c r="G7" s="19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-62,059 KRW (-2.07%)</v>
      </c>
      <c r="H7" s="194"/>
      <c r="I7" s="195"/>
      <c r="J7" s="4" t="s">
        <v>21</v>
      </c>
      <c r="K7" s="190" t="s">
        <v>320</v>
      </c>
      <c r="L7" s="191"/>
      <c r="M7" s="191"/>
      <c r="N7" s="191"/>
      <c r="O7" s="192"/>
    </row>
    <row r="8" spans="1:19" ht="17.25" thickBot="1">
      <c r="A8" s="118" t="s">
        <v>24</v>
      </c>
      <c r="B8" s="190"/>
      <c r="C8" s="191"/>
      <c r="D8" s="191"/>
      <c r="E8" s="191"/>
      <c r="F8" s="192"/>
      <c r="G8" s="187" t="s">
        <v>250</v>
      </c>
      <c r="H8" s="188"/>
      <c r="I8" s="189"/>
      <c r="J8" s="4" t="s">
        <v>24</v>
      </c>
      <c r="K8" s="190"/>
      <c r="L8" s="191"/>
      <c r="M8" s="191"/>
      <c r="N8" s="191"/>
      <c r="O8" s="192"/>
      <c r="Q8" s="178" t="s">
        <v>27</v>
      </c>
      <c r="R8" s="180"/>
    </row>
    <row r="9" spans="1:19" ht="17.25" thickBot="1">
      <c r="A9" s="118" t="s">
        <v>28</v>
      </c>
      <c r="B9" s="190"/>
      <c r="C9" s="191"/>
      <c r="D9" s="191"/>
      <c r="E9" s="191"/>
      <c r="F9" s="192"/>
      <c r="G9" s="19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-36,789 KRW (-1.23%)</v>
      </c>
      <c r="H9" s="194"/>
      <c r="I9" s="195"/>
      <c r="J9" s="4" t="s">
        <v>28</v>
      </c>
      <c r="K9" s="190"/>
      <c r="L9" s="191"/>
      <c r="M9" s="191"/>
      <c r="N9" s="191"/>
      <c r="O9" s="192"/>
      <c r="Q9" s="2" t="s">
        <v>29</v>
      </c>
      <c r="R9" s="6">
        <v>10</v>
      </c>
    </row>
    <row r="10" spans="1:19">
      <c r="A10" s="118" t="s">
        <v>30</v>
      </c>
      <c r="B10" s="190"/>
      <c r="C10" s="191"/>
      <c r="D10" s="191"/>
      <c r="E10" s="191"/>
      <c r="F10" s="192"/>
      <c r="G10" s="187" t="s">
        <v>47</v>
      </c>
      <c r="H10" s="188"/>
      <c r="I10" s="189"/>
      <c r="J10" s="4" t="s">
        <v>30</v>
      </c>
      <c r="K10" s="190" t="s">
        <v>321</v>
      </c>
      <c r="L10" s="191"/>
      <c r="M10" s="191"/>
      <c r="N10" s="191"/>
      <c r="O10" s="192"/>
      <c r="Q10" s="2" t="s">
        <v>31</v>
      </c>
      <c r="R10" s="6">
        <v>100</v>
      </c>
    </row>
    <row r="11" spans="1:19" ht="17.25" thickBot="1">
      <c r="A11" s="119" t="s">
        <v>32</v>
      </c>
      <c r="B11" s="196" t="s">
        <v>322</v>
      </c>
      <c r="C11" s="197"/>
      <c r="D11" s="197"/>
      <c r="E11" s="197"/>
      <c r="F11" s="198"/>
      <c r="G11" s="19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4"/>
      <c r="I11" s="195"/>
      <c r="J11" s="7" t="s">
        <v>32</v>
      </c>
      <c r="K11" s="196" t="s">
        <v>313</v>
      </c>
      <c r="L11" s="197"/>
      <c r="M11" s="197"/>
      <c r="N11" s="197"/>
      <c r="O11" s="198"/>
      <c r="Q11" s="65" t="s">
        <v>33</v>
      </c>
      <c r="R11" s="8">
        <v>1000</v>
      </c>
    </row>
    <row r="12" spans="1:19" ht="17.25" thickBot="1"/>
    <row r="13" spans="1:19" ht="17.25" customHeight="1" thickBot="1">
      <c r="A13" s="178" t="s">
        <v>34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80"/>
      <c r="Q13" s="199"/>
      <c r="R13" s="199"/>
      <c r="S13" s="199"/>
    </row>
    <row r="14" spans="1:19" ht="17.25" customHeight="1" thickBot="1">
      <c r="A14" s="174" t="s">
        <v>35</v>
      </c>
      <c r="B14" s="178" t="s">
        <v>36</v>
      </c>
      <c r="C14" s="180"/>
      <c r="D14" s="178" t="s">
        <v>37</v>
      </c>
      <c r="E14" s="179"/>
      <c r="F14" s="180"/>
      <c r="G14" s="205">
        <f>_xlfn.IFNA(VLOOKUP(B14, 현재가테이블!$B$2:$D$200, 2, FALSE), "-")</f>
        <v>48069000</v>
      </c>
      <c r="H14" s="206"/>
      <c r="I14" s="207"/>
      <c r="J14" s="178" t="s">
        <v>38</v>
      </c>
      <c r="K14" s="179"/>
      <c r="L14" s="180"/>
      <c r="M14" s="208">
        <f>_xlfn.IFNA(VLOOKUP(B14, 현재가테이블!$B$2:$D$200, 3, FALSE), "-")</f>
        <v>1.1765944E-2</v>
      </c>
      <c r="N14" s="209"/>
      <c r="O14" s="210"/>
      <c r="Q14" s="199"/>
      <c r="R14" s="199"/>
      <c r="S14" s="199"/>
    </row>
    <row r="15" spans="1:19" ht="17.25" customHeight="1" thickBot="1">
      <c r="A15" s="243" t="s">
        <v>39</v>
      </c>
      <c r="B15" s="244" t="str">
        <f>TEXT($G$1, "[$-ko-KR]yyyy-mm-dd(ddd) ") &amp; "오전 00:00"</f>
        <v>2022-03-14(월) 오전 00:00</v>
      </c>
      <c r="C15" s="245"/>
      <c r="D15" s="201" t="str">
        <f>TEXT($G$1, "[$-ko-KR]yyyy-mm-dd(ddd) ") &amp; "오후 14:00"</f>
        <v>2022-03-14(월) 오후 14:00</v>
      </c>
      <c r="E15" s="202"/>
      <c r="F15" s="203"/>
      <c r="G15" s="201" t="str">
        <f>TEXT($G$1, "[$-ko-KR]yyyy-mm-dd(ddd) ") &amp; "오후 19:00"</f>
        <v>2022-03-14(월) 오후 19:00</v>
      </c>
      <c r="H15" s="202"/>
      <c r="I15" s="203"/>
      <c r="J15" s="201" t="str">
        <f>TEXT($G$1, "[$-ko-KR]yyyy-mm-dd(ddd) ") &amp; "오후 21:00"</f>
        <v>2022-03-14(월) 오후 21:00</v>
      </c>
      <c r="K15" s="202"/>
      <c r="L15" s="203"/>
      <c r="M15" s="201" t="str">
        <f>TEXT($G$1+1, "[$-ko-KR]yyyy-mm-dd(ddd) ") &amp; "오전 00:00"</f>
        <v>2022-03-15(화) 오전 00:00</v>
      </c>
      <c r="N15" s="202"/>
      <c r="O15" s="203"/>
      <c r="Q15" s="199"/>
      <c r="R15" s="199"/>
      <c r="S15" s="199"/>
    </row>
    <row r="16" spans="1:19" ht="17.25" customHeight="1" thickBot="1">
      <c r="A16" s="24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9"/>
      <c r="R17" s="199"/>
      <c r="S17" s="19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9"/>
      <c r="R18" s="199"/>
      <c r="S18" s="19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9"/>
      <c r="R30" s="199"/>
      <c r="S30" s="19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9"/>
      <c r="R31" s="199"/>
      <c r="S31" s="19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6"/>
      <c r="R35" s="227"/>
      <c r="S35" s="22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9"/>
      <c r="R36" s="230"/>
      <c r="S36" s="231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2"/>
      <c r="R37" s="233"/>
      <c r="S37" s="234"/>
    </row>
    <row r="38" spans="1:19" ht="17.25" customHeight="1"/>
    <row r="39" spans="1:19" ht="17.25" customHeight="1" thickBot="1"/>
    <row r="40" spans="1:19" ht="17.25" customHeight="1" thickBot="1">
      <c r="A40" s="178" t="s">
        <v>44</v>
      </c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0"/>
      <c r="Q40" s="199"/>
      <c r="R40" s="199"/>
      <c r="S40" s="199"/>
    </row>
    <row r="41" spans="1:19" ht="17.25" customHeight="1" thickBot="1">
      <c r="A41" s="174" t="s">
        <v>262</v>
      </c>
      <c r="B41" s="178" t="s">
        <v>49</v>
      </c>
      <c r="C41" s="180"/>
      <c r="D41" s="178" t="s">
        <v>57</v>
      </c>
      <c r="E41" s="179"/>
      <c r="F41" s="180"/>
      <c r="G41" s="205">
        <f>_xlfn.IFNA(VLOOKUP(B41, 현재가테이블!$B$2:$D$200, 2, FALSE), "-")</f>
        <v>48069000</v>
      </c>
      <c r="H41" s="206"/>
      <c r="I41" s="207"/>
      <c r="J41" s="178" t="s">
        <v>58</v>
      </c>
      <c r="K41" s="179"/>
      <c r="L41" s="180"/>
      <c r="M41" s="208">
        <f>_xlfn.IFNA(VLOOKUP(B41, 현재가테이블!$B$2:$D$200, 3, FALSE), "-")</f>
        <v>1.1765944E-2</v>
      </c>
      <c r="N41" s="209"/>
      <c r="O41" s="210"/>
      <c r="Q41" s="199"/>
      <c r="R41" s="199"/>
      <c r="S41" s="199"/>
    </row>
    <row r="42" spans="1:19" ht="17.25" customHeight="1" thickBot="1">
      <c r="A42" s="239" t="s">
        <v>54</v>
      </c>
      <c r="B42" s="241" t="str">
        <f>TEXT($G$1, "[$-ko-KR]yyyy-mm-dd(ddd) ") &amp; "오전 00:00"</f>
        <v>2022-03-14(월) 오전 00:00</v>
      </c>
      <c r="C42" s="242"/>
      <c r="D42" s="201" t="str">
        <f>TEXT($G$1, "[$-ko-KR]yyyy-mm-dd(ddd) ") &amp; "오후 14:00"</f>
        <v>2022-03-14(월) 오후 14:00</v>
      </c>
      <c r="E42" s="202"/>
      <c r="F42" s="203"/>
      <c r="G42" s="201" t="str">
        <f>TEXT($G$1, "[$-ko-KR]yyyy-mm-dd(ddd) ") &amp; "오후 19:00"</f>
        <v>2022-03-14(월) 오후 19:00</v>
      </c>
      <c r="H42" s="202"/>
      <c r="I42" s="203"/>
      <c r="J42" s="201" t="str">
        <f>TEXT($G$1, "[$-ko-KR]yyyy-mm-dd(ddd) ") &amp; "오후 21:00"</f>
        <v>2022-03-14(월) 오후 21:00</v>
      </c>
      <c r="K42" s="202"/>
      <c r="L42" s="203"/>
      <c r="M42" s="201" t="str">
        <f>TEXT($G$1+1, "[$-ko-KR]yyyy-mm-dd(ddd) ") &amp; "오전 00:00"</f>
        <v>2022-03-15(화) 오전 00:00</v>
      </c>
      <c r="N42" s="202"/>
      <c r="O42" s="203"/>
      <c r="Q42" s="199"/>
      <c r="R42" s="199"/>
      <c r="S42" s="199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4"/>
      <c r="R43" s="204"/>
      <c r="S43" s="204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9"/>
      <c r="R44" s="199"/>
      <c r="S44" s="199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9"/>
      <c r="R45" s="199"/>
      <c r="S45" s="199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9"/>
      <c r="R57" s="199"/>
      <c r="S57" s="199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9"/>
      <c r="R58" s="199"/>
      <c r="S58" s="199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6"/>
      <c r="R62" s="227"/>
      <c r="S62" s="228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9"/>
      <c r="R63" s="230"/>
      <c r="S63" s="231"/>
    </row>
    <row r="64" spans="1:19" ht="17.25" customHeight="1" thickBot="1">
      <c r="A64" s="132" t="s">
        <v>265</v>
      </c>
      <c r="B64" s="237">
        <f>$B$37</f>
        <v>150000</v>
      </c>
      <c r="C64" s="238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32"/>
      <c r="R64" s="233"/>
      <c r="S64" s="234"/>
    </row>
    <row r="65" spans="1:19" ht="17.25" customHeight="1"/>
    <row r="66" spans="1:19" ht="17.25" customHeight="1" thickBot="1"/>
    <row r="67" spans="1:19" ht="17.25" thickBot="1">
      <c r="A67" s="178" t="s">
        <v>45</v>
      </c>
      <c r="B67" s="179"/>
      <c r="C67" s="179"/>
      <c r="D67" s="179"/>
      <c r="E67" s="179"/>
      <c r="F67" s="179"/>
      <c r="G67" s="179"/>
      <c r="H67" s="179"/>
      <c r="I67" s="179"/>
      <c r="J67" s="179"/>
      <c r="K67" s="179"/>
      <c r="L67" s="179"/>
      <c r="M67" s="179"/>
      <c r="N67" s="179"/>
      <c r="O67" s="180"/>
      <c r="Q67" s="199"/>
      <c r="R67" s="199"/>
      <c r="S67" s="199"/>
    </row>
    <row r="68" spans="1:19" ht="17.25" thickBot="1">
      <c r="A68" s="174" t="s">
        <v>262</v>
      </c>
      <c r="B68" s="178" t="s">
        <v>49</v>
      </c>
      <c r="C68" s="180"/>
      <c r="D68" s="178" t="s">
        <v>57</v>
      </c>
      <c r="E68" s="179"/>
      <c r="F68" s="180"/>
      <c r="G68" s="205">
        <f>_xlfn.IFNA(VLOOKUP(B68, 현재가테이블!$B$2:$D$200, 2, FALSE), "-")</f>
        <v>48069000</v>
      </c>
      <c r="H68" s="206"/>
      <c r="I68" s="207"/>
      <c r="J68" s="178" t="s">
        <v>58</v>
      </c>
      <c r="K68" s="179"/>
      <c r="L68" s="180"/>
      <c r="M68" s="208">
        <f>_xlfn.IFNA(VLOOKUP(B68, 현재가테이블!$B$2:$D$200, 3, FALSE), "-")</f>
        <v>1.1765944E-2</v>
      </c>
      <c r="N68" s="209"/>
      <c r="O68" s="210"/>
      <c r="Q68" s="199"/>
      <c r="R68" s="199"/>
      <c r="S68" s="199"/>
    </row>
    <row r="69" spans="1:19" ht="17.25" thickBot="1">
      <c r="A69" s="239" t="s">
        <v>54</v>
      </c>
      <c r="B69" s="241" t="str">
        <f>TEXT($G$1, "[$-ko-KR]yyyy-mm-dd(ddd) ") &amp; "오전 00:00"</f>
        <v>2022-03-14(월) 오전 00:00</v>
      </c>
      <c r="C69" s="242"/>
      <c r="D69" s="201" t="str">
        <f>TEXT($G$1, "[$-ko-KR]yyyy-mm-dd(ddd) ") &amp; "오후 14:00"</f>
        <v>2022-03-14(월) 오후 14:00</v>
      </c>
      <c r="E69" s="202"/>
      <c r="F69" s="203"/>
      <c r="G69" s="201" t="str">
        <f>TEXT($G$1, "[$-ko-KR]yyyy-mm-dd(ddd) ") &amp; "오후 19:00"</f>
        <v>2022-03-14(월) 오후 19:00</v>
      </c>
      <c r="H69" s="202"/>
      <c r="I69" s="203"/>
      <c r="J69" s="201" t="str">
        <f>TEXT($G$1, "[$-ko-KR]yyyy-mm-dd(ddd) ") &amp; "오후 21:00"</f>
        <v>2022-03-14(월) 오후 21:00</v>
      </c>
      <c r="K69" s="202"/>
      <c r="L69" s="203"/>
      <c r="M69" s="201" t="str">
        <f>TEXT($G$1+1, "[$-ko-KR]yyyy-mm-dd(ddd) ") &amp; "오전 00:00"</f>
        <v>2022-03-15(화) 오전 00:00</v>
      </c>
      <c r="N69" s="202"/>
      <c r="O69" s="203"/>
      <c r="Q69" s="199"/>
      <c r="R69" s="199"/>
      <c r="S69" s="199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4"/>
      <c r="R70" s="204"/>
      <c r="S70" s="204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9"/>
      <c r="R71" s="199"/>
      <c r="S71" s="199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9"/>
      <c r="R72" s="199"/>
      <c r="S72" s="199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9"/>
      <c r="R84" s="199"/>
      <c r="S84" s="199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9"/>
      <c r="R85" s="199"/>
      <c r="S85" s="199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6"/>
      <c r="R89" s="227"/>
      <c r="S89" s="228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9"/>
      <c r="R90" s="230"/>
      <c r="S90" s="231"/>
    </row>
    <row r="91" spans="1:19" ht="17.25" thickBot="1">
      <c r="A91" s="132" t="s">
        <v>265</v>
      </c>
      <c r="B91" s="237">
        <f>$B$37</f>
        <v>150000</v>
      </c>
      <c r="C91" s="238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32"/>
      <c r="R91" s="233"/>
      <c r="S91" s="234"/>
    </row>
    <row r="93" spans="1:19" ht="17.25" thickBot="1"/>
    <row r="94" spans="1:19" ht="17.25" thickBot="1">
      <c r="A94" s="178" t="s">
        <v>46</v>
      </c>
      <c r="B94" s="179"/>
      <c r="C94" s="179"/>
      <c r="D94" s="179"/>
      <c r="E94" s="179"/>
      <c r="F94" s="179"/>
      <c r="G94" s="179"/>
      <c r="H94" s="179"/>
      <c r="I94" s="179"/>
      <c r="J94" s="179"/>
      <c r="K94" s="179"/>
      <c r="L94" s="179"/>
      <c r="M94" s="179"/>
      <c r="N94" s="179"/>
      <c r="O94" s="180"/>
      <c r="Q94" s="199"/>
      <c r="R94" s="199"/>
      <c r="S94" s="199"/>
    </row>
    <row r="95" spans="1:19" ht="17.25" thickBot="1">
      <c r="A95" s="174" t="s">
        <v>262</v>
      </c>
      <c r="B95" s="178" t="s">
        <v>49</v>
      </c>
      <c r="C95" s="180"/>
      <c r="D95" s="178" t="s">
        <v>57</v>
      </c>
      <c r="E95" s="179"/>
      <c r="F95" s="180"/>
      <c r="G95" s="205">
        <f>_xlfn.IFNA(VLOOKUP(B95, 현재가테이블!$B$2:$D$200, 2, FALSE), "-")</f>
        <v>48069000</v>
      </c>
      <c r="H95" s="206"/>
      <c r="I95" s="207"/>
      <c r="J95" s="178" t="s">
        <v>58</v>
      </c>
      <c r="K95" s="179"/>
      <c r="L95" s="180"/>
      <c r="M95" s="208">
        <f>_xlfn.IFNA(VLOOKUP(B95, 현재가테이블!$B$2:$D$200, 3, FALSE), "-")</f>
        <v>1.1765944E-2</v>
      </c>
      <c r="N95" s="209"/>
      <c r="O95" s="210"/>
      <c r="Q95" s="199"/>
      <c r="R95" s="199"/>
      <c r="S95" s="199"/>
    </row>
    <row r="96" spans="1:19" ht="17.25" thickBot="1">
      <c r="A96" s="239" t="s">
        <v>54</v>
      </c>
      <c r="B96" s="241" t="str">
        <f>TEXT($G$1, "[$-ko-KR]yyyy-mm-dd(ddd) ") &amp; "오전 00:00"</f>
        <v>2022-03-14(월) 오전 00:00</v>
      </c>
      <c r="C96" s="242"/>
      <c r="D96" s="201" t="str">
        <f>TEXT($G$1, "[$-ko-KR]yyyy-mm-dd(ddd) ") &amp; "오후 14:00"</f>
        <v>2022-03-14(월) 오후 14:00</v>
      </c>
      <c r="E96" s="202"/>
      <c r="F96" s="203"/>
      <c r="G96" s="201" t="str">
        <f>TEXT($G$1, "[$-ko-KR]yyyy-mm-dd(ddd) ") &amp; "오후 19:00"</f>
        <v>2022-03-14(월) 오후 19:00</v>
      </c>
      <c r="H96" s="202"/>
      <c r="I96" s="203"/>
      <c r="J96" s="201" t="str">
        <f>TEXT($G$1, "[$-ko-KR]yyyy-mm-dd(ddd) ") &amp; "오후 21:00"</f>
        <v>2022-03-14(월) 오후 21:00</v>
      </c>
      <c r="K96" s="202"/>
      <c r="L96" s="203"/>
      <c r="M96" s="201" t="str">
        <f>TEXT($G$1+1, "[$-ko-KR]yyyy-mm-dd(ddd) ") &amp; "오전 00:00"</f>
        <v>2022-03-15(화) 오전 00:00</v>
      </c>
      <c r="N96" s="202"/>
      <c r="O96" s="203"/>
      <c r="Q96" s="199"/>
      <c r="R96" s="199"/>
      <c r="S96" s="199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4"/>
      <c r="R97" s="204"/>
      <c r="S97" s="204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9"/>
      <c r="R98" s="199"/>
      <c r="S98" s="199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9"/>
      <c r="R99" s="199"/>
      <c r="S99" s="199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9"/>
      <c r="R111" s="199"/>
      <c r="S111" s="199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9"/>
      <c r="R112" s="199"/>
      <c r="S112" s="199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6"/>
      <c r="R116" s="227"/>
      <c r="S116" s="228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9"/>
      <c r="R117" s="230"/>
      <c r="S117" s="231"/>
    </row>
    <row r="118" spans="1:19" ht="17.25" thickBot="1">
      <c r="A118" s="132" t="s">
        <v>265</v>
      </c>
      <c r="B118" s="237">
        <f>$B$37</f>
        <v>150000</v>
      </c>
      <c r="C118" s="238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32"/>
      <c r="R118" s="233"/>
      <c r="S118" s="234"/>
    </row>
    <row r="120" spans="1:19" ht="17.25" thickBot="1"/>
    <row r="121" spans="1:19" ht="17.25" thickBot="1">
      <c r="A121" s="178" t="s">
        <v>253</v>
      </c>
      <c r="B121" s="179"/>
      <c r="C121" s="179"/>
      <c r="D121" s="179"/>
      <c r="E121" s="179"/>
      <c r="F121" s="179"/>
      <c r="G121" s="179"/>
      <c r="H121" s="179"/>
      <c r="I121" s="179"/>
      <c r="J121" s="179"/>
      <c r="K121" s="179"/>
      <c r="L121" s="179"/>
      <c r="M121" s="179"/>
      <c r="N121" s="179"/>
      <c r="O121" s="180"/>
      <c r="Q121" s="199"/>
      <c r="R121" s="199"/>
      <c r="S121" s="199"/>
    </row>
    <row r="122" spans="1:19" ht="17.25" thickBot="1">
      <c r="A122" s="174" t="s">
        <v>262</v>
      </c>
      <c r="B122" s="178" t="s">
        <v>49</v>
      </c>
      <c r="C122" s="180"/>
      <c r="D122" s="178" t="s">
        <v>57</v>
      </c>
      <c r="E122" s="179"/>
      <c r="F122" s="180"/>
      <c r="G122" s="205">
        <f>_xlfn.IFNA(VLOOKUP(B122, 현재가테이블!$B$2:$D$200, 2, FALSE), "-")</f>
        <v>48069000</v>
      </c>
      <c r="H122" s="206"/>
      <c r="I122" s="207"/>
      <c r="J122" s="178" t="s">
        <v>58</v>
      </c>
      <c r="K122" s="179"/>
      <c r="L122" s="180"/>
      <c r="M122" s="208">
        <f>_xlfn.IFNA(VLOOKUP(B122, 현재가테이블!$B$2:$D$200, 3, FALSE), "-")</f>
        <v>1.1765944E-2</v>
      </c>
      <c r="N122" s="209"/>
      <c r="O122" s="210"/>
      <c r="Q122" s="199"/>
      <c r="R122" s="199"/>
      <c r="S122" s="199"/>
    </row>
    <row r="123" spans="1:19" ht="17.25" thickBot="1">
      <c r="A123" s="239" t="s">
        <v>54</v>
      </c>
      <c r="B123" s="241" t="str">
        <f>TEXT($G$1, "[$-ko-KR]yyyy-mm-dd(ddd) ") &amp; "오전 00:00"</f>
        <v>2022-03-14(월) 오전 00:00</v>
      </c>
      <c r="C123" s="242"/>
      <c r="D123" s="201" t="str">
        <f>TEXT($G$1, "[$-ko-KR]yyyy-mm-dd(ddd) ") &amp; "오후 14:00"</f>
        <v>2022-03-14(월) 오후 14:00</v>
      </c>
      <c r="E123" s="202"/>
      <c r="F123" s="203"/>
      <c r="G123" s="201" t="str">
        <f>TEXT($G$1, "[$-ko-KR]yyyy-mm-dd(ddd) ") &amp; "오후 19:00"</f>
        <v>2022-03-14(월) 오후 19:00</v>
      </c>
      <c r="H123" s="202"/>
      <c r="I123" s="203"/>
      <c r="J123" s="201" t="str">
        <f>TEXT($G$1, "[$-ko-KR]yyyy-mm-dd(ddd) ") &amp; "오후 21:00"</f>
        <v>2022-03-14(월) 오후 21:00</v>
      </c>
      <c r="K123" s="202"/>
      <c r="L123" s="203"/>
      <c r="M123" s="201" t="str">
        <f>TEXT($G$1+1, "[$-ko-KR]yyyy-mm-dd(ddd) ") &amp; "오전 00:00"</f>
        <v>2022-03-15(화) 오전 00:00</v>
      </c>
      <c r="N123" s="202"/>
      <c r="O123" s="203"/>
      <c r="Q123" s="199"/>
      <c r="R123" s="199"/>
      <c r="S123" s="199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4"/>
      <c r="R124" s="204"/>
      <c r="S124" s="204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9"/>
      <c r="R125" s="199"/>
      <c r="S125" s="199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9"/>
      <c r="R126" s="199"/>
      <c r="S126" s="199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9"/>
      <c r="R138" s="199"/>
      <c r="S138" s="199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9"/>
      <c r="R139" s="199"/>
      <c r="S139" s="199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6"/>
      <c r="R143" s="227"/>
      <c r="S143" s="228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9"/>
      <c r="R144" s="230"/>
      <c r="S144" s="231"/>
    </row>
    <row r="145" spans="1:19" ht="17.25" thickBot="1">
      <c r="A145" s="132" t="s">
        <v>265</v>
      </c>
      <c r="B145" s="237">
        <f>$B$37</f>
        <v>150000</v>
      </c>
      <c r="C145" s="238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32"/>
      <c r="R145" s="233"/>
      <c r="S145" s="234"/>
    </row>
    <row r="147" spans="1:19" ht="17.25" thickBot="1"/>
    <row r="148" spans="1:19" ht="17.25" thickBot="1">
      <c r="A148" s="178" t="s">
        <v>254</v>
      </c>
      <c r="B148" s="179"/>
      <c r="C148" s="179"/>
      <c r="D148" s="179"/>
      <c r="E148" s="179"/>
      <c r="F148" s="179"/>
      <c r="G148" s="179"/>
      <c r="H148" s="179"/>
      <c r="I148" s="179"/>
      <c r="J148" s="179"/>
      <c r="K148" s="179"/>
      <c r="L148" s="179"/>
      <c r="M148" s="179"/>
      <c r="N148" s="179"/>
      <c r="O148" s="180"/>
      <c r="Q148" s="199"/>
      <c r="R148" s="199"/>
      <c r="S148" s="199"/>
    </row>
    <row r="149" spans="1:19" ht="17.25" thickBot="1">
      <c r="A149" s="174" t="s">
        <v>262</v>
      </c>
      <c r="B149" s="178" t="s">
        <v>49</v>
      </c>
      <c r="C149" s="180"/>
      <c r="D149" s="178" t="s">
        <v>57</v>
      </c>
      <c r="E149" s="179"/>
      <c r="F149" s="180"/>
      <c r="G149" s="205">
        <f>_xlfn.IFNA(VLOOKUP(B149, 현재가테이블!$B$2:$D$200, 2, FALSE), "-")</f>
        <v>48069000</v>
      </c>
      <c r="H149" s="206"/>
      <c r="I149" s="207"/>
      <c r="J149" s="178" t="s">
        <v>58</v>
      </c>
      <c r="K149" s="179"/>
      <c r="L149" s="180"/>
      <c r="M149" s="208">
        <f>_xlfn.IFNA(VLOOKUP(B149, 현재가테이블!$B$2:$D$200, 3, FALSE), "-")</f>
        <v>1.1765944E-2</v>
      </c>
      <c r="N149" s="209"/>
      <c r="O149" s="210"/>
      <c r="Q149" s="199"/>
      <c r="R149" s="199"/>
      <c r="S149" s="199"/>
    </row>
    <row r="150" spans="1:19" ht="17.25" thickBot="1">
      <c r="A150" s="239" t="s">
        <v>54</v>
      </c>
      <c r="B150" s="241" t="str">
        <f>TEXT($G$1, "[$-ko-KR]yyyy-mm-dd(ddd) ") &amp; "오전 00:00"</f>
        <v>2022-03-14(월) 오전 00:00</v>
      </c>
      <c r="C150" s="242"/>
      <c r="D150" s="201" t="str">
        <f>TEXT($G$1, "[$-ko-KR]yyyy-mm-dd(ddd) ") &amp; "오후 14:00"</f>
        <v>2022-03-14(월) 오후 14:00</v>
      </c>
      <c r="E150" s="202"/>
      <c r="F150" s="203"/>
      <c r="G150" s="201" t="str">
        <f>TEXT($G$1, "[$-ko-KR]yyyy-mm-dd(ddd) ") &amp; "오후 19:00"</f>
        <v>2022-03-14(월) 오후 19:00</v>
      </c>
      <c r="H150" s="202"/>
      <c r="I150" s="203"/>
      <c r="J150" s="201" t="str">
        <f>TEXT($G$1, "[$-ko-KR]yyyy-mm-dd(ddd) ") &amp; "오후 21:00"</f>
        <v>2022-03-14(월) 오후 21:00</v>
      </c>
      <c r="K150" s="202"/>
      <c r="L150" s="203"/>
      <c r="M150" s="201" t="str">
        <f>TEXT($G$1+1, "[$-ko-KR]yyyy-mm-dd(ddd) ") &amp; "오전 00:00"</f>
        <v>2022-03-15(화) 오전 00:00</v>
      </c>
      <c r="N150" s="202"/>
      <c r="O150" s="203"/>
      <c r="Q150" s="199"/>
      <c r="R150" s="199"/>
      <c r="S150" s="199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4"/>
      <c r="R151" s="204"/>
      <c r="S151" s="204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9"/>
      <c r="R152" s="199"/>
      <c r="S152" s="199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9"/>
      <c r="R153" s="199"/>
      <c r="S153" s="199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9"/>
      <c r="R165" s="199"/>
      <c r="S165" s="199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9"/>
      <c r="R166" s="199"/>
      <c r="S166" s="199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6"/>
      <c r="R170" s="227"/>
      <c r="S170" s="228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9"/>
      <c r="R171" s="230"/>
      <c r="S171" s="231"/>
    </row>
    <row r="172" spans="1:19" ht="17.25" thickBot="1">
      <c r="A172" s="132" t="s">
        <v>265</v>
      </c>
      <c r="B172" s="237">
        <f>$B$37</f>
        <v>150000</v>
      </c>
      <c r="C172" s="238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32"/>
      <c r="R172" s="233"/>
      <c r="S172" s="234"/>
    </row>
    <row r="174" spans="1:19" ht="17.25" thickBot="1"/>
    <row r="175" spans="1:19" ht="17.25" thickBot="1">
      <c r="A175" s="178" t="s">
        <v>250</v>
      </c>
      <c r="B175" s="179"/>
      <c r="C175" s="179"/>
      <c r="D175" s="179"/>
      <c r="E175" s="179"/>
      <c r="F175" s="179"/>
      <c r="G175" s="179"/>
      <c r="H175" s="179"/>
      <c r="I175" s="179"/>
      <c r="J175" s="179"/>
      <c r="K175" s="179"/>
      <c r="L175" s="179"/>
      <c r="M175" s="179"/>
      <c r="N175" s="179"/>
      <c r="O175" s="180"/>
      <c r="Q175" s="199"/>
      <c r="R175" s="199"/>
      <c r="S175" s="199"/>
    </row>
    <row r="176" spans="1:19" ht="17.25" thickBot="1">
      <c r="A176" s="174" t="s">
        <v>262</v>
      </c>
      <c r="B176" s="178" t="s">
        <v>49</v>
      </c>
      <c r="C176" s="180"/>
      <c r="D176" s="178" t="s">
        <v>57</v>
      </c>
      <c r="E176" s="179"/>
      <c r="F176" s="180"/>
      <c r="G176" s="205">
        <f>_xlfn.IFNA(VLOOKUP(B176, 현재가테이블!$B$2:$D$200, 2, FALSE), "-")</f>
        <v>48069000</v>
      </c>
      <c r="H176" s="206"/>
      <c r="I176" s="207"/>
      <c r="J176" s="178" t="s">
        <v>58</v>
      </c>
      <c r="K176" s="179"/>
      <c r="L176" s="180"/>
      <c r="M176" s="208">
        <f>_xlfn.IFNA(VLOOKUP(B176, 현재가테이블!$B$2:$D$200, 3, FALSE), "-")</f>
        <v>1.1765944E-2</v>
      </c>
      <c r="N176" s="209"/>
      <c r="O176" s="210"/>
      <c r="Q176" s="199"/>
      <c r="R176" s="199"/>
      <c r="S176" s="199"/>
    </row>
    <row r="177" spans="1:19" ht="17.25" thickBot="1">
      <c r="A177" s="239" t="s">
        <v>54</v>
      </c>
      <c r="B177" s="241" t="str">
        <f>TEXT($G$1, "[$-ko-KR]yyyy-mm-dd(ddd) ") &amp; "오전 00:00"</f>
        <v>2022-03-14(월) 오전 00:00</v>
      </c>
      <c r="C177" s="242"/>
      <c r="D177" s="201" t="str">
        <f>TEXT($G$1, "[$-ko-KR]yyyy-mm-dd(ddd) ") &amp; "오후 14:00"</f>
        <v>2022-03-14(월) 오후 14:00</v>
      </c>
      <c r="E177" s="202"/>
      <c r="F177" s="203"/>
      <c r="G177" s="201" t="str">
        <f>TEXT($G$1, "[$-ko-KR]yyyy-mm-dd(ddd) ") &amp; "오후 19:00"</f>
        <v>2022-03-14(월) 오후 19:00</v>
      </c>
      <c r="H177" s="202"/>
      <c r="I177" s="203"/>
      <c r="J177" s="201" t="str">
        <f>TEXT($G$1, "[$-ko-KR]yyyy-mm-dd(ddd) ") &amp; "오후 21:00"</f>
        <v>2022-03-14(월) 오후 21:00</v>
      </c>
      <c r="K177" s="202"/>
      <c r="L177" s="203"/>
      <c r="M177" s="201" t="str">
        <f>TEXT($G$1+1, "[$-ko-KR]yyyy-mm-dd(ddd) ") &amp; "오전 00:00"</f>
        <v>2022-03-15(화) 오전 00:00</v>
      </c>
      <c r="N177" s="202"/>
      <c r="O177" s="203"/>
      <c r="Q177" s="199"/>
      <c r="R177" s="199"/>
      <c r="S177" s="199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4"/>
      <c r="R178" s="204"/>
      <c r="S178" s="204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9"/>
      <c r="R179" s="199"/>
      <c r="S179" s="199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9"/>
      <c r="R180" s="199"/>
      <c r="S180" s="199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9"/>
      <c r="R192" s="199"/>
      <c r="S192" s="199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9"/>
      <c r="R193" s="199"/>
      <c r="S193" s="199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6"/>
      <c r="R197" s="227"/>
      <c r="S197" s="228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9"/>
      <c r="R198" s="230"/>
      <c r="S198" s="231"/>
    </row>
    <row r="199" spans="1:19" ht="17.25" thickBot="1">
      <c r="A199" s="132" t="s">
        <v>265</v>
      </c>
      <c r="B199" s="237">
        <f>$B$37</f>
        <v>150000</v>
      </c>
      <c r="C199" s="238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32"/>
      <c r="R199" s="233"/>
      <c r="S199" s="23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2022-03-14T08:33:02Z</dcterms:modified>
</cp:coreProperties>
</file>