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00E1793-3053-4570-9ABD-837AF7136D97}" xr6:coauthVersionLast="46" xr6:coauthVersionMax="46" xr10:uidLastSave="{00000000-0000-0000-0000-000000000000}"/>
  <bookViews>
    <workbookView xWindow="-12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I198" i="45"/>
  <c r="H198" i="45"/>
  <c r="F198" i="45"/>
  <c r="E198" i="45"/>
  <c r="O197" i="45"/>
  <c r="N197" i="45"/>
  <c r="L197" i="45"/>
  <c r="K197" i="45"/>
  <c r="I197" i="45"/>
  <c r="H197" i="45"/>
  <c r="F197" i="45"/>
  <c r="E197" i="45"/>
  <c r="O196" i="45"/>
  <c r="N196" i="45"/>
  <c r="L196" i="45"/>
  <c r="K196" i="45"/>
  <c r="I196" i="45"/>
  <c r="H196" i="45"/>
  <c r="F196" i="45"/>
  <c r="E196" i="45"/>
  <c r="O195" i="45"/>
  <c r="N195" i="45"/>
  <c r="L195" i="45"/>
  <c r="K195" i="45"/>
  <c r="I195" i="45"/>
  <c r="H195" i="45"/>
  <c r="F195" i="45"/>
  <c r="E195" i="45"/>
  <c r="O194" i="45"/>
  <c r="N194" i="45"/>
  <c r="L194" i="45"/>
  <c r="K194" i="45"/>
  <c r="I194" i="45"/>
  <c r="H194" i="45"/>
  <c r="F194" i="45"/>
  <c r="E194" i="45"/>
  <c r="O193" i="45"/>
  <c r="N193" i="45"/>
  <c r="L193" i="45"/>
  <c r="K193" i="45"/>
  <c r="I193" i="45"/>
  <c r="H193" i="45"/>
  <c r="F193" i="45"/>
  <c r="E193" i="45"/>
  <c r="O192" i="45"/>
  <c r="N192" i="45"/>
  <c r="L192" i="45"/>
  <c r="K192" i="45"/>
  <c r="I192" i="45"/>
  <c r="H192" i="45"/>
  <c r="F192" i="45"/>
  <c r="E192" i="45"/>
  <c r="O191" i="45"/>
  <c r="N191" i="45"/>
  <c r="L191" i="45"/>
  <c r="K191" i="45"/>
  <c r="I191" i="45"/>
  <c r="H191" i="45"/>
  <c r="F191" i="45"/>
  <c r="E191" i="45"/>
  <c r="O190" i="45"/>
  <c r="N190" i="45"/>
  <c r="L190" i="45"/>
  <c r="K190" i="45"/>
  <c r="I190" i="45"/>
  <c r="H190" i="45"/>
  <c r="F190" i="45"/>
  <c r="E190" i="45"/>
  <c r="O189" i="45"/>
  <c r="N189" i="45"/>
  <c r="L189" i="45"/>
  <c r="K189" i="45"/>
  <c r="I189" i="45"/>
  <c r="H189" i="45"/>
  <c r="F189" i="45"/>
  <c r="E189" i="45"/>
  <c r="O188" i="45"/>
  <c r="N188" i="45"/>
  <c r="L188" i="45"/>
  <c r="K188" i="45"/>
  <c r="I188" i="45"/>
  <c r="H188" i="45"/>
  <c r="F188" i="45"/>
  <c r="E188" i="45"/>
  <c r="O187" i="45"/>
  <c r="N187" i="45"/>
  <c r="L187" i="45"/>
  <c r="K187" i="45"/>
  <c r="I187" i="45"/>
  <c r="H187" i="45"/>
  <c r="F187" i="45"/>
  <c r="E187" i="45"/>
  <c r="O186" i="45"/>
  <c r="N186" i="45"/>
  <c r="L186" i="45"/>
  <c r="K186" i="45"/>
  <c r="I186" i="45"/>
  <c r="H186" i="45"/>
  <c r="F186" i="45"/>
  <c r="E186" i="45"/>
  <c r="O185" i="45"/>
  <c r="N185" i="45"/>
  <c r="L185" i="45"/>
  <c r="K185" i="45"/>
  <c r="I185" i="45"/>
  <c r="H185" i="45"/>
  <c r="F185" i="45"/>
  <c r="E185" i="45"/>
  <c r="O184" i="45"/>
  <c r="N184" i="45"/>
  <c r="L184" i="45"/>
  <c r="K184" i="45"/>
  <c r="I184" i="45"/>
  <c r="H184" i="45"/>
  <c r="F184" i="45"/>
  <c r="E184" i="45"/>
  <c r="O183" i="45"/>
  <c r="N183" i="45"/>
  <c r="L183" i="45"/>
  <c r="K183" i="45"/>
  <c r="I183" i="45"/>
  <c r="H183" i="45"/>
  <c r="F183" i="45"/>
  <c r="E183" i="45"/>
  <c r="O182" i="45"/>
  <c r="N182" i="45"/>
  <c r="L182" i="45"/>
  <c r="K182" i="45"/>
  <c r="I182" i="45"/>
  <c r="H182" i="45"/>
  <c r="F182" i="45"/>
  <c r="E182" i="45"/>
  <c r="O181" i="45"/>
  <c r="N181" i="45"/>
  <c r="L181" i="45"/>
  <c r="K181" i="45"/>
  <c r="I181" i="45"/>
  <c r="H181" i="45"/>
  <c r="F181" i="45"/>
  <c r="E181" i="45"/>
  <c r="O180" i="45"/>
  <c r="N180" i="45"/>
  <c r="L180" i="45"/>
  <c r="K180" i="45"/>
  <c r="I180" i="45"/>
  <c r="H180" i="45"/>
  <c r="F180" i="45"/>
  <c r="E180" i="45"/>
  <c r="O179" i="45"/>
  <c r="O199" i="45" s="1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I171" i="45"/>
  <c r="H171" i="45"/>
  <c r="F171" i="45"/>
  <c r="E171" i="45"/>
  <c r="O170" i="45"/>
  <c r="N170" i="45"/>
  <c r="L170" i="45"/>
  <c r="K170" i="45"/>
  <c r="I170" i="45"/>
  <c r="H170" i="45"/>
  <c r="F170" i="45"/>
  <c r="E170" i="45"/>
  <c r="O169" i="45"/>
  <c r="N169" i="45"/>
  <c r="L169" i="45"/>
  <c r="K169" i="45"/>
  <c r="I169" i="45"/>
  <c r="H169" i="45"/>
  <c r="F169" i="45"/>
  <c r="E169" i="45"/>
  <c r="O168" i="45"/>
  <c r="N168" i="45"/>
  <c r="L168" i="45"/>
  <c r="K168" i="45"/>
  <c r="I168" i="45"/>
  <c r="H168" i="45"/>
  <c r="F168" i="45"/>
  <c r="E168" i="45"/>
  <c r="O167" i="45"/>
  <c r="N167" i="45"/>
  <c r="L167" i="45"/>
  <c r="K167" i="45"/>
  <c r="I167" i="45"/>
  <c r="H167" i="45"/>
  <c r="F167" i="45"/>
  <c r="E167" i="45"/>
  <c r="O166" i="45"/>
  <c r="N166" i="45"/>
  <c r="L166" i="45"/>
  <c r="K166" i="45"/>
  <c r="I166" i="45"/>
  <c r="H166" i="45"/>
  <c r="F166" i="45"/>
  <c r="E166" i="45"/>
  <c r="O165" i="45"/>
  <c r="N165" i="45"/>
  <c r="L165" i="45"/>
  <c r="K165" i="45"/>
  <c r="I165" i="45"/>
  <c r="H165" i="45"/>
  <c r="F165" i="45"/>
  <c r="E165" i="45"/>
  <c r="O164" i="45"/>
  <c r="N164" i="45"/>
  <c r="L164" i="45"/>
  <c r="K164" i="45"/>
  <c r="I164" i="45"/>
  <c r="H164" i="45"/>
  <c r="F164" i="45"/>
  <c r="E164" i="45"/>
  <c r="O163" i="45"/>
  <c r="N163" i="45"/>
  <c r="L163" i="45"/>
  <c r="K163" i="45"/>
  <c r="I163" i="45"/>
  <c r="H163" i="45"/>
  <c r="F163" i="45"/>
  <c r="E163" i="45"/>
  <c r="O162" i="45"/>
  <c r="N162" i="45"/>
  <c r="L162" i="45"/>
  <c r="K162" i="45"/>
  <c r="I162" i="45"/>
  <c r="H162" i="45"/>
  <c r="F162" i="45"/>
  <c r="E162" i="45"/>
  <c r="O161" i="45"/>
  <c r="N161" i="45"/>
  <c r="L161" i="45"/>
  <c r="K161" i="45"/>
  <c r="I161" i="45"/>
  <c r="H161" i="45"/>
  <c r="F161" i="45"/>
  <c r="E161" i="45"/>
  <c r="O160" i="45"/>
  <c r="N160" i="45"/>
  <c r="L160" i="45"/>
  <c r="K160" i="45"/>
  <c r="I160" i="45"/>
  <c r="H160" i="45"/>
  <c r="F160" i="45"/>
  <c r="E160" i="45"/>
  <c r="O159" i="45"/>
  <c r="N159" i="45"/>
  <c r="L159" i="45"/>
  <c r="K159" i="45"/>
  <c r="I159" i="45"/>
  <c r="H159" i="45"/>
  <c r="F159" i="45"/>
  <c r="E159" i="45"/>
  <c r="O158" i="45"/>
  <c r="N158" i="45"/>
  <c r="L158" i="45"/>
  <c r="K158" i="45"/>
  <c r="I158" i="45"/>
  <c r="H158" i="45"/>
  <c r="F158" i="45"/>
  <c r="E158" i="45"/>
  <c r="O157" i="45"/>
  <c r="N157" i="45"/>
  <c r="L157" i="45"/>
  <c r="K157" i="45"/>
  <c r="I157" i="45"/>
  <c r="H157" i="45"/>
  <c r="F157" i="45"/>
  <c r="E157" i="45"/>
  <c r="O156" i="45"/>
  <c r="N156" i="45"/>
  <c r="L156" i="45"/>
  <c r="K156" i="45"/>
  <c r="I156" i="45"/>
  <c r="H156" i="45"/>
  <c r="F156" i="45"/>
  <c r="E156" i="45"/>
  <c r="O155" i="45"/>
  <c r="N155" i="45"/>
  <c r="L155" i="45"/>
  <c r="K155" i="45"/>
  <c r="I155" i="45"/>
  <c r="H155" i="45"/>
  <c r="F155" i="45"/>
  <c r="E155" i="45"/>
  <c r="O154" i="45"/>
  <c r="N154" i="45"/>
  <c r="L154" i="45"/>
  <c r="K154" i="45"/>
  <c r="I154" i="45"/>
  <c r="H154" i="45"/>
  <c r="F154" i="45"/>
  <c r="E154" i="45"/>
  <c r="O153" i="45"/>
  <c r="N153" i="45"/>
  <c r="L153" i="45"/>
  <c r="K153" i="45"/>
  <c r="I153" i="45"/>
  <c r="H153" i="45"/>
  <c r="F153" i="45"/>
  <c r="E153" i="45"/>
  <c r="O152" i="45"/>
  <c r="O172" i="45" s="1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I141" i="45"/>
  <c r="H141" i="45"/>
  <c r="F141" i="45"/>
  <c r="E141" i="45"/>
  <c r="O140" i="45"/>
  <c r="N140" i="45"/>
  <c r="L140" i="45"/>
  <c r="K140" i="45"/>
  <c r="I140" i="45"/>
  <c r="H140" i="45"/>
  <c r="F140" i="45"/>
  <c r="E140" i="45"/>
  <c r="O139" i="45"/>
  <c r="N139" i="45"/>
  <c r="L139" i="45"/>
  <c r="K139" i="45"/>
  <c r="I139" i="45"/>
  <c r="H139" i="45"/>
  <c r="F139" i="45"/>
  <c r="E139" i="45"/>
  <c r="O138" i="45"/>
  <c r="N138" i="45"/>
  <c r="L138" i="45"/>
  <c r="K138" i="45"/>
  <c r="I138" i="45"/>
  <c r="H138" i="45"/>
  <c r="F138" i="45"/>
  <c r="E138" i="45"/>
  <c r="O137" i="45"/>
  <c r="N137" i="45"/>
  <c r="L137" i="45"/>
  <c r="K137" i="45"/>
  <c r="I137" i="45"/>
  <c r="H137" i="45"/>
  <c r="F137" i="45"/>
  <c r="E137" i="45"/>
  <c r="O136" i="45"/>
  <c r="N136" i="45"/>
  <c r="L136" i="45"/>
  <c r="K136" i="45"/>
  <c r="I136" i="45"/>
  <c r="H136" i="45"/>
  <c r="F136" i="45"/>
  <c r="E136" i="45"/>
  <c r="O135" i="45"/>
  <c r="N135" i="45"/>
  <c r="L135" i="45"/>
  <c r="K135" i="45"/>
  <c r="I135" i="45"/>
  <c r="H135" i="45"/>
  <c r="F135" i="45"/>
  <c r="E135" i="45"/>
  <c r="O134" i="45"/>
  <c r="N134" i="45"/>
  <c r="L134" i="45"/>
  <c r="K134" i="45"/>
  <c r="I134" i="45"/>
  <c r="H134" i="45"/>
  <c r="F134" i="45"/>
  <c r="E134" i="45"/>
  <c r="O133" i="45"/>
  <c r="N133" i="45"/>
  <c r="L133" i="45"/>
  <c r="K133" i="45"/>
  <c r="I133" i="45"/>
  <c r="H133" i="45"/>
  <c r="F133" i="45"/>
  <c r="E133" i="45"/>
  <c r="O132" i="45"/>
  <c r="N132" i="45"/>
  <c r="L132" i="45"/>
  <c r="K132" i="45"/>
  <c r="I132" i="45"/>
  <c r="H132" i="45"/>
  <c r="F132" i="45"/>
  <c r="E132" i="45"/>
  <c r="O131" i="45"/>
  <c r="N131" i="45"/>
  <c r="L131" i="45"/>
  <c r="K131" i="45"/>
  <c r="I131" i="45"/>
  <c r="H131" i="45"/>
  <c r="F131" i="45"/>
  <c r="E131" i="45"/>
  <c r="O130" i="45"/>
  <c r="N130" i="45"/>
  <c r="L130" i="45"/>
  <c r="K130" i="45"/>
  <c r="I130" i="45"/>
  <c r="H130" i="45"/>
  <c r="F130" i="45"/>
  <c r="E130" i="45"/>
  <c r="O129" i="45"/>
  <c r="N129" i="45"/>
  <c r="L129" i="45"/>
  <c r="K129" i="45"/>
  <c r="I129" i="45"/>
  <c r="H129" i="45"/>
  <c r="F129" i="45"/>
  <c r="E129" i="45"/>
  <c r="O128" i="45"/>
  <c r="N128" i="45"/>
  <c r="L128" i="45"/>
  <c r="K128" i="45"/>
  <c r="I128" i="45"/>
  <c r="H128" i="45"/>
  <c r="F128" i="45"/>
  <c r="E128" i="45"/>
  <c r="O127" i="45"/>
  <c r="N127" i="45"/>
  <c r="L127" i="45"/>
  <c r="K127" i="45"/>
  <c r="I127" i="45"/>
  <c r="H127" i="45"/>
  <c r="F127" i="45"/>
  <c r="E127" i="45"/>
  <c r="O126" i="45"/>
  <c r="N126" i="45"/>
  <c r="L126" i="45"/>
  <c r="K126" i="45"/>
  <c r="I126" i="45"/>
  <c r="H126" i="45"/>
  <c r="F126" i="45"/>
  <c r="E126" i="45"/>
  <c r="O125" i="45"/>
  <c r="O145" i="45" s="1"/>
  <c r="N125" i="45"/>
  <c r="N145" i="45" s="1"/>
  <c r="L125" i="45"/>
  <c r="L145" i="45" s="1"/>
  <c r="K125" i="45"/>
  <c r="K145" i="45" s="1"/>
  <c r="I125" i="45"/>
  <c r="I145" i="45" s="1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I117" i="45"/>
  <c r="H117" i="45"/>
  <c r="F117" i="45"/>
  <c r="E117" i="45"/>
  <c r="O116" i="45"/>
  <c r="N116" i="45"/>
  <c r="L116" i="45"/>
  <c r="K116" i="45"/>
  <c r="I116" i="45"/>
  <c r="H116" i="45"/>
  <c r="F116" i="45"/>
  <c r="E116" i="45"/>
  <c r="O115" i="45"/>
  <c r="N115" i="45"/>
  <c r="L115" i="45"/>
  <c r="K115" i="45"/>
  <c r="I115" i="45"/>
  <c r="H115" i="45"/>
  <c r="F115" i="45"/>
  <c r="E115" i="45"/>
  <c r="O114" i="45"/>
  <c r="N114" i="45"/>
  <c r="L114" i="45"/>
  <c r="K114" i="45"/>
  <c r="I114" i="45"/>
  <c r="H114" i="45"/>
  <c r="F114" i="45"/>
  <c r="E114" i="45"/>
  <c r="O113" i="45"/>
  <c r="N113" i="45"/>
  <c r="L113" i="45"/>
  <c r="K113" i="45"/>
  <c r="I113" i="45"/>
  <c r="H113" i="45"/>
  <c r="F113" i="45"/>
  <c r="E113" i="45"/>
  <c r="O112" i="45"/>
  <c r="N112" i="45"/>
  <c r="L112" i="45"/>
  <c r="K112" i="45"/>
  <c r="I112" i="45"/>
  <c r="H112" i="45"/>
  <c r="F112" i="45"/>
  <c r="E112" i="45"/>
  <c r="O111" i="45"/>
  <c r="N111" i="45"/>
  <c r="L111" i="45"/>
  <c r="K111" i="45"/>
  <c r="I111" i="45"/>
  <c r="H111" i="45"/>
  <c r="F111" i="45"/>
  <c r="E111" i="45"/>
  <c r="O110" i="45"/>
  <c r="N110" i="45"/>
  <c r="L110" i="45"/>
  <c r="K110" i="45"/>
  <c r="I110" i="45"/>
  <c r="H110" i="45"/>
  <c r="F110" i="45"/>
  <c r="E110" i="45"/>
  <c r="O109" i="45"/>
  <c r="N109" i="45"/>
  <c r="L109" i="45"/>
  <c r="K109" i="45"/>
  <c r="I109" i="45"/>
  <c r="H109" i="45"/>
  <c r="F109" i="45"/>
  <c r="E109" i="45"/>
  <c r="O108" i="45"/>
  <c r="N108" i="45"/>
  <c r="L108" i="45"/>
  <c r="K108" i="45"/>
  <c r="I108" i="45"/>
  <c r="H108" i="45"/>
  <c r="F108" i="45"/>
  <c r="E108" i="45"/>
  <c r="O107" i="45"/>
  <c r="N107" i="45"/>
  <c r="L107" i="45"/>
  <c r="K107" i="45"/>
  <c r="I107" i="45"/>
  <c r="H107" i="45"/>
  <c r="F107" i="45"/>
  <c r="E107" i="45"/>
  <c r="O106" i="45"/>
  <c r="N106" i="45"/>
  <c r="L106" i="45"/>
  <c r="K106" i="45"/>
  <c r="I106" i="45"/>
  <c r="H106" i="45"/>
  <c r="F106" i="45"/>
  <c r="E106" i="45"/>
  <c r="O105" i="45"/>
  <c r="N105" i="45"/>
  <c r="L105" i="45"/>
  <c r="K105" i="45"/>
  <c r="I105" i="45"/>
  <c r="H105" i="45"/>
  <c r="F105" i="45"/>
  <c r="E105" i="45"/>
  <c r="O104" i="45"/>
  <c r="N104" i="45"/>
  <c r="L104" i="45"/>
  <c r="K104" i="45"/>
  <c r="I104" i="45"/>
  <c r="H104" i="45"/>
  <c r="F104" i="45"/>
  <c r="E104" i="45"/>
  <c r="O103" i="45"/>
  <c r="N103" i="45"/>
  <c r="L103" i="45"/>
  <c r="K103" i="45"/>
  <c r="I103" i="45"/>
  <c r="H103" i="45"/>
  <c r="F103" i="45"/>
  <c r="E103" i="45"/>
  <c r="O102" i="45"/>
  <c r="N102" i="45"/>
  <c r="L102" i="45"/>
  <c r="K102" i="45"/>
  <c r="I102" i="45"/>
  <c r="H102" i="45"/>
  <c r="F102" i="45"/>
  <c r="E102" i="45"/>
  <c r="O101" i="45"/>
  <c r="N101" i="45"/>
  <c r="L101" i="45"/>
  <c r="K101" i="45"/>
  <c r="I101" i="45"/>
  <c r="H101" i="45"/>
  <c r="F101" i="45"/>
  <c r="E101" i="45"/>
  <c r="O100" i="45"/>
  <c r="N100" i="45"/>
  <c r="L100" i="45"/>
  <c r="K100" i="45"/>
  <c r="I100" i="45"/>
  <c r="H100" i="45"/>
  <c r="F100" i="45"/>
  <c r="E100" i="45"/>
  <c r="O99" i="45"/>
  <c r="N99" i="45"/>
  <c r="L99" i="45"/>
  <c r="K99" i="45"/>
  <c r="I99" i="45"/>
  <c r="H99" i="45"/>
  <c r="F99" i="45"/>
  <c r="E99" i="45"/>
  <c r="O98" i="45"/>
  <c r="O118" i="45" s="1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O79" i="45"/>
  <c r="N79" i="45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O76" i="45"/>
  <c r="N76" i="45"/>
  <c r="L76" i="45"/>
  <c r="K76" i="45"/>
  <c r="I76" i="45"/>
  <c r="H76" i="45"/>
  <c r="F76" i="45"/>
  <c r="E76" i="45"/>
  <c r="O75" i="45"/>
  <c r="N75" i="45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O91" i="45" s="1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E63" i="45"/>
  <c r="F63" i="45" s="1"/>
  <c r="O62" i="45"/>
  <c r="N62" i="45"/>
  <c r="L62" i="45"/>
  <c r="K62" i="45"/>
  <c r="I62" i="45"/>
  <c r="H62" i="45"/>
  <c r="E62" i="45"/>
  <c r="F62" i="45" s="1"/>
  <c r="O61" i="45"/>
  <c r="N61" i="45"/>
  <c r="L61" i="45"/>
  <c r="K61" i="45"/>
  <c r="I61" i="45"/>
  <c r="H61" i="45"/>
  <c r="E61" i="45"/>
  <c r="F61" i="45" s="1"/>
  <c r="O60" i="45"/>
  <c r="N60" i="45"/>
  <c r="L60" i="45"/>
  <c r="K60" i="45"/>
  <c r="I60" i="45"/>
  <c r="H60" i="45"/>
  <c r="E60" i="45"/>
  <c r="F60" i="45" s="1"/>
  <c r="O59" i="45"/>
  <c r="N59" i="45"/>
  <c r="L59" i="45"/>
  <c r="K59" i="45"/>
  <c r="I59" i="45"/>
  <c r="H59" i="45"/>
  <c r="E59" i="45"/>
  <c r="F59" i="45" s="1"/>
  <c r="O58" i="45"/>
  <c r="N58" i="45"/>
  <c r="L58" i="45"/>
  <c r="K58" i="45"/>
  <c r="I58" i="45"/>
  <c r="H58" i="45"/>
  <c r="E58" i="45"/>
  <c r="F58" i="45" s="1"/>
  <c r="O57" i="45"/>
  <c r="N57" i="45"/>
  <c r="L57" i="45"/>
  <c r="K57" i="45"/>
  <c r="I57" i="45"/>
  <c r="H57" i="45"/>
  <c r="E57" i="45"/>
  <c r="F57" i="45" s="1"/>
  <c r="F28" i="45" s="1"/>
  <c r="O56" i="45"/>
  <c r="N56" i="45"/>
  <c r="L56" i="45"/>
  <c r="K56" i="45"/>
  <c r="I56" i="45"/>
  <c r="H56" i="45"/>
  <c r="E56" i="45"/>
  <c r="F56" i="45" s="1"/>
  <c r="O55" i="45"/>
  <c r="N55" i="45"/>
  <c r="L55" i="45"/>
  <c r="K55" i="45"/>
  <c r="I55" i="45"/>
  <c r="H55" i="45"/>
  <c r="E55" i="45"/>
  <c r="F55" i="45" s="1"/>
  <c r="O54" i="45"/>
  <c r="N54" i="45"/>
  <c r="L54" i="45"/>
  <c r="K54" i="45"/>
  <c r="I54" i="45"/>
  <c r="H54" i="45"/>
  <c r="E54" i="45"/>
  <c r="F54" i="45" s="1"/>
  <c r="O53" i="45"/>
  <c r="N53" i="45"/>
  <c r="L53" i="45"/>
  <c r="K53" i="45"/>
  <c r="I53" i="45"/>
  <c r="H53" i="45"/>
  <c r="E53" i="45"/>
  <c r="F53" i="45" s="1"/>
  <c r="O52" i="45"/>
  <c r="N52" i="45"/>
  <c r="L52" i="45"/>
  <c r="K52" i="45"/>
  <c r="I52" i="45"/>
  <c r="H52" i="45"/>
  <c r="E52" i="45"/>
  <c r="F52" i="45" s="1"/>
  <c r="O51" i="45"/>
  <c r="N51" i="45"/>
  <c r="L51" i="45"/>
  <c r="K51" i="45"/>
  <c r="I51" i="45"/>
  <c r="H51" i="45"/>
  <c r="E51" i="45"/>
  <c r="F51" i="45" s="1"/>
  <c r="O50" i="45"/>
  <c r="N50" i="45"/>
  <c r="L50" i="45"/>
  <c r="K50" i="45"/>
  <c r="I50" i="45"/>
  <c r="H50" i="45"/>
  <c r="E50" i="45"/>
  <c r="F50" i="45" s="1"/>
  <c r="O49" i="45"/>
  <c r="N49" i="45"/>
  <c r="L49" i="45"/>
  <c r="K49" i="45"/>
  <c r="I49" i="45"/>
  <c r="H49" i="45"/>
  <c r="E49" i="45"/>
  <c r="F49" i="45" s="1"/>
  <c r="O48" i="45"/>
  <c r="N48" i="45"/>
  <c r="L48" i="45"/>
  <c r="K48" i="45"/>
  <c r="I48" i="45"/>
  <c r="H48" i="45"/>
  <c r="E48" i="45"/>
  <c r="F48" i="45" s="1"/>
  <c r="O47" i="45"/>
  <c r="N47" i="45"/>
  <c r="L47" i="45"/>
  <c r="K47" i="45"/>
  <c r="I47" i="45"/>
  <c r="H47" i="45"/>
  <c r="E47" i="45"/>
  <c r="F47" i="45" s="1"/>
  <c r="O46" i="45"/>
  <c r="N46" i="45"/>
  <c r="L46" i="45"/>
  <c r="K46" i="45"/>
  <c r="I46" i="45"/>
  <c r="H46" i="45"/>
  <c r="E46" i="45"/>
  <c r="F46" i="45" s="1"/>
  <c r="O45" i="45"/>
  <c r="N45" i="45"/>
  <c r="L45" i="45"/>
  <c r="K45" i="45"/>
  <c r="I45" i="45"/>
  <c r="H45" i="45"/>
  <c r="E45" i="45"/>
  <c r="F45" i="45" s="1"/>
  <c r="O44" i="45"/>
  <c r="O64" i="45" s="1"/>
  <c r="N44" i="45"/>
  <c r="N64" i="45" s="1"/>
  <c r="L44" i="45"/>
  <c r="L64" i="45" s="1"/>
  <c r="K44" i="45"/>
  <c r="K64" i="45" s="1"/>
  <c r="I44" i="45"/>
  <c r="I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44" i="45" l="1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44" l="1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I66" i="9"/>
  <c r="F42" i="9"/>
  <c r="L253" i="9"/>
  <c r="K148" i="9"/>
  <c r="K221" i="9"/>
  <c r="F159" i="9"/>
  <c r="C268" i="9"/>
  <c r="H35" i="9"/>
  <c r="L112" i="9"/>
  <c r="C51" i="9"/>
  <c r="L24" i="9"/>
  <c r="I152" i="9"/>
  <c r="O154" i="9"/>
  <c r="L220" i="9"/>
  <c r="H100" i="9"/>
  <c r="L184" i="9"/>
  <c r="G73" i="3"/>
  <c r="I45" i="9"/>
  <c r="L154" i="9"/>
  <c r="L89" i="9"/>
  <c r="L136" i="9"/>
  <c r="N41" i="9"/>
  <c r="I273" i="9"/>
  <c r="C265" i="9"/>
  <c r="I277" i="9"/>
  <c r="N229" i="9"/>
  <c r="F199" i="9"/>
  <c r="O108" i="9"/>
  <c r="O103" i="9"/>
  <c r="L269" i="9"/>
  <c r="L227" i="9"/>
  <c r="L273" i="9"/>
  <c r="L142" i="9"/>
  <c r="H226" i="9"/>
  <c r="K30" i="9"/>
  <c r="C80" i="9"/>
  <c r="E151" i="9"/>
  <c r="L190" i="9"/>
  <c r="K179" i="9"/>
  <c r="N143" i="9"/>
  <c r="F122" i="9"/>
  <c r="G36" i="3"/>
  <c r="H166" i="9"/>
  <c r="L138" i="9"/>
  <c r="L144" i="9"/>
  <c r="O68" i="3"/>
  <c r="E113" i="9"/>
  <c r="L201" i="9"/>
  <c r="N89" i="9"/>
  <c r="L262" i="9"/>
  <c r="I111" i="9"/>
  <c r="C162" i="9"/>
  <c r="N256" i="9"/>
  <c r="L271" i="9"/>
  <c r="K236" i="9"/>
  <c r="L186" i="9"/>
  <c r="L103" i="9"/>
  <c r="N62" i="9"/>
  <c r="O86" i="9"/>
  <c r="L151" i="9"/>
  <c r="C212" i="9"/>
  <c r="O98" i="9"/>
  <c r="E250" i="9"/>
  <c r="H180" i="9"/>
  <c r="N77" i="9"/>
  <c r="K67" i="9"/>
  <c r="K73" i="9"/>
  <c r="L68" i="9"/>
  <c r="O41" i="3"/>
  <c r="O144" i="9"/>
  <c r="K160" i="9"/>
  <c r="I67" i="9"/>
  <c r="O177" i="9"/>
  <c r="I213" i="9"/>
  <c r="C38" i="9"/>
  <c r="E43" i="9"/>
  <c r="I41" i="9"/>
  <c r="E237" i="9"/>
  <c r="H34" i="9"/>
  <c r="O221" i="9"/>
  <c r="K149" i="9"/>
  <c r="F119" i="9"/>
  <c r="I261" i="9"/>
  <c r="H32" i="9"/>
  <c r="K19" i="5"/>
  <c r="I103" i="9"/>
  <c r="H189" i="9"/>
  <c r="E83" i="9"/>
  <c r="E144" i="9"/>
  <c r="F128" i="9"/>
  <c r="H212" i="9"/>
  <c r="N25" i="9"/>
  <c r="F29" i="9"/>
  <c r="H37" i="9"/>
  <c r="F22" i="9"/>
  <c r="K223" i="9"/>
  <c r="O199" i="9"/>
  <c r="N102" i="9"/>
  <c r="I123" i="9"/>
  <c r="K112" i="9"/>
  <c r="O265" i="9"/>
  <c r="C105" i="9"/>
  <c r="K22" i="5"/>
  <c r="K75" i="9"/>
  <c r="H277" i="9"/>
  <c r="K233" i="9"/>
  <c r="K70" i="9"/>
  <c r="H280" i="9"/>
  <c r="H258" i="9"/>
  <c r="F31" i="9"/>
  <c r="N200" i="9"/>
  <c r="F269" i="9"/>
  <c r="F124" i="9"/>
  <c r="N186" i="9"/>
  <c r="H121" i="9"/>
  <c r="H48" i="9"/>
  <c r="L48" i="9"/>
  <c r="H187" i="9"/>
  <c r="L107" i="9"/>
  <c r="O240" i="9"/>
  <c r="H104" i="9"/>
  <c r="L45" i="9"/>
  <c r="G42" i="3"/>
  <c r="K137" i="9"/>
  <c r="K67" i="3"/>
  <c r="I40" i="9"/>
  <c r="I265" i="9"/>
  <c r="L212" i="9"/>
  <c r="F218" i="9"/>
  <c r="O67" i="9"/>
  <c r="L115" i="9"/>
  <c r="I85" i="9"/>
  <c r="C163" i="9"/>
  <c r="L250" i="9"/>
  <c r="C256" i="9"/>
  <c r="I240" i="9"/>
  <c r="K192" i="9"/>
  <c r="I175" i="9"/>
  <c r="I142" i="9"/>
  <c r="H220" i="9"/>
  <c r="F51" i="9"/>
  <c r="K99" i="9"/>
  <c r="I232" i="9"/>
  <c r="K213" i="9"/>
  <c r="O84" i="9"/>
  <c r="E175" i="9"/>
  <c r="I155" i="9"/>
  <c r="O146" i="9"/>
  <c r="F256" i="9"/>
  <c r="E46" i="9"/>
  <c r="K229" i="9"/>
  <c r="K74" i="9"/>
  <c r="K106" i="9"/>
  <c r="F188" i="9"/>
  <c r="H112" i="9"/>
  <c r="H232" i="9"/>
  <c r="N263" i="9"/>
  <c r="O156" i="9"/>
  <c r="O126" i="9"/>
  <c r="K216" i="9"/>
  <c r="N179" i="9"/>
  <c r="O104" i="9"/>
  <c r="K266" i="9"/>
  <c r="L175" i="9"/>
  <c r="E275" i="9"/>
  <c r="K141" i="9"/>
  <c r="N254" i="9"/>
  <c r="E111" i="9"/>
  <c r="N267" i="9"/>
  <c r="C228" i="9"/>
  <c r="K277" i="9"/>
  <c r="L155" i="9"/>
  <c r="E100" i="9"/>
  <c r="I89" i="9"/>
  <c r="C82" i="9"/>
  <c r="K198" i="9"/>
  <c r="O227" i="9"/>
  <c r="O187" i="9"/>
  <c r="N141" i="9"/>
  <c r="I219" i="9"/>
  <c r="L258" i="9"/>
  <c r="E187" i="9"/>
  <c r="O219" i="9"/>
  <c r="C191" i="9"/>
  <c r="C101" i="9"/>
  <c r="E49" i="9"/>
  <c r="L280" i="9"/>
  <c r="K43" i="3"/>
  <c r="N223" i="9"/>
  <c r="K214" i="9"/>
  <c r="H240" i="9"/>
  <c r="C262" i="9"/>
  <c r="I78" i="9"/>
  <c r="K111" i="9"/>
  <c r="F38" i="9"/>
  <c r="C126" i="9"/>
  <c r="L217" i="9"/>
  <c r="E203" i="9"/>
  <c r="L156" i="9"/>
  <c r="I151" i="9"/>
  <c r="L187" i="9"/>
  <c r="I149" i="9"/>
  <c r="O163" i="9"/>
  <c r="I147" i="9"/>
  <c r="E238" i="9"/>
  <c r="K21" i="5"/>
  <c r="E233" i="9"/>
  <c r="H42" i="9"/>
  <c r="C184" i="9"/>
  <c r="F27" i="9"/>
  <c r="N158" i="9"/>
  <c r="N219" i="9"/>
  <c r="I204" i="9"/>
  <c r="K161" i="9"/>
  <c r="K202" i="9"/>
  <c r="I182" i="9"/>
  <c r="E159" i="9"/>
  <c r="N180" i="9"/>
  <c r="K191" i="9"/>
  <c r="N183" i="9"/>
  <c r="N103" i="9"/>
  <c r="H202" i="9"/>
  <c r="I188" i="9"/>
  <c r="K8" i="3"/>
  <c r="I185" i="9"/>
  <c r="E155" i="9"/>
  <c r="C175" i="9"/>
  <c r="H38" i="9"/>
  <c r="H224" i="9"/>
  <c r="N43" i="9"/>
  <c r="H231" i="9"/>
  <c r="O36" i="3"/>
  <c r="O40" i="9"/>
  <c r="N261" i="9"/>
  <c r="L214" i="9"/>
  <c r="L146" i="9"/>
  <c r="N199" i="9"/>
  <c r="H24" i="9"/>
  <c r="E164" i="9"/>
  <c r="I127" i="9"/>
  <c r="C32" i="9"/>
  <c r="L25" i="9"/>
  <c r="I268" i="9"/>
  <c r="H22" i="9"/>
  <c r="L143" i="9"/>
  <c r="I112" i="9"/>
  <c r="L181" i="9"/>
  <c r="N87" i="9"/>
  <c r="I61" i="9"/>
  <c r="E115" i="9"/>
  <c r="K31" i="9"/>
  <c r="H203" i="9"/>
  <c r="K270" i="9"/>
  <c r="O74" i="3"/>
  <c r="E84" i="9"/>
  <c r="I84" i="9"/>
  <c r="I101" i="9"/>
  <c r="N84" i="9"/>
  <c r="N213" i="9"/>
  <c r="H235" i="9"/>
  <c r="O174" i="9"/>
  <c r="E37" i="9"/>
  <c r="N253" i="9"/>
  <c r="C269" i="9"/>
  <c r="E124" i="9"/>
  <c r="G62" i="3"/>
  <c r="H60" i="9"/>
  <c r="I32" i="9"/>
  <c r="C148" i="9"/>
  <c r="E110" i="9"/>
  <c r="E66" i="9"/>
  <c r="H127" i="9"/>
  <c r="C254" i="9"/>
  <c r="F46" i="9"/>
  <c r="O22" i="9"/>
  <c r="K25" i="5"/>
  <c r="N61" i="9"/>
  <c r="E69" i="9"/>
  <c r="N68" i="9"/>
  <c r="K194" i="9"/>
  <c r="K163" i="9"/>
  <c r="O69" i="9"/>
  <c r="E232" i="9"/>
  <c r="L266" i="9"/>
  <c r="N265" i="9"/>
  <c r="F163" i="9"/>
  <c r="C66" i="9"/>
  <c r="C192" i="9"/>
  <c r="H156" i="9"/>
  <c r="I86" i="9"/>
  <c r="H90" i="9"/>
  <c r="K24" i="9"/>
  <c r="K61" i="3"/>
  <c r="K72" i="9"/>
  <c r="N274" i="9"/>
  <c r="E67" i="9"/>
  <c r="O114" i="9"/>
  <c r="K24" i="5"/>
  <c r="K238" i="9"/>
  <c r="I157" i="9"/>
  <c r="H23" i="9"/>
  <c r="K263" i="9"/>
  <c r="G67" i="3"/>
  <c r="N104" i="9"/>
  <c r="F118" i="9"/>
  <c r="E272" i="9"/>
  <c r="F270" i="9"/>
  <c r="E241" i="9"/>
  <c r="C25" i="9"/>
  <c r="I189" i="9"/>
  <c r="I160" i="9"/>
  <c r="F40" i="9"/>
  <c r="C49" i="9"/>
  <c r="K122" i="9"/>
  <c r="L84" i="9"/>
  <c r="C31" i="9"/>
  <c r="O102" i="9"/>
  <c r="N255" i="9"/>
  <c r="N268" i="9"/>
  <c r="C140" i="9"/>
  <c r="G49" i="3"/>
  <c r="I200" i="9"/>
  <c r="I81" i="9"/>
  <c r="F241" i="9"/>
  <c r="K20" i="3"/>
  <c r="O150" i="9"/>
  <c r="F71" i="9"/>
  <c r="L177" i="9"/>
  <c r="L148" i="9"/>
  <c r="K147" i="9"/>
  <c r="N45" i="9"/>
  <c r="C220" i="9"/>
  <c r="O83" i="9"/>
  <c r="K32" i="9"/>
  <c r="I125" i="9"/>
  <c r="N161" i="9"/>
  <c r="F138" i="9"/>
  <c r="N79" i="9"/>
  <c r="K185" i="9"/>
  <c r="O235" i="9"/>
  <c r="L265" i="9"/>
  <c r="I250" i="9"/>
  <c r="C47" i="9"/>
  <c r="C86" i="9"/>
  <c r="H146" i="9"/>
  <c r="O270" i="9"/>
  <c r="F160" i="9"/>
  <c r="K273" i="9"/>
  <c r="E193" i="9"/>
  <c r="E101" i="9"/>
  <c r="F242" i="9"/>
  <c r="H193" i="9"/>
  <c r="L65" i="9"/>
  <c r="O116" i="9"/>
  <c r="I136" i="9"/>
  <c r="H111" i="9"/>
  <c r="H33" i="9"/>
  <c r="L197" i="9"/>
  <c r="H109" i="9"/>
  <c r="K52" i="9"/>
  <c r="F77" i="9"/>
  <c r="I83" i="9"/>
  <c r="H278" i="9"/>
  <c r="N81" i="9"/>
  <c r="C34" i="9"/>
  <c r="N162" i="9"/>
  <c r="I105" i="9"/>
  <c r="O239" i="9"/>
  <c r="H241" i="9"/>
  <c r="C90" i="9"/>
  <c r="F197" i="9"/>
  <c r="H31" i="9"/>
  <c r="F255" i="9"/>
  <c r="E216" i="9"/>
  <c r="K11" i="5"/>
  <c r="E80" i="9"/>
  <c r="C234" i="9"/>
  <c r="N192" i="9"/>
  <c r="K49" i="3"/>
  <c r="C179" i="9"/>
  <c r="I190" i="9"/>
  <c r="O43" i="9"/>
  <c r="K257" i="9"/>
  <c r="N88" i="9"/>
  <c r="F225" i="9"/>
  <c r="C120" i="9"/>
  <c r="K118" i="9"/>
  <c r="O64" i="9"/>
  <c r="N191" i="9"/>
  <c r="N218" i="9"/>
  <c r="L119" i="9"/>
  <c r="F253" i="9"/>
  <c r="F204" i="9"/>
  <c r="O59" i="3"/>
  <c r="I63" i="9"/>
  <c r="L60" i="9"/>
  <c r="N232" i="9"/>
  <c r="O46" i="9"/>
  <c r="I80" i="9"/>
  <c r="L194" i="9"/>
  <c r="C235" i="9"/>
  <c r="I214" i="9"/>
  <c r="N266" i="9"/>
  <c r="H196" i="9"/>
  <c r="H136" i="9"/>
  <c r="C196" i="9"/>
  <c r="F67" i="9"/>
  <c r="I280" i="9"/>
  <c r="N260" i="9"/>
  <c r="O153" i="9"/>
  <c r="L32" i="9"/>
  <c r="H126" i="9"/>
  <c r="H76" i="9"/>
  <c r="N65" i="9"/>
  <c r="F184" i="9"/>
  <c r="F139" i="9"/>
  <c r="L22" i="9"/>
  <c r="K145" i="9"/>
  <c r="L203" i="9"/>
  <c r="L31" i="9"/>
  <c r="F217" i="9"/>
  <c r="E158" i="9"/>
  <c r="O256" i="9"/>
  <c r="I162" i="9"/>
  <c r="E268" i="9"/>
  <c r="L152" i="9"/>
  <c r="E156" i="9"/>
  <c r="H228" i="9"/>
  <c r="I62" i="9"/>
  <c r="E106" i="9"/>
  <c r="H262" i="9"/>
  <c r="L99" i="9"/>
  <c r="H46" i="9"/>
  <c r="K276" i="9"/>
  <c r="E112" i="9"/>
  <c r="O31" i="9"/>
  <c r="O115" i="9"/>
  <c r="H115" i="9"/>
  <c r="F49" i="9"/>
  <c r="H222" i="9"/>
  <c r="E52" i="9"/>
  <c r="H151" i="9"/>
  <c r="F89" i="9"/>
  <c r="E38" i="9"/>
  <c r="K77" i="9"/>
  <c r="I42" i="9"/>
  <c r="C60" i="9"/>
  <c r="N52" i="9"/>
  <c r="I99" i="9"/>
  <c r="C158" i="9"/>
  <c r="F200" i="9"/>
  <c r="H155" i="9"/>
  <c r="I163" i="9"/>
  <c r="K18" i="5"/>
  <c r="C261" i="9"/>
  <c r="C241" i="9"/>
  <c r="K153" i="9"/>
  <c r="C251" i="9"/>
  <c r="C35" i="9"/>
  <c r="K200" i="9"/>
  <c r="F216" i="9"/>
  <c r="C42" i="9"/>
  <c r="E274" i="9"/>
  <c r="N215" i="9"/>
  <c r="O66" i="3"/>
  <c r="L200" i="9"/>
  <c r="H221" i="9"/>
  <c r="F190" i="9"/>
  <c r="H82" i="9"/>
  <c r="E125" i="9"/>
  <c r="C219" i="9"/>
  <c r="O61" i="9"/>
  <c r="K38" i="9"/>
  <c r="L241" i="9"/>
  <c r="K98" i="9"/>
  <c r="H99" i="9"/>
  <c r="N190" i="9"/>
  <c r="L236" i="9"/>
  <c r="K196" i="9"/>
  <c r="E140" i="9"/>
  <c r="K50" i="3"/>
  <c r="N188" i="9"/>
  <c r="I65" i="9"/>
  <c r="N152" i="9"/>
  <c r="F278" i="9"/>
  <c r="E161" i="9"/>
  <c r="L176" i="9"/>
  <c r="C194" i="9"/>
  <c r="L229" i="9"/>
  <c r="C67" i="9"/>
  <c r="F112" i="9"/>
  <c r="K121" i="9"/>
  <c r="E184" i="9"/>
  <c r="G75" i="3"/>
  <c r="O62" i="3"/>
  <c r="C151" i="9"/>
  <c r="O49" i="3"/>
  <c r="K156" i="9"/>
  <c r="L162" i="9"/>
  <c r="E26" i="9"/>
  <c r="C181" i="9"/>
  <c r="K35" i="9"/>
  <c r="K25" i="9"/>
  <c r="F70" i="9"/>
  <c r="N28" i="9"/>
  <c r="F224" i="9"/>
  <c r="F157" i="9"/>
  <c r="E150" i="9"/>
  <c r="H86" i="9"/>
  <c r="H267" i="9"/>
  <c r="I264" i="9"/>
  <c r="K184" i="9"/>
  <c r="F155" i="9"/>
  <c r="K60" i="9"/>
  <c r="O39" i="3"/>
  <c r="O67" i="3"/>
  <c r="I114" i="9"/>
  <c r="L256" i="9"/>
  <c r="H229" i="9"/>
  <c r="C121" i="9"/>
  <c r="N278" i="9"/>
  <c r="K60" i="3"/>
  <c r="N63" i="9"/>
  <c r="O191" i="9"/>
  <c r="O117" i="9"/>
  <c r="O226" i="9"/>
  <c r="O43" i="3"/>
  <c r="L164" i="9"/>
  <c r="F158" i="9"/>
  <c r="E119" i="9"/>
  <c r="N230" i="9"/>
  <c r="E201" i="9"/>
  <c r="L267" i="9"/>
  <c r="L34" i="9"/>
  <c r="K268" i="9"/>
  <c r="H74" i="9"/>
  <c r="L46" i="9"/>
  <c r="K197" i="9"/>
  <c r="L275" i="9"/>
  <c r="L38" i="9"/>
  <c r="E152" i="9"/>
  <c r="E88" i="9"/>
  <c r="F111" i="9"/>
  <c r="C222" i="9"/>
  <c r="E188" i="9"/>
  <c r="N277" i="9"/>
  <c r="H183" i="9"/>
  <c r="H260" i="9"/>
  <c r="E269" i="9"/>
  <c r="I231" i="9"/>
  <c r="O35" i="9"/>
  <c r="O72" i="9"/>
  <c r="F81" i="9"/>
  <c r="O175" i="9"/>
  <c r="K275" i="9"/>
  <c r="I116" i="9"/>
  <c r="E185" i="9"/>
  <c r="H30" i="9"/>
  <c r="I102" i="9"/>
  <c r="N38" i="9"/>
  <c r="K36" i="3"/>
  <c r="C75" i="9"/>
  <c r="F88" i="9"/>
  <c r="H276" i="9"/>
  <c r="N197" i="9"/>
  <c r="I31" i="9"/>
  <c r="O101" i="9"/>
  <c r="C197" i="9"/>
  <c r="N140" i="9"/>
  <c r="F231" i="9"/>
  <c r="L196" i="9"/>
  <c r="O183" i="9"/>
  <c r="F274" i="9"/>
  <c r="L174" i="9"/>
  <c r="N237" i="9"/>
  <c r="O181" i="9"/>
  <c r="F137" i="9"/>
  <c r="O162" i="9"/>
  <c r="C253" i="9"/>
  <c r="I154" i="9"/>
  <c r="L37" i="9"/>
  <c r="O74" i="9"/>
  <c r="K28" i="9"/>
  <c r="K181" i="9"/>
  <c r="O120" i="9"/>
  <c r="C111" i="9"/>
  <c r="F265" i="9"/>
  <c r="O200" i="9"/>
  <c r="L237" i="9"/>
  <c r="O157" i="9"/>
  <c r="O224" i="9"/>
  <c r="N227" i="9"/>
  <c r="N136" i="9"/>
  <c r="N110" i="9"/>
  <c r="G71" i="3"/>
  <c r="F47" i="9"/>
  <c r="O217" i="9"/>
  <c r="N24" i="9"/>
  <c r="E72" i="9"/>
  <c r="L158" i="9"/>
  <c r="K104" i="9"/>
  <c r="F273" i="9"/>
  <c r="H117" i="9"/>
  <c r="K100" i="9"/>
  <c r="N236" i="9"/>
  <c r="E22" i="9"/>
  <c r="F79" i="9"/>
  <c r="K183" i="9"/>
  <c r="F66" i="9"/>
  <c r="F235" i="9"/>
  <c r="G33" i="3"/>
  <c r="K117" i="9"/>
  <c r="L179" i="9"/>
  <c r="K219" i="9"/>
  <c r="N241" i="9"/>
  <c r="F254" i="9"/>
  <c r="N148" i="9"/>
  <c r="F149" i="9"/>
  <c r="F61" i="9"/>
  <c r="N187" i="9"/>
  <c r="G66" i="3"/>
  <c r="O218" i="9"/>
  <c r="L199" i="9"/>
  <c r="O151" i="9"/>
  <c r="L223" i="9"/>
  <c r="I159" i="9"/>
  <c r="K19" i="3"/>
  <c r="I87" i="9"/>
  <c r="N175" i="9"/>
  <c r="H197" i="9"/>
  <c r="O24" i="9"/>
  <c r="C274" i="9"/>
  <c r="C30" i="9"/>
  <c r="E116" i="9"/>
  <c r="F109" i="9"/>
  <c r="I199" i="9"/>
  <c r="L63" i="9"/>
  <c r="C271" i="9"/>
  <c r="O197" i="9"/>
  <c r="O110" i="9"/>
  <c r="I49" i="9"/>
  <c r="C225" i="9"/>
  <c r="E65" i="9"/>
  <c r="H110" i="9"/>
  <c r="F280" i="9"/>
  <c r="I119" i="9"/>
  <c r="H177" i="9"/>
  <c r="O62" i="9"/>
  <c r="O118" i="9"/>
  <c r="F267" i="9"/>
  <c r="N106" i="9"/>
  <c r="K140" i="9"/>
  <c r="F64" i="9"/>
  <c r="O223" i="9"/>
  <c r="L74" i="9"/>
  <c r="L35" i="9"/>
  <c r="F74" i="9"/>
  <c r="H63" i="9"/>
  <c r="K255" i="9"/>
  <c r="C203" i="9"/>
  <c r="I75" i="9"/>
  <c r="N156" i="9"/>
  <c r="L30" i="9"/>
  <c r="H98" i="9"/>
  <c r="C87" i="9"/>
  <c r="C61" i="9"/>
  <c r="H72" i="9"/>
  <c r="K103" i="9"/>
  <c r="L49" i="9"/>
  <c r="F43" i="9"/>
  <c r="E260" i="9"/>
  <c r="O201" i="9"/>
  <c r="F48" i="9"/>
  <c r="O63" i="3"/>
  <c r="N69" i="9"/>
  <c r="K45" i="9"/>
  <c r="H251" i="9"/>
  <c r="L83" i="9"/>
  <c r="O73" i="9"/>
  <c r="O48" i="3"/>
  <c r="L52" i="9"/>
  <c r="N202" i="9"/>
  <c r="K105" i="9"/>
  <c r="E63" i="9"/>
  <c r="O45" i="9"/>
  <c r="N105" i="9"/>
  <c r="E236" i="9"/>
  <c r="K127" i="9"/>
  <c r="K56" i="3"/>
  <c r="L82" i="9"/>
  <c r="H26" i="9"/>
  <c r="O262" i="9"/>
  <c r="O125" i="9"/>
  <c r="H45" i="9"/>
  <c r="E24" i="9"/>
  <c r="F174" i="9"/>
  <c r="I164" i="9"/>
  <c r="K34" i="3"/>
  <c r="K164" i="9"/>
  <c r="F126" i="9"/>
  <c r="F24" i="9"/>
  <c r="K253" i="9"/>
  <c r="E149" i="9"/>
  <c r="L106" i="9"/>
  <c r="L70" i="9"/>
  <c r="N157" i="9"/>
  <c r="K222" i="9"/>
  <c r="K37" i="3"/>
  <c r="O33" i="9"/>
  <c r="C232" i="9"/>
  <c r="N66" i="9"/>
  <c r="O145" i="9"/>
  <c r="L43" i="9"/>
  <c r="K41" i="9"/>
  <c r="N42" i="9"/>
  <c r="E136" i="9"/>
  <c r="I34" i="9"/>
  <c r="C33" i="9"/>
  <c r="E105" i="9"/>
  <c r="F222" i="9"/>
  <c r="L102" i="9"/>
  <c r="I52" i="9"/>
  <c r="K115" i="9"/>
  <c r="H101" i="9"/>
  <c r="O190" i="9"/>
  <c r="C185" i="9"/>
  <c r="G72" i="3"/>
  <c r="E230" i="9"/>
  <c r="I88" i="9"/>
  <c r="O37" i="3"/>
  <c r="L279" i="9"/>
  <c r="K9" i="5"/>
  <c r="H145" i="9"/>
  <c r="C266" i="9"/>
  <c r="I36" i="9"/>
  <c r="L118" i="9"/>
  <c r="K175" i="9"/>
  <c r="N221" i="9"/>
  <c r="O214" i="9"/>
  <c r="F166" i="9"/>
  <c r="E222" i="9"/>
  <c r="E214" i="9"/>
  <c r="E227" i="9"/>
  <c r="N85" i="9"/>
  <c r="I229" i="9"/>
  <c r="L254" i="9"/>
  <c r="E196" i="9"/>
  <c r="N123" i="9"/>
  <c r="O124" i="9"/>
  <c r="C141" i="9"/>
  <c r="F86" i="9"/>
  <c r="F181" i="9"/>
  <c r="K50" i="9"/>
  <c r="O161" i="9"/>
  <c r="K119" i="9"/>
  <c r="C277" i="9"/>
  <c r="K159" i="9"/>
  <c r="O250" i="9"/>
  <c r="O149" i="9"/>
  <c r="C214" i="9"/>
  <c r="C119" i="9"/>
  <c r="K151" i="9"/>
  <c r="O100" i="9"/>
  <c r="N86" i="9"/>
  <c r="F187" i="9"/>
  <c r="H272" i="9"/>
  <c r="C217" i="9"/>
  <c r="K88" i="9"/>
  <c r="H80" i="9"/>
  <c r="K279" i="9"/>
  <c r="O69" i="3"/>
  <c r="E165" i="9"/>
  <c r="O66" i="9"/>
  <c r="O82" i="9"/>
  <c r="K128" i="9"/>
  <c r="E199" i="9"/>
  <c r="C193" i="9"/>
  <c r="N270" i="9"/>
  <c r="O71" i="9"/>
  <c r="F147" i="9"/>
  <c r="I23" i="9"/>
  <c r="K23" i="5"/>
  <c r="I72" i="9"/>
  <c r="K195" i="9"/>
  <c r="C182" i="9"/>
  <c r="L195" i="9"/>
  <c r="I275" i="9"/>
  <c r="I108" i="9"/>
  <c r="E70" i="9"/>
  <c r="K44" i="3"/>
  <c r="N100" i="9"/>
  <c r="F178" i="9"/>
  <c r="K126" i="9"/>
  <c r="O25" i="9"/>
  <c r="I118" i="9"/>
  <c r="E186" i="9"/>
  <c r="E42" i="9"/>
  <c r="I153" i="9"/>
  <c r="E98" i="9"/>
  <c r="F33" i="9"/>
  <c r="L216" i="9"/>
  <c r="F84" i="9"/>
  <c r="E48" i="9"/>
  <c r="H70" i="9"/>
  <c r="I257" i="9"/>
  <c r="C238" i="9"/>
  <c r="O70" i="3"/>
  <c r="E226" i="9"/>
  <c r="K110" i="9"/>
  <c r="O192" i="9"/>
  <c r="K75" i="3"/>
  <c r="E267" i="9"/>
  <c r="L79" i="9"/>
  <c r="K260" i="9"/>
  <c r="N214" i="9"/>
  <c r="L189" i="9"/>
  <c r="E204" i="9"/>
  <c r="L264" i="9"/>
  <c r="I50" i="9"/>
  <c r="G46" i="3"/>
  <c r="K280" i="9"/>
  <c r="E264" i="9"/>
  <c r="I120" i="9"/>
  <c r="K262" i="9"/>
  <c r="N27" i="9"/>
  <c r="C23" i="9"/>
  <c r="I22" i="9"/>
  <c r="O139" i="9"/>
  <c r="K154" i="9"/>
  <c r="F152" i="9"/>
  <c r="L105" i="9"/>
  <c r="F185" i="9"/>
  <c r="H233" i="9"/>
  <c r="L219" i="9"/>
  <c r="L77" i="9"/>
  <c r="E121" i="9"/>
  <c r="F103" i="9"/>
  <c r="O127" i="9"/>
  <c r="C127" i="9"/>
  <c r="H230" i="9"/>
  <c r="I60" i="9"/>
  <c r="O60" i="3"/>
  <c r="H182" i="9"/>
  <c r="L178" i="9"/>
  <c r="F259" i="9"/>
  <c r="H144" i="9"/>
  <c r="I46" i="9"/>
  <c r="H254" i="9"/>
  <c r="I158" i="9"/>
  <c r="E61" i="9"/>
  <c r="I110" i="9"/>
  <c r="O202" i="9"/>
  <c r="N139" i="9"/>
  <c r="N44" i="9"/>
  <c r="O45" i="3"/>
  <c r="C103" i="9"/>
  <c r="E85" i="9"/>
  <c r="H242" i="9"/>
  <c r="F75" i="9"/>
  <c r="C152" i="9"/>
  <c r="E239" i="9"/>
  <c r="F195" i="9"/>
  <c r="F141" i="9"/>
  <c r="O267" i="9"/>
  <c r="F229" i="9"/>
  <c r="H142" i="9"/>
  <c r="C177" i="9"/>
  <c r="L239" i="9"/>
  <c r="L153" i="9"/>
  <c r="K252" i="9"/>
  <c r="K16" i="3"/>
  <c r="E31" i="9"/>
  <c r="O138" i="9"/>
  <c r="K62" i="9"/>
  <c r="N98" i="9"/>
  <c r="N182" i="9"/>
  <c r="N37" i="9"/>
  <c r="F65" i="9"/>
  <c r="L40" i="9"/>
  <c r="F240" i="9"/>
  <c r="N76" i="9"/>
  <c r="O258" i="9"/>
  <c r="H118" i="9"/>
  <c r="L120" i="9"/>
  <c r="K78" i="9"/>
  <c r="E107" i="9"/>
  <c r="E162" i="9"/>
  <c r="L41" i="9"/>
  <c r="N155" i="9"/>
  <c r="F45" i="9"/>
  <c r="H107" i="9"/>
  <c r="K225" i="9"/>
  <c r="H270" i="9"/>
  <c r="O79" i="9"/>
  <c r="E32" i="9"/>
  <c r="L226" i="9"/>
  <c r="K176" i="9"/>
  <c r="F23" i="9"/>
  <c r="C74" i="9"/>
  <c r="O178" i="9"/>
  <c r="C252" i="9"/>
  <c r="F261" i="9"/>
  <c r="I100" i="9"/>
  <c r="N222" i="9"/>
  <c r="O38" i="9"/>
  <c r="N142" i="9"/>
  <c r="E259" i="9"/>
  <c r="C77" i="9"/>
  <c r="E142" i="9"/>
  <c r="K240" i="9"/>
  <c r="H47" i="9"/>
  <c r="E127" i="9"/>
  <c r="H239" i="9"/>
  <c r="K83" i="9"/>
  <c r="L233" i="9"/>
  <c r="G68" i="3"/>
  <c r="F191" i="9"/>
  <c r="E262" i="9"/>
  <c r="L228" i="9"/>
  <c r="E141" i="9"/>
  <c r="N114" i="9"/>
  <c r="C110" i="9"/>
  <c r="O164" i="9"/>
  <c r="H64" i="9"/>
  <c r="H36" i="9"/>
  <c r="L113" i="9"/>
  <c r="H214" i="9"/>
  <c r="C189" i="9"/>
  <c r="N60" i="9"/>
  <c r="L150" i="9"/>
  <c r="L128" i="9"/>
  <c r="E103" i="9"/>
  <c r="K82" i="9"/>
  <c r="L27" i="9"/>
  <c r="I266" i="9"/>
  <c r="F154" i="9"/>
  <c r="N70" i="9"/>
  <c r="I107" i="9"/>
  <c r="E104" i="9"/>
  <c r="L140" i="9"/>
  <c r="K186" i="9"/>
  <c r="I221" i="9"/>
  <c r="N181" i="9"/>
  <c r="K10" i="3"/>
  <c r="O60" i="9"/>
  <c r="F260" i="9"/>
  <c r="I251" i="9"/>
  <c r="I241" i="9"/>
  <c r="I137" i="9"/>
  <c r="C231" i="9"/>
  <c r="G41" i="3"/>
  <c r="H78" i="9"/>
  <c r="C112" i="9"/>
  <c r="C221" i="9"/>
  <c r="N250" i="9"/>
  <c r="K204" i="9"/>
  <c r="H190" i="9"/>
  <c r="L183" i="9"/>
  <c r="K9" i="3"/>
  <c r="N164" i="9"/>
  <c r="N195" i="9"/>
  <c r="N234" i="9"/>
  <c r="I242" i="9"/>
  <c r="N212" i="9"/>
  <c r="I126" i="9"/>
  <c r="N122" i="9"/>
  <c r="I26" i="9"/>
  <c r="C260" i="9"/>
  <c r="E27" i="9"/>
  <c r="N40" i="9"/>
  <c r="C73" i="9"/>
  <c r="N251" i="9"/>
  <c r="N109" i="9"/>
  <c r="N144" i="9"/>
  <c r="I183" i="9"/>
  <c r="E200" i="9"/>
  <c r="N185" i="9"/>
  <c r="I35" i="9"/>
  <c r="K138" i="9"/>
  <c r="I224" i="9"/>
  <c r="I27" i="9"/>
  <c r="L28" i="9"/>
  <c r="G48" i="3"/>
  <c r="O87" i="9"/>
  <c r="E143" i="9"/>
  <c r="N151" i="9"/>
  <c r="L69" i="9"/>
  <c r="L230" i="9"/>
  <c r="L67" i="9"/>
  <c r="K190" i="9"/>
  <c r="C100" i="9"/>
  <c r="H199" i="9"/>
  <c r="O230" i="9"/>
  <c r="C70" i="9"/>
  <c r="E255" i="9"/>
  <c r="L277" i="9"/>
  <c r="C272" i="9"/>
  <c r="O216" i="9"/>
  <c r="O58" i="3"/>
  <c r="C78" i="9"/>
  <c r="F114" i="9"/>
  <c r="C28" i="9"/>
  <c r="E160" i="9"/>
  <c r="C259" i="9"/>
  <c r="O75" i="9"/>
  <c r="N153" i="9"/>
  <c r="E82" i="9"/>
  <c r="F156" i="9"/>
  <c r="O261" i="9"/>
  <c r="F180" i="9"/>
  <c r="C204" i="9"/>
  <c r="K212" i="9"/>
  <c r="O196" i="9"/>
  <c r="E64" i="9"/>
  <c r="L80" i="9"/>
  <c r="F68" i="9"/>
  <c r="O176" i="9"/>
  <c r="C147" i="9"/>
  <c r="H124" i="9"/>
  <c r="F271" i="9"/>
  <c r="K158" i="9"/>
  <c r="G70" i="3"/>
  <c r="F78" i="9"/>
  <c r="N39" i="9"/>
  <c r="K271" i="9"/>
  <c r="C227" i="9"/>
  <c r="O260" i="9"/>
  <c r="K68" i="9"/>
  <c r="N119" i="9"/>
  <c r="H164" i="9"/>
  <c r="L257" i="9"/>
  <c r="O148" i="9"/>
  <c r="H88" i="9"/>
  <c r="H217" i="9"/>
  <c r="H148" i="9"/>
  <c r="H225" i="9"/>
  <c r="L62" i="9"/>
  <c r="L76" i="9"/>
  <c r="H140" i="9"/>
  <c r="F250" i="9"/>
  <c r="F177" i="9"/>
  <c r="E137" i="9"/>
  <c r="F34" i="9"/>
  <c r="C62" i="9"/>
  <c r="F193" i="9"/>
  <c r="K102" i="9"/>
  <c r="C114" i="9"/>
  <c r="K42" i="9"/>
  <c r="O48" i="9"/>
  <c r="E202" i="9"/>
  <c r="H128" i="9"/>
  <c r="O80" i="9"/>
  <c r="N107" i="9"/>
  <c r="H163" i="9"/>
  <c r="N80" i="9"/>
  <c r="C258" i="9"/>
  <c r="C48" i="9"/>
  <c r="N47" i="9"/>
  <c r="O81" i="9"/>
  <c r="F145" i="9"/>
  <c r="C68" i="9"/>
  <c r="I143" i="9"/>
  <c r="N198" i="9"/>
  <c r="O65" i="9"/>
  <c r="C150" i="9"/>
  <c r="C155" i="9"/>
  <c r="O36" i="9"/>
  <c r="K45" i="3"/>
  <c r="O198" i="9"/>
  <c r="G32" i="3"/>
  <c r="K33" i="3"/>
  <c r="F60" i="9"/>
  <c r="L231" i="9"/>
  <c r="H269" i="9"/>
  <c r="F175" i="9"/>
  <c r="F120" i="9"/>
  <c r="F275" i="9"/>
  <c r="F221" i="9"/>
  <c r="F62" i="9"/>
  <c r="E197" i="9"/>
  <c r="E163" i="9"/>
  <c r="O34" i="3"/>
  <c r="L86" i="9"/>
  <c r="L157" i="9"/>
  <c r="C213" i="9"/>
  <c r="K6" i="3"/>
  <c r="I235" i="9"/>
  <c r="O189" i="9"/>
  <c r="K20" i="5"/>
  <c r="I274" i="9"/>
  <c r="E273" i="9"/>
  <c r="F202" i="9"/>
  <c r="C89" i="9"/>
  <c r="F80" i="9"/>
  <c r="F104" i="9"/>
  <c r="E89" i="9"/>
  <c r="O29" i="9"/>
  <c r="O33" i="3"/>
  <c r="N220" i="9"/>
  <c r="I279" i="9"/>
  <c r="F251" i="9"/>
  <c r="N121" i="9"/>
  <c r="H116" i="9"/>
  <c r="C115" i="9"/>
  <c r="G65" i="3"/>
  <c r="L161" i="9"/>
  <c r="K7" i="3"/>
  <c r="N201" i="9"/>
  <c r="E213" i="9"/>
  <c r="I140" i="9"/>
  <c r="E266" i="9"/>
  <c r="H67" i="9"/>
  <c r="F151" i="9"/>
  <c r="E68" i="9"/>
  <c r="L268" i="9"/>
  <c r="I217" i="9"/>
  <c r="I271" i="9"/>
  <c r="F37" i="9"/>
  <c r="O212" i="9"/>
  <c r="H216" i="9"/>
  <c r="F266" i="9"/>
  <c r="N271" i="9"/>
  <c r="I113" i="9"/>
  <c r="N29" i="9"/>
  <c r="H62" i="9"/>
  <c r="K278" i="9"/>
  <c r="C63" i="9"/>
  <c r="E147" i="9"/>
  <c r="F116" i="9"/>
  <c r="K40" i="3"/>
  <c r="C230" i="9"/>
  <c r="O39" i="9"/>
  <c r="N196" i="9"/>
  <c r="E74" i="9"/>
  <c r="C199" i="9"/>
  <c r="O32" i="9"/>
  <c r="C64" i="9"/>
  <c r="N118" i="9"/>
  <c r="K124" i="9"/>
  <c r="H85" i="9"/>
  <c r="L182" i="9"/>
  <c r="N82" i="9"/>
  <c r="N108" i="9"/>
  <c r="O237" i="9"/>
  <c r="K199" i="9"/>
  <c r="C178" i="9"/>
  <c r="E117" i="9"/>
  <c r="H261" i="9"/>
  <c r="H40" i="9"/>
  <c r="C153" i="9"/>
  <c r="K63" i="9"/>
  <c r="O160" i="9"/>
  <c r="K10" i="5"/>
  <c r="F196" i="9"/>
  <c r="H84" i="9"/>
  <c r="I33" i="9"/>
  <c r="F127" i="9"/>
  <c r="K123" i="9"/>
  <c r="K68" i="3"/>
  <c r="N176" i="9"/>
  <c r="L123" i="9"/>
  <c r="O123" i="9"/>
  <c r="O141" i="9"/>
  <c r="L270" i="9"/>
  <c r="L215" i="9"/>
  <c r="G47" i="3"/>
  <c r="L23" i="9"/>
  <c r="E265" i="9"/>
  <c r="O273" i="9"/>
  <c r="C83" i="9"/>
  <c r="K12" i="5"/>
  <c r="I186" i="9"/>
  <c r="N174" i="9"/>
  <c r="K152" i="9"/>
  <c r="E254" i="9"/>
  <c r="F237" i="9"/>
  <c r="O119" i="9"/>
  <c r="N276" i="9"/>
  <c r="O40" i="3"/>
  <c r="O72" i="3"/>
  <c r="K29" i="9"/>
  <c r="N239" i="9"/>
  <c r="C137" i="9"/>
  <c r="N280" i="9"/>
  <c r="E257" i="9"/>
  <c r="H176" i="9"/>
  <c r="N228" i="9"/>
  <c r="F176" i="9"/>
  <c r="C240" i="9"/>
  <c r="E123" i="9"/>
  <c r="O76" i="9"/>
  <c r="F73" i="9"/>
  <c r="L159" i="9"/>
  <c r="E139" i="9"/>
  <c r="F98" i="9"/>
  <c r="I192" i="9"/>
  <c r="E228" i="9"/>
  <c r="K21" i="3"/>
  <c r="I234" i="9"/>
  <c r="G56" i="3"/>
  <c r="F257" i="9"/>
  <c r="F82" i="9"/>
  <c r="E261" i="9"/>
  <c r="N116" i="9"/>
  <c r="L222" i="9"/>
  <c r="O37" i="9"/>
  <c r="K65" i="9"/>
  <c r="I122" i="9"/>
  <c r="H43" i="9"/>
  <c r="O27" i="9"/>
  <c r="O47" i="9"/>
  <c r="L259" i="9"/>
  <c r="K215" i="9"/>
  <c r="N36" i="9"/>
  <c r="O158" i="9"/>
  <c r="O41" i="9"/>
  <c r="C142" i="9"/>
  <c r="N90" i="9"/>
  <c r="N127" i="9"/>
  <c r="O257" i="9"/>
  <c r="F85" i="9"/>
  <c r="I220" i="9"/>
  <c r="C198" i="9"/>
  <c r="K142" i="9"/>
  <c r="F189" i="9"/>
  <c r="H178" i="9"/>
  <c r="H137" i="9"/>
  <c r="H160" i="9"/>
  <c r="H150" i="9"/>
  <c r="K48" i="3"/>
  <c r="E33" i="9"/>
  <c r="O57" i="3"/>
  <c r="F186" i="9"/>
  <c r="I226" i="9"/>
  <c r="N235" i="9"/>
  <c r="O111" i="9"/>
  <c r="O42" i="3"/>
  <c r="C218" i="9"/>
  <c r="K230" i="9"/>
  <c r="C50" i="9"/>
  <c r="N217" i="9"/>
  <c r="E218" i="9"/>
  <c r="K150" i="9"/>
  <c r="L242" i="9"/>
  <c r="H161" i="9"/>
  <c r="H181" i="9"/>
  <c r="I270" i="9"/>
  <c r="L33" i="9"/>
  <c r="K26" i="9"/>
  <c r="C136" i="9"/>
  <c r="K35" i="3"/>
  <c r="K188" i="9"/>
  <c r="K31" i="3"/>
  <c r="L78" i="9"/>
  <c r="O23" i="9"/>
  <c r="L36" i="9"/>
  <c r="E235" i="9"/>
  <c r="F164" i="9"/>
  <c r="G40" i="3"/>
  <c r="N226" i="9"/>
  <c r="N216" i="9"/>
  <c r="O52" i="9"/>
  <c r="O147" i="9"/>
  <c r="C190" i="9"/>
  <c r="E60" i="9"/>
  <c r="K48" i="9"/>
  <c r="N225" i="9"/>
  <c r="O259" i="9"/>
  <c r="K109" i="9"/>
  <c r="H154" i="9"/>
  <c r="F203" i="9"/>
  <c r="I166" i="9"/>
  <c r="L124" i="9"/>
  <c r="G57" i="3"/>
  <c r="O47" i="3"/>
  <c r="H69" i="9"/>
  <c r="K73" i="3"/>
  <c r="H179" i="9"/>
  <c r="H174" i="9"/>
  <c r="E34" i="9"/>
  <c r="K259" i="9"/>
  <c r="H200" i="9"/>
  <c r="L137" i="9"/>
  <c r="E223" i="9"/>
  <c r="H25" i="9"/>
  <c r="I64" i="9"/>
  <c r="N126" i="9"/>
  <c r="E90" i="9"/>
  <c r="E240" i="9"/>
  <c r="C159" i="9"/>
  <c r="I69" i="9"/>
  <c r="O140" i="9"/>
  <c r="N117" i="9"/>
  <c r="H68" i="9"/>
  <c r="H87" i="9"/>
  <c r="C39" i="9"/>
  <c r="O46" i="3"/>
  <c r="K7" i="5"/>
  <c r="I259" i="9"/>
  <c r="H65" i="9"/>
  <c r="O50" i="9"/>
  <c r="L100" i="9"/>
  <c r="F25" i="9"/>
  <c r="K269" i="9"/>
  <c r="L42" i="9"/>
  <c r="E128" i="9"/>
  <c r="N22" i="9"/>
  <c r="K89" i="9"/>
  <c r="O152" i="9"/>
  <c r="N150" i="9"/>
  <c r="C275" i="9"/>
  <c r="L73" i="9"/>
  <c r="L204" i="9"/>
  <c r="K66" i="3"/>
  <c r="N258" i="9"/>
  <c r="K69" i="9"/>
  <c r="N50" i="9"/>
  <c r="H256" i="9"/>
  <c r="K72" i="3"/>
  <c r="C81" i="9"/>
  <c r="H75" i="9"/>
  <c r="C36" i="9"/>
  <c r="C187" i="9"/>
  <c r="L191" i="9"/>
  <c r="K155" i="9"/>
  <c r="H219" i="9"/>
  <c r="C180" i="9"/>
  <c r="F52" i="9"/>
  <c r="K217" i="9"/>
  <c r="E276" i="9"/>
  <c r="N99" i="9"/>
  <c r="E217" i="9"/>
  <c r="N224" i="9"/>
  <c r="E73" i="9"/>
  <c r="I203" i="9"/>
  <c r="O229" i="9"/>
  <c r="E277" i="9"/>
  <c r="K14" i="3"/>
  <c r="O122" i="9"/>
  <c r="H143" i="9"/>
  <c r="I156" i="9"/>
  <c r="E62" i="9"/>
  <c r="K180" i="9"/>
  <c r="N33" i="9"/>
  <c r="I255" i="9"/>
  <c r="C154" i="9"/>
  <c r="L192" i="9"/>
  <c r="K80" i="9"/>
  <c r="H49" i="9"/>
  <c r="C160" i="9"/>
  <c r="L29" i="9"/>
  <c r="C229" i="9"/>
  <c r="I98" i="9"/>
  <c r="C263" i="9"/>
  <c r="N111" i="9"/>
  <c r="O182" i="9"/>
  <c r="E50" i="9"/>
  <c r="F150" i="9"/>
  <c r="H41" i="9"/>
  <c r="H165" i="9"/>
  <c r="C124" i="9"/>
  <c r="K6" i="5"/>
  <c r="C104" i="9"/>
  <c r="E99" i="9"/>
  <c r="L66" i="9"/>
  <c r="H125" i="9"/>
  <c r="O242" i="9"/>
  <c r="K139" i="9"/>
  <c r="K81" i="9"/>
  <c r="O180" i="9"/>
  <c r="H175" i="9"/>
  <c r="E138" i="9"/>
  <c r="K241" i="9"/>
  <c r="K265" i="9"/>
  <c r="K70" i="3"/>
  <c r="O113" i="9"/>
  <c r="F276" i="9"/>
  <c r="L232" i="9"/>
  <c r="H29" i="9"/>
  <c r="E189" i="9"/>
  <c r="H120" i="9"/>
  <c r="L125" i="9"/>
  <c r="I201" i="9"/>
  <c r="K116" i="9"/>
  <c r="C250" i="9"/>
  <c r="E126" i="9"/>
  <c r="K165" i="9"/>
  <c r="N46" i="9"/>
  <c r="L234" i="9"/>
  <c r="E29" i="9"/>
  <c r="C201" i="9"/>
  <c r="G45" i="3"/>
  <c r="K108" i="9"/>
  <c r="E114" i="9"/>
  <c r="E263" i="9"/>
  <c r="C117" i="9"/>
  <c r="I215" i="9"/>
  <c r="E146" i="9"/>
  <c r="C257" i="9"/>
  <c r="C143" i="9"/>
  <c r="O30" i="9"/>
  <c r="I253" i="9"/>
  <c r="K64" i="3"/>
  <c r="F268" i="9"/>
  <c r="L64" i="9"/>
  <c r="N252" i="9"/>
  <c r="H252" i="9"/>
  <c r="I70" i="9"/>
  <c r="I74" i="9"/>
  <c r="K226" i="9"/>
  <c r="I222" i="9"/>
  <c r="I198" i="9"/>
  <c r="O77" i="9"/>
  <c r="E231" i="9"/>
  <c r="L126" i="9"/>
  <c r="I194" i="9"/>
  <c r="N204" i="9"/>
  <c r="N73" i="9"/>
  <c r="H234" i="9"/>
  <c r="L88" i="9"/>
  <c r="E51" i="9"/>
  <c r="E120" i="9"/>
  <c r="E180" i="9"/>
  <c r="H204" i="9"/>
  <c r="N279" i="9"/>
  <c r="L261" i="9"/>
  <c r="O220" i="9"/>
  <c r="F148" i="9"/>
  <c r="O159" i="9"/>
  <c r="O193" i="9"/>
  <c r="C108" i="9"/>
  <c r="K228" i="9"/>
  <c r="I51" i="9"/>
  <c r="H185" i="9"/>
  <c r="K23" i="9"/>
  <c r="O26" i="9"/>
  <c r="I38" i="9"/>
  <c r="L147" i="9"/>
  <c r="E75" i="9"/>
  <c r="O88" i="9"/>
  <c r="C71" i="9"/>
  <c r="K64" i="9"/>
  <c r="H257" i="9"/>
  <c r="H138" i="9"/>
  <c r="E221" i="9"/>
  <c r="O42" i="9"/>
  <c r="K189" i="9"/>
  <c r="E229" i="9"/>
  <c r="K66" i="9"/>
  <c r="E183" i="9"/>
  <c r="L85" i="9"/>
  <c r="O109" i="9"/>
  <c r="O165" i="9"/>
  <c r="H103" i="9"/>
  <c r="F136" i="9"/>
  <c r="L141" i="9"/>
  <c r="H194" i="9"/>
  <c r="N272" i="9"/>
  <c r="N115" i="9"/>
  <c r="I77" i="9"/>
  <c r="N264" i="9"/>
  <c r="I254" i="9"/>
  <c r="C41" i="9"/>
  <c r="I148" i="9"/>
  <c r="N259" i="9"/>
  <c r="K187" i="9"/>
  <c r="C27" i="9"/>
  <c r="F252" i="9"/>
  <c r="H253" i="9"/>
  <c r="F179" i="9"/>
  <c r="C107" i="9"/>
  <c r="L251" i="9"/>
  <c r="F279" i="9"/>
  <c r="E40" i="9"/>
  <c r="I174" i="9"/>
  <c r="H149" i="9"/>
  <c r="E148" i="9"/>
  <c r="C125" i="9"/>
  <c r="H266" i="9"/>
  <c r="N64" i="9"/>
  <c r="H184" i="9"/>
  <c r="I30" i="9"/>
  <c r="C186" i="9"/>
  <c r="K33" i="9"/>
  <c r="O276" i="9"/>
  <c r="O32" i="3"/>
  <c r="E71" i="9"/>
  <c r="K14" i="5"/>
  <c r="O44" i="9"/>
  <c r="I197" i="9"/>
  <c r="E191" i="9"/>
  <c r="F76" i="9"/>
  <c r="K34" i="9"/>
  <c r="E25" i="9"/>
  <c r="K76" i="9"/>
  <c r="E271" i="9"/>
  <c r="E190" i="9"/>
  <c r="C24" i="9"/>
  <c r="K143" i="9"/>
  <c r="N30" i="9"/>
  <c r="E212" i="9"/>
  <c r="H259" i="9"/>
  <c r="H122" i="9"/>
  <c r="H39" i="9"/>
  <c r="L81" i="9"/>
  <c r="N75" i="9"/>
  <c r="I276" i="9"/>
  <c r="F230" i="9"/>
  <c r="K261" i="9"/>
  <c r="E258" i="9"/>
  <c r="C43" i="9"/>
  <c r="L127" i="9"/>
  <c r="K8" i="5"/>
  <c r="L180" i="9"/>
  <c r="K25" i="3"/>
  <c r="H83" i="9"/>
  <c r="O213" i="9"/>
  <c r="L278" i="9"/>
  <c r="E44" i="9"/>
  <c r="H28" i="9"/>
  <c r="I262" i="9"/>
  <c r="K239" i="9"/>
  <c r="K231" i="9"/>
  <c r="K27" i="9"/>
  <c r="I124" i="9"/>
  <c r="C176" i="9"/>
  <c r="L72" i="9"/>
  <c r="K18" i="3"/>
  <c r="F183" i="9"/>
  <c r="O279" i="9"/>
  <c r="O31" i="3"/>
  <c r="K174" i="9"/>
  <c r="K23" i="3"/>
  <c r="I73" i="9"/>
  <c r="K162" i="9"/>
  <c r="I184" i="9"/>
  <c r="L104" i="9"/>
  <c r="L122" i="9"/>
  <c r="I228" i="9"/>
  <c r="L193" i="9"/>
  <c r="O50" i="3"/>
  <c r="C164" i="9"/>
  <c r="K69" i="3"/>
  <c r="I196" i="9"/>
  <c r="L185" i="9"/>
  <c r="H250" i="9"/>
  <c r="E145" i="9"/>
  <c r="I230" i="9"/>
  <c r="I25" i="9"/>
  <c r="C79" i="9"/>
  <c r="C276" i="9"/>
  <c r="K49" i="9"/>
  <c r="H27" i="9"/>
  <c r="O112" i="9"/>
  <c r="G44" i="3"/>
  <c r="K193" i="9"/>
  <c r="L238" i="9"/>
  <c r="N257" i="9"/>
  <c r="N120" i="9"/>
  <c r="H227" i="9"/>
  <c r="C76" i="9"/>
  <c r="E224" i="9"/>
  <c r="E198" i="9"/>
  <c r="I178" i="9"/>
  <c r="L202" i="9"/>
  <c r="O268" i="9"/>
  <c r="N67" i="9"/>
  <c r="F99" i="9"/>
  <c r="K182" i="9"/>
  <c r="E166" i="9"/>
  <c r="I179" i="9"/>
  <c r="L274" i="9"/>
  <c r="H273" i="9"/>
  <c r="F144" i="9"/>
  <c r="F102" i="9"/>
  <c r="H79" i="9"/>
  <c r="I43" i="9"/>
  <c r="G69" i="3"/>
  <c r="I28" i="9"/>
  <c r="I141" i="9"/>
  <c r="O179" i="9"/>
  <c r="O228" i="9"/>
  <c r="N262" i="9"/>
  <c r="C233" i="9"/>
  <c r="K40" i="9"/>
  <c r="C188" i="9"/>
  <c r="N112" i="9"/>
  <c r="F198" i="9"/>
  <c r="H123" i="9"/>
  <c r="E23" i="9"/>
  <c r="I223" i="9"/>
  <c r="I24" i="9"/>
  <c r="N194" i="9"/>
  <c r="O68" i="9"/>
  <c r="O186" i="9"/>
  <c r="H159" i="9"/>
  <c r="G60" i="3"/>
  <c r="O143" i="9"/>
  <c r="H263" i="9"/>
  <c r="K113" i="9"/>
  <c r="L252" i="9"/>
  <c r="L163" i="9"/>
  <c r="I71" i="9"/>
  <c r="K84" i="9"/>
  <c r="E30" i="9"/>
  <c r="E279" i="9"/>
  <c r="C242" i="9"/>
  <c r="K44" i="9"/>
  <c r="K101" i="9"/>
  <c r="C84" i="9"/>
  <c r="L117" i="9"/>
  <c r="F32" i="9"/>
  <c r="N83" i="9"/>
  <c r="E39" i="9"/>
  <c r="K86" i="9"/>
  <c r="L240" i="9"/>
  <c r="C122" i="9"/>
  <c r="N269" i="9"/>
  <c r="O232" i="9"/>
  <c r="C139" i="9"/>
  <c r="L188" i="9"/>
  <c r="K125" i="9"/>
  <c r="O188" i="9"/>
  <c r="F125" i="9"/>
  <c r="F44" i="9"/>
  <c r="I256" i="9"/>
  <c r="C46" i="9"/>
  <c r="K51" i="9"/>
  <c r="L110" i="9"/>
  <c r="I236" i="9"/>
  <c r="F201" i="9"/>
  <c r="C273" i="9"/>
  <c r="C144" i="9"/>
  <c r="C237" i="9"/>
  <c r="O266" i="9"/>
  <c r="K220" i="9"/>
  <c r="E154" i="9"/>
  <c r="O184" i="9"/>
  <c r="I272" i="9"/>
  <c r="L218" i="9"/>
  <c r="I237" i="9"/>
  <c r="L116" i="9"/>
  <c r="I165" i="9"/>
  <c r="C223" i="9"/>
  <c r="I181" i="9"/>
  <c r="E77" i="9"/>
  <c r="L44" i="9"/>
  <c r="L260" i="9"/>
  <c r="O64" i="3"/>
  <c r="E177" i="9"/>
  <c r="O44" i="3"/>
  <c r="I68" i="9"/>
  <c r="K59" i="3"/>
  <c r="I263" i="9"/>
  <c r="K272" i="9"/>
  <c r="E47" i="9"/>
  <c r="H44" i="9"/>
  <c r="C37" i="9"/>
  <c r="N48" i="9"/>
  <c r="O280" i="9"/>
  <c r="C146" i="9"/>
  <c r="K71" i="3"/>
  <c r="F192" i="9"/>
  <c r="L276" i="9"/>
  <c r="N178" i="9"/>
  <c r="H268" i="9"/>
  <c r="I104" i="9"/>
  <c r="C69" i="9"/>
  <c r="N160" i="9"/>
  <c r="L166" i="9"/>
  <c r="C200" i="9"/>
  <c r="K218" i="9"/>
  <c r="K36" i="9"/>
  <c r="H73" i="9"/>
  <c r="H66" i="9"/>
  <c r="H223" i="9"/>
  <c r="C280" i="9"/>
  <c r="H102" i="9"/>
  <c r="K227" i="9"/>
  <c r="K254" i="9"/>
  <c r="L255" i="9"/>
  <c r="L213" i="9"/>
  <c r="C239" i="9"/>
  <c r="I227" i="9"/>
  <c r="L47" i="9"/>
  <c r="I180" i="9"/>
  <c r="L114" i="9"/>
  <c r="O203" i="9"/>
  <c r="H271" i="9"/>
  <c r="K47" i="9"/>
  <c r="K232" i="9"/>
  <c r="O71" i="3"/>
  <c r="N128" i="9"/>
  <c r="E251" i="9"/>
  <c r="O269" i="9"/>
  <c r="L165" i="9"/>
  <c r="K87" i="9"/>
  <c r="F182" i="9"/>
  <c r="E225" i="9"/>
  <c r="I121" i="9"/>
  <c r="K79" i="9"/>
  <c r="O90" i="9"/>
  <c r="C195" i="9"/>
  <c r="K120" i="9"/>
  <c r="G61" i="3"/>
  <c r="F223" i="9"/>
  <c r="C278" i="9"/>
  <c r="K43" i="9"/>
  <c r="E118" i="9"/>
  <c r="K15" i="3"/>
  <c r="F63" i="9"/>
  <c r="C98" i="9"/>
  <c r="E81" i="9"/>
  <c r="H89" i="9"/>
  <c r="L149" i="9"/>
  <c r="C264" i="9"/>
  <c r="K12" i="3"/>
  <c r="O195" i="9"/>
  <c r="I202" i="9"/>
  <c r="K267" i="9"/>
  <c r="K57" i="3"/>
  <c r="O204" i="9"/>
  <c r="C156" i="9"/>
  <c r="F30" i="9"/>
  <c r="K177" i="9"/>
  <c r="N240" i="9"/>
  <c r="C226" i="9"/>
  <c r="C255" i="9"/>
  <c r="N32" i="9"/>
  <c r="H264" i="9"/>
  <c r="F140" i="9"/>
  <c r="C216" i="9"/>
  <c r="L235" i="9"/>
  <c r="L272" i="9"/>
  <c r="E36" i="9"/>
  <c r="F220" i="9"/>
  <c r="I109" i="9"/>
  <c r="F87" i="9"/>
  <c r="O251" i="9"/>
  <c r="L221" i="9"/>
  <c r="O234" i="9"/>
  <c r="C72" i="9"/>
  <c r="O63" i="9"/>
  <c r="I47" i="9"/>
  <c r="H141" i="9"/>
  <c r="C161" i="9"/>
  <c r="C279" i="9"/>
  <c r="H152" i="9"/>
  <c r="N177" i="9"/>
  <c r="O85" i="9"/>
  <c r="I145" i="9"/>
  <c r="N31" i="9"/>
  <c r="E192" i="9"/>
  <c r="K46" i="3"/>
  <c r="N72" i="9"/>
  <c r="K62" i="3"/>
  <c r="N233" i="9"/>
  <c r="O121" i="9"/>
  <c r="E76" i="9"/>
  <c r="F121" i="9"/>
  <c r="E181" i="9"/>
  <c r="O255" i="9"/>
  <c r="H153" i="9"/>
  <c r="E253" i="9"/>
  <c r="C224" i="9"/>
  <c r="I269" i="9"/>
  <c r="L225" i="9"/>
  <c r="F234" i="9"/>
  <c r="H186" i="9"/>
  <c r="I128" i="9"/>
  <c r="N231" i="9"/>
  <c r="F228" i="9"/>
  <c r="F36" i="9"/>
  <c r="O225" i="9"/>
  <c r="I106" i="9"/>
  <c r="O49" i="9"/>
  <c r="L90" i="9"/>
  <c r="E256" i="9"/>
  <c r="C270" i="9"/>
  <c r="N138" i="9"/>
  <c r="E87" i="9"/>
  <c r="F107" i="9"/>
  <c r="C123" i="9"/>
  <c r="H198" i="9"/>
  <c r="I48" i="9"/>
  <c r="F232" i="9"/>
  <c r="O105" i="9"/>
  <c r="I216" i="9"/>
  <c r="K32" i="3"/>
  <c r="E122" i="9"/>
  <c r="L139" i="9"/>
  <c r="O278" i="9"/>
  <c r="L71" i="9"/>
  <c r="K235" i="9"/>
  <c r="H192" i="9"/>
  <c r="I146" i="9"/>
  <c r="K90" i="9"/>
  <c r="G38" i="3"/>
  <c r="C157" i="9"/>
  <c r="F69" i="9"/>
  <c r="N49" i="9"/>
  <c r="O166" i="9"/>
  <c r="L111" i="9"/>
  <c r="K63" i="3"/>
  <c r="C99" i="9"/>
  <c r="E109" i="9"/>
  <c r="N146" i="9"/>
  <c r="K58" i="3"/>
  <c r="I212" i="9"/>
  <c r="K274" i="9"/>
  <c r="O155" i="9"/>
  <c r="K39" i="9"/>
  <c r="N193" i="9"/>
  <c r="H119" i="9"/>
  <c r="O142" i="9"/>
  <c r="O34" i="9"/>
  <c r="I218" i="9"/>
  <c r="N101" i="9"/>
  <c r="O254" i="9"/>
  <c r="F212" i="9"/>
  <c r="E280" i="9"/>
  <c r="N145" i="9"/>
  <c r="C202" i="9"/>
  <c r="C26" i="9"/>
  <c r="O73" i="3"/>
  <c r="L50" i="9"/>
  <c r="F146" i="9"/>
  <c r="E179" i="9"/>
  <c r="C145" i="9"/>
  <c r="K166" i="9"/>
  <c r="O272" i="9"/>
  <c r="E157" i="9"/>
  <c r="F258" i="9"/>
  <c r="C267" i="9"/>
  <c r="N166" i="9"/>
  <c r="N184" i="9"/>
  <c r="K37" i="9"/>
  <c r="E78" i="9"/>
  <c r="G50" i="3"/>
  <c r="L263" i="9"/>
  <c r="F161" i="9"/>
  <c r="O194" i="9"/>
  <c r="I239" i="9"/>
  <c r="K47" i="3"/>
  <c r="H195" i="9"/>
  <c r="E234" i="9"/>
  <c r="K46" i="9"/>
  <c r="H255" i="9"/>
  <c r="K41" i="3"/>
  <c r="H81" i="9"/>
  <c r="O137" i="9"/>
  <c r="I115" i="9"/>
  <c r="E178" i="9"/>
  <c r="L109" i="9"/>
  <c r="K107" i="9"/>
  <c r="N78" i="9"/>
  <c r="F165" i="9"/>
  <c r="C215" i="9"/>
  <c r="O65" i="3"/>
  <c r="O78" i="9"/>
  <c r="F262" i="9"/>
  <c r="O107" i="9"/>
  <c r="G74" i="3"/>
  <c r="E41" i="9"/>
  <c r="L87" i="9"/>
  <c r="K157" i="9"/>
  <c r="E215" i="9"/>
  <c r="N203" i="9"/>
  <c r="H213" i="9"/>
  <c r="E108" i="9"/>
  <c r="N273" i="9"/>
  <c r="N26" i="9"/>
  <c r="K242" i="9"/>
  <c r="C183" i="9"/>
  <c r="O274" i="9"/>
  <c r="H50" i="9"/>
  <c r="K39" i="3"/>
  <c r="F214" i="9"/>
  <c r="G39" i="3"/>
  <c r="N124" i="9"/>
  <c r="L39" i="9"/>
  <c r="O241" i="9"/>
  <c r="K71" i="9"/>
  <c r="K256" i="9"/>
  <c r="K85" i="9"/>
  <c r="E270" i="9"/>
  <c r="F105" i="9"/>
  <c r="I79" i="9"/>
  <c r="O231" i="9"/>
  <c r="O263" i="9"/>
  <c r="F39" i="9"/>
  <c r="G59" i="3"/>
  <c r="K264" i="9"/>
  <c r="H218" i="9"/>
  <c r="H188" i="9"/>
  <c r="G64" i="3"/>
  <c r="F239" i="9"/>
  <c r="C165" i="9"/>
  <c r="G63" i="3"/>
  <c r="L160" i="9"/>
  <c r="L121" i="9"/>
  <c r="F100" i="9"/>
  <c r="C174" i="9"/>
  <c r="I144" i="9"/>
  <c r="O38" i="3"/>
  <c r="C138" i="9"/>
  <c r="K114" i="9"/>
  <c r="H274" i="9"/>
  <c r="F272" i="9"/>
  <c r="O51" i="9"/>
  <c r="H106" i="9"/>
  <c r="K24" i="3"/>
  <c r="G43" i="3"/>
  <c r="L108" i="9"/>
  <c r="K258" i="9"/>
  <c r="I138" i="9"/>
  <c r="C113" i="9"/>
  <c r="O271" i="9"/>
  <c r="F106" i="9"/>
  <c r="I187" i="9"/>
  <c r="O106" i="9"/>
  <c r="E219" i="9"/>
  <c r="E174" i="9"/>
  <c r="I195" i="9"/>
  <c r="O136" i="9"/>
  <c r="N154" i="9"/>
  <c r="O99" i="9"/>
  <c r="F162" i="9"/>
  <c r="O238" i="9"/>
  <c r="O275" i="9"/>
  <c r="N147" i="9"/>
  <c r="C45" i="9"/>
  <c r="N163" i="9"/>
  <c r="I278" i="9"/>
  <c r="N113" i="9"/>
  <c r="O264" i="9"/>
  <c r="K13" i="3"/>
  <c r="C52" i="9"/>
  <c r="C118" i="9"/>
  <c r="E79" i="9"/>
  <c r="N275" i="9"/>
  <c r="O236" i="9"/>
  <c r="F213" i="9"/>
  <c r="H158" i="9"/>
  <c r="E252" i="9"/>
  <c r="F72" i="9"/>
  <c r="L51" i="9"/>
  <c r="C116" i="9"/>
  <c r="K136" i="9"/>
  <c r="F264" i="9"/>
  <c r="O35" i="3"/>
  <c r="I260" i="9"/>
  <c r="O215" i="9"/>
  <c r="I29" i="9"/>
  <c r="L145" i="9"/>
  <c r="I76" i="9"/>
  <c r="G31" i="3"/>
  <c r="C44" i="9"/>
  <c r="L75" i="9"/>
  <c r="H77" i="9"/>
  <c r="F101" i="9"/>
  <c r="L101" i="9"/>
  <c r="N242" i="9"/>
  <c r="O252" i="9"/>
  <c r="K22" i="3"/>
  <c r="I233" i="9"/>
  <c r="H238" i="9"/>
  <c r="O128" i="9"/>
  <c r="K251" i="9"/>
  <c r="F123" i="9"/>
  <c r="I90" i="9"/>
  <c r="E242" i="9"/>
  <c r="I161" i="9"/>
  <c r="N137" i="9"/>
  <c r="C65" i="9"/>
  <c r="K65" i="3"/>
  <c r="L26" i="9"/>
  <c r="E220" i="9"/>
  <c r="N71" i="9"/>
  <c r="I238" i="9"/>
  <c r="I44" i="9"/>
  <c r="N189" i="9"/>
  <c r="H61" i="9"/>
  <c r="I139" i="9"/>
  <c r="I193" i="9"/>
  <c r="N125" i="9"/>
  <c r="H108" i="9"/>
  <c r="I117" i="9"/>
  <c r="G35" i="3"/>
  <c r="F236" i="9"/>
  <c r="C128" i="9"/>
  <c r="I82" i="9"/>
  <c r="H162" i="9"/>
  <c r="H157" i="9"/>
  <c r="K74" i="3"/>
  <c r="I225" i="9"/>
  <c r="E45" i="9"/>
  <c r="C236" i="9"/>
  <c r="I177" i="9"/>
  <c r="K16" i="5"/>
  <c r="K250" i="9"/>
  <c r="H275" i="9"/>
  <c r="C109" i="9"/>
  <c r="N35" i="9"/>
  <c r="F28" i="9"/>
  <c r="O222" i="9"/>
  <c r="I150" i="9"/>
  <c r="F277" i="9"/>
  <c r="E182" i="9"/>
  <c r="O28" i="9"/>
  <c r="H191" i="9"/>
  <c r="I176" i="9"/>
  <c r="F226" i="9"/>
  <c r="K146" i="9"/>
  <c r="H52" i="9"/>
  <c r="H147" i="9"/>
  <c r="N149" i="9"/>
  <c r="C166" i="9"/>
  <c r="I39" i="9"/>
  <c r="H51" i="9"/>
  <c r="F83" i="9"/>
  <c r="H71" i="9"/>
  <c r="F219" i="9"/>
  <c r="H236" i="9"/>
  <c r="O277" i="9"/>
  <c r="F110" i="9"/>
  <c r="C149" i="9"/>
  <c r="F113" i="9"/>
  <c r="K42" i="3"/>
  <c r="F26" i="9"/>
  <c r="K38" i="3"/>
  <c r="K22" i="9"/>
  <c r="K234" i="9"/>
  <c r="C22" i="9"/>
  <c r="H105" i="9"/>
  <c r="H237" i="9"/>
  <c r="E195" i="9"/>
  <c r="O61" i="3"/>
  <c r="O185" i="9"/>
  <c r="H201" i="9"/>
  <c r="F35" i="9"/>
  <c r="E35" i="9"/>
  <c r="F115" i="9"/>
  <c r="I252" i="9"/>
  <c r="I267" i="9"/>
  <c r="F215" i="9"/>
  <c r="K17" i="5"/>
  <c r="O253" i="9"/>
  <c r="K224" i="9"/>
  <c r="O70" i="9"/>
  <c r="I258" i="9"/>
  <c r="C106" i="9"/>
  <c r="L98" i="9"/>
  <c r="K17" i="3"/>
  <c r="H113" i="9"/>
  <c r="K178" i="9"/>
  <c r="F263" i="9"/>
  <c r="E176" i="9"/>
  <c r="F90" i="9"/>
  <c r="N74" i="9"/>
  <c r="C40" i="9"/>
  <c r="K201" i="9"/>
  <c r="E278" i="9"/>
  <c r="K203" i="9"/>
  <c r="F238" i="9"/>
  <c r="I37" i="9"/>
  <c r="F117" i="9"/>
  <c r="K15" i="5"/>
  <c r="O75" i="3"/>
  <c r="N238" i="9"/>
  <c r="L224" i="9"/>
  <c r="L198" i="9"/>
  <c r="E86" i="9"/>
  <c r="N159" i="9"/>
  <c r="F153" i="9"/>
  <c r="E102" i="9"/>
  <c r="G37" i="3"/>
  <c r="G58" i="3"/>
  <c r="N34" i="9"/>
  <c r="G34" i="3"/>
  <c r="C102" i="9"/>
  <c r="I191" i="9"/>
  <c r="H265" i="9"/>
  <c r="H114" i="9"/>
  <c r="E28" i="9"/>
  <c r="K237" i="9"/>
  <c r="F50" i="9"/>
  <c r="K144" i="9"/>
  <c r="E153" i="9"/>
  <c r="C88" i="9"/>
  <c r="H215" i="9"/>
  <c r="K11" i="3"/>
  <c r="F194" i="9"/>
  <c r="C85" i="9"/>
  <c r="E194" i="9"/>
  <c r="N51" i="9"/>
  <c r="O56" i="3"/>
  <c r="K61" i="9"/>
  <c r="F108" i="9"/>
  <c r="K13" i="5"/>
  <c r="L61" i="9"/>
  <c r="H139" i="9"/>
  <c r="F227" i="9"/>
  <c r="F143" i="9"/>
  <c r="H279" i="9"/>
  <c r="C29" i="9"/>
  <c r="F233" i="9"/>
  <c r="F142" i="9"/>
  <c r="F41" i="9"/>
  <c r="N165" i="9"/>
  <c r="O89" i="9"/>
  <c r="O233" i="9"/>
  <c r="N23" i="9"/>
  <c r="M29" i="9" l="1"/>
  <c r="J29" i="9"/>
  <c r="D29" i="9"/>
  <c r="G29" i="9"/>
  <c r="N13" i="5"/>
  <c r="L13" i="5"/>
  <c r="M13" i="5"/>
  <c r="Q56" i="3"/>
  <c r="P56" i="3"/>
  <c r="R56" i="3"/>
  <c r="J85" i="9"/>
  <c r="G85" i="9"/>
  <c r="D85" i="9"/>
  <c r="M85" i="9"/>
  <c r="L11" i="3"/>
  <c r="N11" i="3"/>
  <c r="M11" i="3"/>
  <c r="G88" i="9"/>
  <c r="M88" i="9"/>
  <c r="J88" i="9"/>
  <c r="D88" i="9"/>
  <c r="M102" i="9"/>
  <c r="G102" i="9"/>
  <c r="J102" i="9"/>
  <c r="D102" i="9"/>
  <c r="I34" i="3"/>
  <c r="J34" i="3"/>
  <c r="H34" i="3"/>
  <c r="H58" i="3"/>
  <c r="I58" i="3"/>
  <c r="J58" i="3"/>
  <c r="J37" i="3"/>
  <c r="I37" i="3"/>
  <c r="H37" i="3"/>
  <c r="R75" i="3"/>
  <c r="P75" i="3"/>
  <c r="Q75" i="3"/>
  <c r="M15" i="5"/>
  <c r="N15" i="5"/>
  <c r="L15" i="5"/>
  <c r="M40" i="9"/>
  <c r="J40" i="9"/>
  <c r="G40" i="9"/>
  <c r="D40" i="9"/>
  <c r="M17" i="3"/>
  <c r="N17" i="3"/>
  <c r="L17" i="3"/>
  <c r="L130" i="9"/>
  <c r="K130" i="9" s="1"/>
  <c r="J6" i="9" s="1"/>
  <c r="J106" i="9"/>
  <c r="M106" i="9"/>
  <c r="G106" i="9"/>
  <c r="D106" i="9"/>
  <c r="L17" i="5"/>
  <c r="M17" i="5"/>
  <c r="N17" i="5"/>
  <c r="R61" i="3"/>
  <c r="P61" i="3"/>
  <c r="Q61" i="3"/>
  <c r="G22" i="9"/>
  <c r="C54" i="9"/>
  <c r="M22" i="9"/>
  <c r="J22" i="9"/>
  <c r="D22" i="9"/>
  <c r="M38" i="3"/>
  <c r="L38" i="3"/>
  <c r="N38" i="3"/>
  <c r="M42" i="3"/>
  <c r="N42" i="3"/>
  <c r="L42" i="3"/>
  <c r="D149" i="9"/>
  <c r="J149" i="9"/>
  <c r="G149" i="9"/>
  <c r="M149" i="9"/>
  <c r="J166" i="9"/>
  <c r="G166" i="9"/>
  <c r="M166" i="9"/>
  <c r="D166" i="9"/>
  <c r="D109" i="9"/>
  <c r="G109" i="9"/>
  <c r="J109" i="9"/>
  <c r="M109" i="9"/>
  <c r="L16" i="5"/>
  <c r="N16" i="5"/>
  <c r="M16" i="5"/>
  <c r="M236" i="9"/>
  <c r="D236" i="9"/>
  <c r="J236" i="9"/>
  <c r="G236" i="9"/>
  <c r="N74" i="3"/>
  <c r="L74" i="3"/>
  <c r="M74" i="3"/>
  <c r="J128" i="9"/>
  <c r="D128" i="9"/>
  <c r="G128" i="9"/>
  <c r="M128" i="9"/>
  <c r="I35" i="3"/>
  <c r="J35" i="3"/>
  <c r="H35" i="3"/>
  <c r="N65" i="3"/>
  <c r="L65" i="3"/>
  <c r="M65" i="3"/>
  <c r="J65" i="9"/>
  <c r="G65" i="9"/>
  <c r="M65" i="9"/>
  <c r="D65" i="9"/>
  <c r="M22" i="3"/>
  <c r="L22" i="3"/>
  <c r="N22" i="3"/>
  <c r="D44" i="9"/>
  <c r="J44" i="9"/>
  <c r="M44" i="9"/>
  <c r="G44" i="9"/>
  <c r="J31" i="3"/>
  <c r="I31" i="3"/>
  <c r="H31" i="3"/>
  <c r="P35" i="3"/>
  <c r="R35" i="3"/>
  <c r="Q35" i="3"/>
  <c r="M116" i="9"/>
  <c r="G116" i="9"/>
  <c r="J116" i="9"/>
  <c r="D116" i="9"/>
  <c r="G118" i="9"/>
  <c r="D118" i="9"/>
  <c r="J118" i="9"/>
  <c r="M118" i="9"/>
  <c r="G52" i="9"/>
  <c r="D52" i="9"/>
  <c r="M52" i="9"/>
  <c r="J52" i="9"/>
  <c r="M13" i="3"/>
  <c r="L13" i="3"/>
  <c r="N13" i="3"/>
  <c r="J45" i="9"/>
  <c r="D45" i="9"/>
  <c r="M45" i="9"/>
  <c r="G45" i="9"/>
  <c r="O168" i="9"/>
  <c r="N168" i="9" s="1"/>
  <c r="M12" i="9" s="1"/>
  <c r="M113" i="9"/>
  <c r="D113" i="9"/>
  <c r="J113" i="9"/>
  <c r="G113" i="9"/>
  <c r="H43" i="3"/>
  <c r="I43" i="3"/>
  <c r="J43" i="3"/>
  <c r="M24" i="3"/>
  <c r="N24" i="3"/>
  <c r="L24" i="3"/>
  <c r="J138" i="9"/>
  <c r="D138" i="9"/>
  <c r="G138" i="9"/>
  <c r="M138" i="9"/>
  <c r="Q38" i="3"/>
  <c r="R38" i="3"/>
  <c r="P38" i="3"/>
  <c r="J174" i="9"/>
  <c r="M174" i="9"/>
  <c r="G174" i="9"/>
  <c r="C206" i="9"/>
  <c r="D174" i="9"/>
  <c r="J63" i="3"/>
  <c r="I63" i="3"/>
  <c r="H63" i="3"/>
  <c r="J165" i="9"/>
  <c r="G165" i="9"/>
  <c r="D165" i="9"/>
  <c r="M165" i="9"/>
  <c r="H64" i="3"/>
  <c r="I64" i="3"/>
  <c r="J64" i="3"/>
  <c r="H59" i="3"/>
  <c r="I59" i="3"/>
  <c r="J59" i="3"/>
  <c r="H39" i="3"/>
  <c r="I39" i="3"/>
  <c r="J39" i="3"/>
  <c r="M39" i="3"/>
  <c r="N39" i="3"/>
  <c r="L39" i="3"/>
  <c r="D183" i="9"/>
  <c r="G183" i="9"/>
  <c r="M183" i="9"/>
  <c r="J183" i="9"/>
  <c r="H74" i="3"/>
  <c r="J74" i="3"/>
  <c r="I74" i="3"/>
  <c r="Q65" i="3"/>
  <c r="R65" i="3"/>
  <c r="P65" i="3"/>
  <c r="M215" i="9"/>
  <c r="G215" i="9"/>
  <c r="D215" i="9"/>
  <c r="J215" i="9"/>
  <c r="L41" i="3"/>
  <c r="M41" i="3"/>
  <c r="N41" i="3"/>
  <c r="M47" i="3"/>
  <c r="L47" i="3"/>
  <c r="N47" i="3"/>
  <c r="I50" i="3"/>
  <c r="J50" i="3"/>
  <c r="H50" i="3"/>
  <c r="J267" i="9"/>
  <c r="M267" i="9"/>
  <c r="D267" i="9"/>
  <c r="G267" i="9"/>
  <c r="M145" i="9"/>
  <c r="G145" i="9"/>
  <c r="D145" i="9"/>
  <c r="J145" i="9"/>
  <c r="Q73" i="3"/>
  <c r="R73" i="3"/>
  <c r="P73" i="3"/>
  <c r="D26" i="9"/>
  <c r="G26" i="9"/>
  <c r="J26" i="9"/>
  <c r="M26" i="9"/>
  <c r="G202" i="9"/>
  <c r="J202" i="9"/>
  <c r="M202" i="9"/>
  <c r="D202" i="9"/>
  <c r="F244" i="9"/>
  <c r="E244" i="9" s="1"/>
  <c r="D10" i="9" s="1"/>
  <c r="I244" i="9"/>
  <c r="H244" i="9" s="1"/>
  <c r="G10" i="9" s="1"/>
  <c r="N58" i="3"/>
  <c r="L58" i="3"/>
  <c r="M58" i="3"/>
  <c r="M99" i="9"/>
  <c r="D99" i="9"/>
  <c r="J99" i="9"/>
  <c r="G99" i="9"/>
  <c r="L63" i="3"/>
  <c r="N63" i="3"/>
  <c r="M63" i="3"/>
  <c r="G157" i="9"/>
  <c r="D157" i="9"/>
  <c r="J157" i="9"/>
  <c r="M157" i="9"/>
  <c r="H38" i="3"/>
  <c r="J38" i="3"/>
  <c r="I38" i="3"/>
  <c r="N32" i="3"/>
  <c r="M32" i="3"/>
  <c r="L32" i="3"/>
  <c r="J123" i="9"/>
  <c r="G123" i="9"/>
  <c r="D123" i="9"/>
  <c r="M123" i="9"/>
  <c r="D270" i="9"/>
  <c r="G270" i="9"/>
  <c r="M270" i="9"/>
  <c r="J270" i="9"/>
  <c r="M224" i="9"/>
  <c r="J224" i="9"/>
  <c r="G224" i="9"/>
  <c r="D224" i="9"/>
  <c r="N62" i="3"/>
  <c r="M62" i="3"/>
  <c r="L62" i="3"/>
  <c r="L46" i="3"/>
  <c r="N46" i="3"/>
  <c r="M46" i="3"/>
  <c r="M279" i="9"/>
  <c r="G279" i="9"/>
  <c r="D279" i="9"/>
  <c r="J279" i="9"/>
  <c r="M161" i="9"/>
  <c r="J161" i="9"/>
  <c r="G161" i="9"/>
  <c r="D161" i="9"/>
  <c r="J72" i="9"/>
  <c r="G72" i="9"/>
  <c r="D72" i="9"/>
  <c r="M72" i="9"/>
  <c r="M216" i="9"/>
  <c r="G216" i="9"/>
  <c r="D216" i="9"/>
  <c r="J216" i="9"/>
  <c r="M255" i="9"/>
  <c r="J255" i="9"/>
  <c r="D255" i="9"/>
  <c r="G255" i="9"/>
  <c r="D226" i="9"/>
  <c r="G226" i="9"/>
  <c r="J226" i="9"/>
  <c r="M226" i="9"/>
  <c r="M156" i="9"/>
  <c r="D156" i="9"/>
  <c r="G156" i="9"/>
  <c r="J156" i="9"/>
  <c r="L57" i="3"/>
  <c r="N57" i="3"/>
  <c r="M57" i="3"/>
  <c r="N12" i="3"/>
  <c r="L12" i="3"/>
  <c r="M12" i="3"/>
  <c r="G264" i="9"/>
  <c r="J264" i="9"/>
  <c r="M264" i="9"/>
  <c r="D264" i="9"/>
  <c r="M98" i="9"/>
  <c r="J98" i="9"/>
  <c r="C130" i="9"/>
  <c r="G98" i="9"/>
  <c r="D98" i="9"/>
  <c r="M15" i="3"/>
  <c r="N15" i="3"/>
  <c r="L15" i="3"/>
  <c r="D278" i="9"/>
  <c r="G278" i="9"/>
  <c r="J278" i="9"/>
  <c r="M278" i="9"/>
  <c r="I61" i="3"/>
  <c r="H61" i="3"/>
  <c r="J61" i="3"/>
  <c r="M195" i="9"/>
  <c r="G195" i="9"/>
  <c r="J195" i="9"/>
  <c r="D195" i="9"/>
  <c r="P71" i="3"/>
  <c r="R71" i="3"/>
  <c r="Q71" i="3"/>
  <c r="D239" i="9"/>
  <c r="J239" i="9"/>
  <c r="G239" i="9"/>
  <c r="M239" i="9"/>
  <c r="M280" i="9"/>
  <c r="D280" i="9"/>
  <c r="G280" i="9"/>
  <c r="J280" i="9"/>
  <c r="M200" i="9"/>
  <c r="G200" i="9"/>
  <c r="J200" i="9"/>
  <c r="D200" i="9"/>
  <c r="J69" i="9"/>
  <c r="G69" i="9"/>
  <c r="M69" i="9"/>
  <c r="D69" i="9"/>
  <c r="M71" i="3"/>
  <c r="N71" i="3"/>
  <c r="L71" i="3"/>
  <c r="D146" i="9"/>
  <c r="G146" i="9"/>
  <c r="M146" i="9"/>
  <c r="J146" i="9"/>
  <c r="D37" i="9"/>
  <c r="J37" i="9"/>
  <c r="G37" i="9"/>
  <c r="M37" i="9"/>
  <c r="L59" i="3"/>
  <c r="N59" i="3"/>
  <c r="M59" i="3"/>
  <c r="Q44" i="3"/>
  <c r="R44" i="3"/>
  <c r="P44" i="3"/>
  <c r="Q64" i="3"/>
  <c r="P64" i="3"/>
  <c r="R64" i="3"/>
  <c r="M223" i="9"/>
  <c r="D223" i="9"/>
  <c r="G223" i="9"/>
  <c r="J223" i="9"/>
  <c r="G237" i="9"/>
  <c r="J237" i="9"/>
  <c r="M237" i="9"/>
  <c r="D237" i="9"/>
  <c r="M144" i="9"/>
  <c r="D144" i="9"/>
  <c r="G144" i="9"/>
  <c r="J144" i="9"/>
  <c r="M273" i="9"/>
  <c r="D273" i="9"/>
  <c r="J273" i="9"/>
  <c r="G273" i="9"/>
  <c r="D46" i="9"/>
  <c r="J46" i="9"/>
  <c r="G46" i="9"/>
  <c r="M46" i="9"/>
  <c r="M139" i="9"/>
  <c r="D139" i="9"/>
  <c r="G139" i="9"/>
  <c r="J139" i="9"/>
  <c r="M122" i="9"/>
  <c r="G122" i="9"/>
  <c r="J122" i="9"/>
  <c r="D122" i="9"/>
  <c r="D84" i="9"/>
  <c r="M84" i="9"/>
  <c r="G84" i="9"/>
  <c r="J84" i="9"/>
  <c r="J242" i="9"/>
  <c r="G242" i="9"/>
  <c r="D242" i="9"/>
  <c r="M242" i="9"/>
  <c r="I60" i="3"/>
  <c r="H60" i="3"/>
  <c r="J60" i="3"/>
  <c r="G188" i="9"/>
  <c r="J188" i="9"/>
  <c r="M188" i="9"/>
  <c r="D188" i="9"/>
  <c r="J233" i="9"/>
  <c r="M233" i="9"/>
  <c r="D233" i="9"/>
  <c r="G233" i="9"/>
  <c r="H69" i="3"/>
  <c r="I69" i="3"/>
  <c r="J69" i="3"/>
  <c r="J76" i="9"/>
  <c r="M76" i="9"/>
  <c r="D76" i="9"/>
  <c r="G76" i="9"/>
  <c r="J44" i="3"/>
  <c r="H44" i="3"/>
  <c r="I44" i="3"/>
  <c r="G276" i="9"/>
  <c r="J276" i="9"/>
  <c r="M276" i="9"/>
  <c r="D276" i="9"/>
  <c r="M79" i="9"/>
  <c r="J79" i="9"/>
  <c r="D79" i="9"/>
  <c r="G79" i="9"/>
  <c r="N69" i="3"/>
  <c r="L69" i="3"/>
  <c r="M69" i="3"/>
  <c r="M164" i="9"/>
  <c r="J164" i="9"/>
  <c r="G164" i="9"/>
  <c r="D164" i="9"/>
  <c r="P50" i="3"/>
  <c r="R50" i="3"/>
  <c r="Q50" i="3"/>
  <c r="L23" i="3"/>
  <c r="N23" i="3"/>
  <c r="M23" i="3"/>
  <c r="Q31" i="3"/>
  <c r="P31" i="3"/>
  <c r="R31" i="3"/>
  <c r="N18" i="3"/>
  <c r="L18" i="3"/>
  <c r="M18" i="3"/>
  <c r="G176" i="9"/>
  <c r="D176" i="9"/>
  <c r="M176" i="9"/>
  <c r="J176" i="9"/>
  <c r="L25" i="3"/>
  <c r="M25" i="3"/>
  <c r="N25" i="3"/>
  <c r="L8" i="5"/>
  <c r="N8" i="5"/>
  <c r="M8" i="5"/>
  <c r="M43" i="9"/>
  <c r="D43" i="9"/>
  <c r="J43" i="9"/>
  <c r="G43" i="9"/>
  <c r="M24" i="9"/>
  <c r="G24" i="9"/>
  <c r="D24" i="9"/>
  <c r="J24" i="9"/>
  <c r="N14" i="5"/>
  <c r="M14" i="5"/>
  <c r="L14" i="5"/>
  <c r="P32" i="3"/>
  <c r="Q32" i="3"/>
  <c r="R32" i="3"/>
  <c r="D186" i="9"/>
  <c r="J186" i="9"/>
  <c r="G186" i="9"/>
  <c r="M186" i="9"/>
  <c r="D125" i="9"/>
  <c r="M125" i="9"/>
  <c r="G125" i="9"/>
  <c r="J125" i="9"/>
  <c r="I206" i="9"/>
  <c r="H206" i="9" s="1"/>
  <c r="G8" i="9" s="1"/>
  <c r="G107" i="9"/>
  <c r="M107" i="9"/>
  <c r="D107" i="9"/>
  <c r="J107" i="9"/>
  <c r="G27" i="9"/>
  <c r="J27" i="9"/>
  <c r="D27" i="9"/>
  <c r="M27" i="9"/>
  <c r="G41" i="9"/>
  <c r="J41" i="9"/>
  <c r="D41" i="9"/>
  <c r="M41" i="9"/>
  <c r="F168" i="9"/>
  <c r="E168" i="9" s="1"/>
  <c r="D12" i="9" s="1"/>
  <c r="J71" i="9"/>
  <c r="D71" i="9"/>
  <c r="M71" i="9"/>
  <c r="G71" i="9"/>
  <c r="D108" i="9"/>
  <c r="G108" i="9"/>
  <c r="J108" i="9"/>
  <c r="M108" i="9"/>
  <c r="N64" i="3"/>
  <c r="L64" i="3"/>
  <c r="M64" i="3"/>
  <c r="J143" i="9"/>
  <c r="D143" i="9"/>
  <c r="G143" i="9"/>
  <c r="M143" i="9"/>
  <c r="D257" i="9"/>
  <c r="J257" i="9"/>
  <c r="M257" i="9"/>
  <c r="G257" i="9"/>
  <c r="M117" i="9"/>
  <c r="J117" i="9"/>
  <c r="G117" i="9"/>
  <c r="D117" i="9"/>
  <c r="H45" i="3"/>
  <c r="J45" i="3"/>
  <c r="I45" i="3"/>
  <c r="J201" i="9"/>
  <c r="G201" i="9"/>
  <c r="D201" i="9"/>
  <c r="M201" i="9"/>
  <c r="J250" i="9"/>
  <c r="C282" i="9"/>
  <c r="D250" i="9"/>
  <c r="M250" i="9"/>
  <c r="G250" i="9"/>
  <c r="L70" i="3"/>
  <c r="N70" i="3"/>
  <c r="M70" i="3"/>
  <c r="D104" i="9"/>
  <c r="J104" i="9"/>
  <c r="G104" i="9"/>
  <c r="M104" i="9"/>
  <c r="N6" i="5"/>
  <c r="M6" i="5"/>
  <c r="L6" i="5"/>
  <c r="J124" i="9"/>
  <c r="D124" i="9"/>
  <c r="M124" i="9"/>
  <c r="G124" i="9"/>
  <c r="M263" i="9"/>
  <c r="J263" i="9"/>
  <c r="D263" i="9"/>
  <c r="G263" i="9"/>
  <c r="I130" i="9"/>
  <c r="H130" i="9" s="1"/>
  <c r="G6" i="9" s="1"/>
  <c r="M229" i="9"/>
  <c r="D229" i="9"/>
  <c r="G229" i="9"/>
  <c r="J229" i="9"/>
  <c r="D160" i="9"/>
  <c r="J160" i="9"/>
  <c r="M160" i="9"/>
  <c r="G160" i="9"/>
  <c r="D154" i="9"/>
  <c r="J154" i="9"/>
  <c r="M154" i="9"/>
  <c r="G154" i="9"/>
  <c r="M14" i="3"/>
  <c r="N14" i="3"/>
  <c r="L14" i="3"/>
  <c r="J180" i="9"/>
  <c r="G180" i="9"/>
  <c r="M180" i="9"/>
  <c r="D180" i="9"/>
  <c r="D187" i="9"/>
  <c r="J187" i="9"/>
  <c r="G187" i="9"/>
  <c r="M187" i="9"/>
  <c r="M36" i="9"/>
  <c r="G36" i="9"/>
  <c r="J36" i="9"/>
  <c r="D36" i="9"/>
  <c r="D81" i="9"/>
  <c r="M81" i="9"/>
  <c r="J81" i="9"/>
  <c r="G81" i="9"/>
  <c r="N72" i="3"/>
  <c r="M72" i="3"/>
  <c r="L72" i="3"/>
  <c r="N66" i="3"/>
  <c r="M66" i="3"/>
  <c r="L66" i="3"/>
  <c r="G275" i="9"/>
  <c r="D275" i="9"/>
  <c r="J275" i="9"/>
  <c r="M275" i="9"/>
  <c r="L7" i="5"/>
  <c r="M7" i="5"/>
  <c r="N7" i="5"/>
  <c r="Q46" i="3"/>
  <c r="R46" i="3"/>
  <c r="P46" i="3"/>
  <c r="D39" i="9"/>
  <c r="G39" i="9"/>
  <c r="M39" i="9"/>
  <c r="J39" i="9"/>
  <c r="D159" i="9"/>
  <c r="G159" i="9"/>
  <c r="M159" i="9"/>
  <c r="J159" i="9"/>
  <c r="M73" i="3"/>
  <c r="N73" i="3"/>
  <c r="L73" i="3"/>
  <c r="Q47" i="3"/>
  <c r="P47" i="3"/>
  <c r="R47" i="3"/>
  <c r="J57" i="3"/>
  <c r="I57" i="3"/>
  <c r="H57" i="3"/>
  <c r="D190" i="9"/>
  <c r="G190" i="9"/>
  <c r="M190" i="9"/>
  <c r="J190" i="9"/>
  <c r="H40" i="3"/>
  <c r="J40" i="3"/>
  <c r="I40" i="3"/>
  <c r="N31" i="3"/>
  <c r="M31" i="3"/>
  <c r="L31" i="3"/>
  <c r="M35" i="3"/>
  <c r="L35" i="3"/>
  <c r="N35" i="3"/>
  <c r="J136" i="9"/>
  <c r="G136" i="9"/>
  <c r="M136" i="9"/>
  <c r="D136" i="9"/>
  <c r="C168" i="9"/>
  <c r="D50" i="9"/>
  <c r="J50" i="9"/>
  <c r="M50" i="9"/>
  <c r="G50" i="9"/>
  <c r="D218" i="9"/>
  <c r="J218" i="9"/>
  <c r="G218" i="9"/>
  <c r="M218" i="9"/>
  <c r="Q42" i="3"/>
  <c r="R42" i="3"/>
  <c r="P42" i="3"/>
  <c r="Q57" i="3"/>
  <c r="P57" i="3"/>
  <c r="R57" i="3"/>
  <c r="N48" i="3"/>
  <c r="L48" i="3"/>
  <c r="M48" i="3"/>
  <c r="D198" i="9"/>
  <c r="J198" i="9"/>
  <c r="M198" i="9"/>
  <c r="G198" i="9"/>
  <c r="M142" i="9"/>
  <c r="D142" i="9"/>
  <c r="G142" i="9"/>
  <c r="J142" i="9"/>
  <c r="H56" i="3"/>
  <c r="J56" i="3"/>
  <c r="I56" i="3"/>
  <c r="L21" i="3"/>
  <c r="N21" i="3"/>
  <c r="M21" i="3"/>
  <c r="F130" i="9"/>
  <c r="E130" i="9" s="1"/>
  <c r="D6" i="9" s="1"/>
  <c r="M240" i="9"/>
  <c r="G240" i="9"/>
  <c r="J240" i="9"/>
  <c r="D240" i="9"/>
  <c r="D137" i="9"/>
  <c r="M137" i="9"/>
  <c r="G137" i="9"/>
  <c r="J137" i="9"/>
  <c r="R72" i="3"/>
  <c r="P72" i="3"/>
  <c r="Q72" i="3"/>
  <c r="P40" i="3"/>
  <c r="Q40" i="3"/>
  <c r="R40" i="3"/>
  <c r="N12" i="5"/>
  <c r="L12" i="5"/>
  <c r="M12" i="5"/>
  <c r="G83" i="9"/>
  <c r="J83" i="9"/>
  <c r="M83" i="9"/>
  <c r="D83" i="9"/>
  <c r="I47" i="3"/>
  <c r="J47" i="3"/>
  <c r="H47" i="3"/>
  <c r="L68" i="3"/>
  <c r="N68" i="3"/>
  <c r="M68" i="3"/>
  <c r="N10" i="5"/>
  <c r="L10" i="5"/>
  <c r="M10" i="5"/>
  <c r="J153" i="9"/>
  <c r="D153" i="9"/>
  <c r="M153" i="9"/>
  <c r="G153" i="9"/>
  <c r="G178" i="9"/>
  <c r="D178" i="9"/>
  <c r="M178" i="9"/>
  <c r="J178" i="9"/>
  <c r="D64" i="9"/>
  <c r="M64" i="9"/>
  <c r="J64" i="9"/>
  <c r="G64" i="9"/>
  <c r="G199" i="9"/>
  <c r="D199" i="9"/>
  <c r="J199" i="9"/>
  <c r="M199" i="9"/>
  <c r="G230" i="9"/>
  <c r="M230" i="9"/>
  <c r="D230" i="9"/>
  <c r="J230" i="9"/>
  <c r="M40" i="3"/>
  <c r="L40" i="3"/>
  <c r="N40" i="3"/>
  <c r="M63" i="9"/>
  <c r="D63" i="9"/>
  <c r="G63" i="9"/>
  <c r="J63" i="9"/>
  <c r="O244" i="9"/>
  <c r="N244" i="9" s="1"/>
  <c r="M10" i="9" s="1"/>
  <c r="M7" i="3"/>
  <c r="N7" i="3"/>
  <c r="L7" i="3"/>
  <c r="I65" i="3"/>
  <c r="H65" i="3"/>
  <c r="J65" i="3"/>
  <c r="G115" i="9"/>
  <c r="D115" i="9"/>
  <c r="J115" i="9"/>
  <c r="M115" i="9"/>
  <c r="Q33" i="3"/>
  <c r="R33" i="3"/>
  <c r="P33" i="3"/>
  <c r="M89" i="9"/>
  <c r="D89" i="9"/>
  <c r="J89" i="9"/>
  <c r="G89" i="9"/>
  <c r="L20" i="5"/>
  <c r="M20" i="5"/>
  <c r="N20" i="5"/>
  <c r="N6" i="3"/>
  <c r="M6" i="3"/>
  <c r="L6" i="3"/>
  <c r="G213" i="9"/>
  <c r="D213" i="9"/>
  <c r="M213" i="9"/>
  <c r="J213" i="9"/>
  <c r="P34" i="3"/>
  <c r="Q34" i="3"/>
  <c r="R34" i="3"/>
  <c r="F92" i="9"/>
  <c r="E92" i="9" s="1"/>
  <c r="D4" i="9" s="1"/>
  <c r="L33" i="3"/>
  <c r="M33" i="3"/>
  <c r="N33" i="3"/>
  <c r="I32" i="3"/>
  <c r="J32" i="3"/>
  <c r="H32" i="3"/>
  <c r="L45" i="3"/>
  <c r="M45" i="3"/>
  <c r="N45" i="3"/>
  <c r="G155" i="9"/>
  <c r="M155" i="9"/>
  <c r="J155" i="9"/>
  <c r="D155" i="9"/>
  <c r="D150" i="9"/>
  <c r="G150" i="9"/>
  <c r="J150" i="9"/>
  <c r="M150" i="9"/>
  <c r="J68" i="9"/>
  <c r="D68" i="9"/>
  <c r="M68" i="9"/>
  <c r="G68" i="9"/>
  <c r="D48" i="9"/>
  <c r="J48" i="9"/>
  <c r="G48" i="9"/>
  <c r="M48" i="9"/>
  <c r="D258" i="9"/>
  <c r="M258" i="9"/>
  <c r="G258" i="9"/>
  <c r="J258" i="9"/>
  <c r="J114" i="9"/>
  <c r="D114" i="9"/>
  <c r="G114" i="9"/>
  <c r="M114" i="9"/>
  <c r="M62" i="9"/>
  <c r="D62" i="9"/>
  <c r="G62" i="9"/>
  <c r="J62" i="9"/>
  <c r="F282" i="9"/>
  <c r="E282" i="9" s="1"/>
  <c r="D14" i="9" s="1"/>
  <c r="M227" i="9"/>
  <c r="J227" i="9"/>
  <c r="G227" i="9"/>
  <c r="D227" i="9"/>
  <c r="H70" i="3"/>
  <c r="I70" i="3"/>
  <c r="J70" i="3"/>
  <c r="G147" i="9"/>
  <c r="J147" i="9"/>
  <c r="M147" i="9"/>
  <c r="D147" i="9"/>
  <c r="D204" i="9"/>
  <c r="M204" i="9"/>
  <c r="G204" i="9"/>
  <c r="J204" i="9"/>
  <c r="M259" i="9"/>
  <c r="G259" i="9"/>
  <c r="D259" i="9"/>
  <c r="J259" i="9"/>
  <c r="M28" i="9"/>
  <c r="G28" i="9"/>
  <c r="J28" i="9"/>
  <c r="D28" i="9"/>
  <c r="J78" i="9"/>
  <c r="G78" i="9"/>
  <c r="D78" i="9"/>
  <c r="M78" i="9"/>
  <c r="Q58" i="3"/>
  <c r="R58" i="3"/>
  <c r="P58" i="3"/>
  <c r="G272" i="9"/>
  <c r="J272" i="9"/>
  <c r="D272" i="9"/>
  <c r="M272" i="9"/>
  <c r="G70" i="9"/>
  <c r="D70" i="9"/>
  <c r="J70" i="9"/>
  <c r="M70" i="9"/>
  <c r="D100" i="9"/>
  <c r="G100" i="9"/>
  <c r="M100" i="9"/>
  <c r="J100" i="9"/>
  <c r="H48" i="3"/>
  <c r="I48" i="3"/>
  <c r="J48" i="3"/>
  <c r="M73" i="9"/>
  <c r="G73" i="9"/>
  <c r="D73" i="9"/>
  <c r="J73" i="9"/>
  <c r="D260" i="9"/>
  <c r="M260" i="9"/>
  <c r="J260" i="9"/>
  <c r="G260" i="9"/>
  <c r="M9" i="3"/>
  <c r="L9" i="3"/>
  <c r="N9" i="3"/>
  <c r="M221" i="9"/>
  <c r="J221" i="9"/>
  <c r="D221" i="9"/>
  <c r="G221" i="9"/>
  <c r="D112" i="9"/>
  <c r="G112" i="9"/>
  <c r="M112" i="9"/>
  <c r="J112" i="9"/>
  <c r="I41" i="3"/>
  <c r="J41" i="3"/>
  <c r="H41" i="3"/>
  <c r="J231" i="9"/>
  <c r="D231" i="9"/>
  <c r="G231" i="9"/>
  <c r="M231" i="9"/>
  <c r="O92" i="9"/>
  <c r="N92" i="9" s="1"/>
  <c r="M4" i="9" s="1"/>
  <c r="M10" i="3"/>
  <c r="L10" i="3"/>
  <c r="N10" i="3"/>
  <c r="M189" i="9"/>
  <c r="D189" i="9"/>
  <c r="G189" i="9"/>
  <c r="J189" i="9"/>
  <c r="M110" i="9"/>
  <c r="J110" i="9"/>
  <c r="G110" i="9"/>
  <c r="D110" i="9"/>
  <c r="I68" i="3"/>
  <c r="H68" i="3"/>
  <c r="J68" i="3"/>
  <c r="G77" i="9"/>
  <c r="D77" i="9"/>
  <c r="J77" i="9"/>
  <c r="M77" i="9"/>
  <c r="D252" i="9"/>
  <c r="M252" i="9"/>
  <c r="J252" i="9"/>
  <c r="G252" i="9"/>
  <c r="M74" i="9"/>
  <c r="G74" i="9"/>
  <c r="D74" i="9"/>
  <c r="J74" i="9"/>
  <c r="M16" i="3"/>
  <c r="L16" i="3"/>
  <c r="N16" i="3"/>
  <c r="G177" i="9"/>
  <c r="M177" i="9"/>
  <c r="J177" i="9"/>
  <c r="D177" i="9"/>
  <c r="J152" i="9"/>
  <c r="M152" i="9"/>
  <c r="G152" i="9"/>
  <c r="D152" i="9"/>
  <c r="J103" i="9"/>
  <c r="G103" i="9"/>
  <c r="M103" i="9"/>
  <c r="D103" i="9"/>
  <c r="P45" i="3"/>
  <c r="R45" i="3"/>
  <c r="Q45" i="3"/>
  <c r="R60" i="3"/>
  <c r="Q60" i="3"/>
  <c r="P60" i="3"/>
  <c r="I92" i="9"/>
  <c r="H92" i="9" s="1"/>
  <c r="G4" i="9" s="1"/>
  <c r="J127" i="9"/>
  <c r="G127" i="9"/>
  <c r="M127" i="9"/>
  <c r="D127" i="9"/>
  <c r="I54" i="9"/>
  <c r="H54" i="9" s="1"/>
  <c r="G16" i="9" s="1"/>
  <c r="D23" i="9"/>
  <c r="J23" i="9"/>
  <c r="G23" i="9"/>
  <c r="M23" i="9"/>
  <c r="I46" i="3"/>
  <c r="J46" i="3"/>
  <c r="H46" i="3"/>
  <c r="L75" i="3"/>
  <c r="M75" i="3"/>
  <c r="N75" i="3"/>
  <c r="Q70" i="3"/>
  <c r="P70" i="3"/>
  <c r="R70" i="3"/>
  <c r="D238" i="9"/>
  <c r="M238" i="9"/>
  <c r="J238" i="9"/>
  <c r="G238" i="9"/>
  <c r="L44" i="3"/>
  <c r="N44" i="3"/>
  <c r="M44" i="3"/>
  <c r="G182" i="9"/>
  <c r="J182" i="9"/>
  <c r="M182" i="9"/>
  <c r="D182" i="9"/>
  <c r="N23" i="5"/>
  <c r="L23" i="5"/>
  <c r="M23" i="5"/>
  <c r="D193" i="9"/>
  <c r="M193" i="9"/>
  <c r="G193" i="9"/>
  <c r="J193" i="9"/>
  <c r="R69" i="3"/>
  <c r="Q69" i="3"/>
  <c r="P69" i="3"/>
  <c r="J217" i="9"/>
  <c r="G217" i="9"/>
  <c r="D217" i="9"/>
  <c r="M217" i="9"/>
  <c r="J119" i="9"/>
  <c r="D119" i="9"/>
  <c r="G119" i="9"/>
  <c r="M119" i="9"/>
  <c r="J214" i="9"/>
  <c r="D214" i="9"/>
  <c r="M214" i="9"/>
  <c r="G214" i="9"/>
  <c r="O282" i="9"/>
  <c r="N282" i="9" s="1"/>
  <c r="M14" i="9" s="1"/>
  <c r="D277" i="9"/>
  <c r="J277" i="9"/>
  <c r="G277" i="9"/>
  <c r="M277" i="9"/>
  <c r="J141" i="9"/>
  <c r="G141" i="9"/>
  <c r="D141" i="9"/>
  <c r="M141" i="9"/>
  <c r="D266" i="9"/>
  <c r="M266" i="9"/>
  <c r="G266" i="9"/>
  <c r="J266" i="9"/>
  <c r="N9" i="5"/>
  <c r="M9" i="5"/>
  <c r="L9" i="5"/>
  <c r="P37" i="3"/>
  <c r="Q37" i="3"/>
  <c r="R37" i="3"/>
  <c r="H72" i="3"/>
  <c r="J72" i="3"/>
  <c r="I72" i="3"/>
  <c r="G185" i="9"/>
  <c r="D185" i="9"/>
  <c r="J185" i="9"/>
  <c r="M185" i="9"/>
  <c r="D33" i="9"/>
  <c r="G33" i="9"/>
  <c r="J33" i="9"/>
  <c r="M33" i="9"/>
  <c r="M232" i="9"/>
  <c r="G232" i="9"/>
  <c r="D232" i="9"/>
  <c r="J232" i="9"/>
  <c r="L37" i="3"/>
  <c r="N37" i="3"/>
  <c r="M37" i="3"/>
  <c r="N34" i="3"/>
  <c r="L34" i="3"/>
  <c r="M34" i="3"/>
  <c r="F206" i="9"/>
  <c r="E206" i="9" s="1"/>
  <c r="D8" i="9" s="1"/>
  <c r="N56" i="3"/>
  <c r="M56" i="3"/>
  <c r="L56" i="3"/>
  <c r="P48" i="3"/>
  <c r="Q48" i="3"/>
  <c r="R48" i="3"/>
  <c r="Q63" i="3"/>
  <c r="R63" i="3"/>
  <c r="P63" i="3"/>
  <c r="D61" i="9"/>
  <c r="J61" i="9"/>
  <c r="M61" i="9"/>
  <c r="G61" i="9"/>
  <c r="D87" i="9"/>
  <c r="G87" i="9"/>
  <c r="M87" i="9"/>
  <c r="J87" i="9"/>
  <c r="D203" i="9"/>
  <c r="M203" i="9"/>
  <c r="G203" i="9"/>
  <c r="J203" i="9"/>
  <c r="D225" i="9"/>
  <c r="M225" i="9"/>
  <c r="J225" i="9"/>
  <c r="G225" i="9"/>
  <c r="J271" i="9"/>
  <c r="G271" i="9"/>
  <c r="D271" i="9"/>
  <c r="M271" i="9"/>
  <c r="G30" i="9"/>
  <c r="D30" i="9"/>
  <c r="M30" i="9"/>
  <c r="J30" i="9"/>
  <c r="D274" i="9"/>
  <c r="M274" i="9"/>
  <c r="G274" i="9"/>
  <c r="J274" i="9"/>
  <c r="N19" i="3"/>
  <c r="L19" i="3"/>
  <c r="M19" i="3"/>
  <c r="H66" i="3"/>
  <c r="J66" i="3"/>
  <c r="I66" i="3"/>
  <c r="J33" i="3"/>
  <c r="H33" i="3"/>
  <c r="I33" i="3"/>
  <c r="H71" i="3"/>
  <c r="I71" i="3"/>
  <c r="J71" i="3"/>
  <c r="D111" i="9"/>
  <c r="J111" i="9"/>
  <c r="M111" i="9"/>
  <c r="G111" i="9"/>
  <c r="M253" i="9"/>
  <c r="J253" i="9"/>
  <c r="D253" i="9"/>
  <c r="G253" i="9"/>
  <c r="L206" i="9"/>
  <c r="K206" i="9" s="1"/>
  <c r="J8" i="9" s="1"/>
  <c r="G197" i="9"/>
  <c r="J197" i="9"/>
  <c r="M197" i="9"/>
  <c r="D197" i="9"/>
  <c r="M75" i="9"/>
  <c r="D75" i="9"/>
  <c r="J75" i="9"/>
  <c r="G75" i="9"/>
  <c r="M36" i="3"/>
  <c r="N36" i="3"/>
  <c r="L36" i="3"/>
  <c r="D222" i="9"/>
  <c r="G222" i="9"/>
  <c r="J222" i="9"/>
  <c r="M222" i="9"/>
  <c r="P43" i="3"/>
  <c r="Q43" i="3"/>
  <c r="R43" i="3"/>
  <c r="M60" i="3"/>
  <c r="L60" i="3"/>
  <c r="N60" i="3"/>
  <c r="M121" i="9"/>
  <c r="G121" i="9"/>
  <c r="J121" i="9"/>
  <c r="D121" i="9"/>
  <c r="R67" i="3"/>
  <c r="Q67" i="3"/>
  <c r="P67" i="3"/>
  <c r="R39" i="3"/>
  <c r="Q39" i="3"/>
  <c r="P39" i="3"/>
  <c r="J181" i="9"/>
  <c r="M181" i="9"/>
  <c r="G181" i="9"/>
  <c r="D181" i="9"/>
  <c r="R49" i="3"/>
  <c r="P49" i="3"/>
  <c r="Q49" i="3"/>
  <c r="J151" i="9"/>
  <c r="M151" i="9"/>
  <c r="D151" i="9"/>
  <c r="G151" i="9"/>
  <c r="R62" i="3"/>
  <c r="Q62" i="3"/>
  <c r="P62" i="3"/>
  <c r="I75" i="3"/>
  <c r="J75" i="3"/>
  <c r="H75" i="3"/>
  <c r="G67" i="9"/>
  <c r="D67" i="9"/>
  <c r="J67" i="9"/>
  <c r="M67" i="9"/>
  <c r="M194" i="9"/>
  <c r="D194" i="9"/>
  <c r="J194" i="9"/>
  <c r="G194" i="9"/>
  <c r="L50" i="3"/>
  <c r="N50" i="3"/>
  <c r="M50" i="3"/>
  <c r="D219" i="9"/>
  <c r="G219" i="9"/>
  <c r="M219" i="9"/>
  <c r="J219" i="9"/>
  <c r="P66" i="3"/>
  <c r="R66" i="3"/>
  <c r="Q66" i="3"/>
  <c r="D42" i="9"/>
  <c r="G42" i="9"/>
  <c r="J42" i="9"/>
  <c r="M42" i="9"/>
  <c r="G35" i="9"/>
  <c r="D35" i="9"/>
  <c r="M35" i="9"/>
  <c r="J35" i="9"/>
  <c r="D251" i="9"/>
  <c r="J251" i="9"/>
  <c r="M251" i="9"/>
  <c r="G251" i="9"/>
  <c r="J241" i="9"/>
  <c r="D241" i="9"/>
  <c r="G241" i="9"/>
  <c r="M241" i="9"/>
  <c r="M261" i="9"/>
  <c r="J261" i="9"/>
  <c r="D261" i="9"/>
  <c r="G261" i="9"/>
  <c r="L18" i="5"/>
  <c r="N18" i="5"/>
  <c r="M18" i="5"/>
  <c r="M158" i="9"/>
  <c r="G158" i="9"/>
  <c r="J158" i="9"/>
  <c r="D158" i="9"/>
  <c r="D60" i="9"/>
  <c r="M60" i="9"/>
  <c r="J60" i="9"/>
  <c r="G60" i="9"/>
  <c r="C92" i="9"/>
  <c r="L54" i="9"/>
  <c r="K54" i="9" s="1"/>
  <c r="J16" i="9" s="1"/>
  <c r="M196" i="9"/>
  <c r="J196" i="9"/>
  <c r="G196" i="9"/>
  <c r="D196" i="9"/>
  <c r="G235" i="9"/>
  <c r="M235" i="9"/>
  <c r="J235" i="9"/>
  <c r="D235" i="9"/>
  <c r="L92" i="9"/>
  <c r="K92" i="9" s="1"/>
  <c r="J4" i="9" s="1"/>
  <c r="Q59" i="3"/>
  <c r="R59" i="3"/>
  <c r="P59" i="3"/>
  <c r="J120" i="9"/>
  <c r="G120" i="9"/>
  <c r="D120" i="9"/>
  <c r="M120" i="9"/>
  <c r="J179" i="9"/>
  <c r="G179" i="9"/>
  <c r="M179" i="9"/>
  <c r="D179" i="9"/>
  <c r="L49" i="3"/>
  <c r="N49" i="3"/>
  <c r="M49" i="3"/>
  <c r="J234" i="9"/>
  <c r="D234" i="9"/>
  <c r="M234" i="9"/>
  <c r="G234" i="9"/>
  <c r="M11" i="5"/>
  <c r="L11" i="5"/>
  <c r="N11" i="5"/>
  <c r="D90" i="9"/>
  <c r="M90" i="9"/>
  <c r="J90" i="9"/>
  <c r="G90" i="9"/>
  <c r="M34" i="9"/>
  <c r="G34" i="9"/>
  <c r="D34" i="9"/>
  <c r="J34" i="9"/>
  <c r="I168" i="9"/>
  <c r="H168" i="9" s="1"/>
  <c r="G12" i="9" s="1"/>
  <c r="J86" i="9"/>
  <c r="G86" i="9"/>
  <c r="D86" i="9"/>
  <c r="M86" i="9"/>
  <c r="M47" i="9"/>
  <c r="G47" i="9"/>
  <c r="J47" i="9"/>
  <c r="D47" i="9"/>
  <c r="I282" i="9"/>
  <c r="H282" i="9" s="1"/>
  <c r="G14" i="9" s="1"/>
  <c r="M220" i="9"/>
  <c r="J220" i="9"/>
  <c r="D220" i="9"/>
  <c r="G220" i="9"/>
  <c r="L20" i="3"/>
  <c r="N20" i="3"/>
  <c r="M20" i="3"/>
  <c r="H49" i="3"/>
  <c r="I49" i="3"/>
  <c r="J49" i="3"/>
  <c r="G140" i="9"/>
  <c r="J140" i="9"/>
  <c r="M140" i="9"/>
  <c r="D140" i="9"/>
  <c r="M31" i="9"/>
  <c r="D31" i="9"/>
  <c r="J31" i="9"/>
  <c r="G31" i="9"/>
  <c r="J49" i="9"/>
  <c r="M49" i="9"/>
  <c r="G49" i="9"/>
  <c r="D49" i="9"/>
  <c r="J25" i="9"/>
  <c r="D25" i="9"/>
  <c r="M25" i="9"/>
  <c r="G25" i="9"/>
  <c r="H67" i="3"/>
  <c r="I67" i="3"/>
  <c r="J67" i="3"/>
  <c r="N24" i="5"/>
  <c r="M24" i="5"/>
  <c r="L24" i="5"/>
  <c r="M61" i="3"/>
  <c r="N61" i="3"/>
  <c r="L61" i="3"/>
  <c r="M192" i="9"/>
  <c r="D192" i="9"/>
  <c r="G192" i="9"/>
  <c r="J192" i="9"/>
  <c r="J66" i="9"/>
  <c r="M66" i="9"/>
  <c r="D66" i="9"/>
  <c r="G66" i="9"/>
  <c r="N25" i="5"/>
  <c r="L25" i="5"/>
  <c r="M25" i="5"/>
  <c r="O54" i="9"/>
  <c r="N54" i="9" s="1"/>
  <c r="M16" i="9" s="1"/>
  <c r="M254" i="9"/>
  <c r="D254" i="9"/>
  <c r="J254" i="9"/>
  <c r="G254" i="9"/>
  <c r="G148" i="9"/>
  <c r="J148" i="9"/>
  <c r="D148" i="9"/>
  <c r="M148" i="9"/>
  <c r="H62" i="3"/>
  <c r="J62" i="3"/>
  <c r="I62" i="3"/>
  <c r="M269" i="9"/>
  <c r="J269" i="9"/>
  <c r="G269" i="9"/>
  <c r="D269" i="9"/>
  <c r="O206" i="9"/>
  <c r="N206" i="9" s="1"/>
  <c r="M8" i="9" s="1"/>
  <c r="Q74" i="3"/>
  <c r="R74" i="3"/>
  <c r="P74" i="3"/>
  <c r="G32" i="9"/>
  <c r="D32" i="9"/>
  <c r="M32" i="9"/>
  <c r="J32" i="9"/>
  <c r="R36" i="3"/>
  <c r="Q36" i="3"/>
  <c r="P36" i="3"/>
  <c r="J175" i="9"/>
  <c r="G175" i="9"/>
  <c r="D175" i="9"/>
  <c r="M175" i="9"/>
  <c r="M8" i="3"/>
  <c r="L8" i="3"/>
  <c r="N8" i="3"/>
  <c r="J184" i="9"/>
  <c r="M184" i="9"/>
  <c r="G184" i="9"/>
  <c r="D184" i="9"/>
  <c r="N21" i="5"/>
  <c r="L21" i="5"/>
  <c r="M21" i="5"/>
  <c r="D126" i="9"/>
  <c r="G126" i="9"/>
  <c r="M126" i="9"/>
  <c r="J126" i="9"/>
  <c r="G262" i="9"/>
  <c r="D262" i="9"/>
  <c r="M262" i="9"/>
  <c r="J262" i="9"/>
  <c r="N43" i="3"/>
  <c r="L43" i="3"/>
  <c r="M43" i="3"/>
  <c r="M101" i="9"/>
  <c r="D101" i="9"/>
  <c r="J101" i="9"/>
  <c r="G101" i="9"/>
  <c r="G191" i="9"/>
  <c r="J191" i="9"/>
  <c r="D191" i="9"/>
  <c r="M191" i="9"/>
  <c r="J82" i="9"/>
  <c r="D82" i="9"/>
  <c r="M82" i="9"/>
  <c r="G82" i="9"/>
  <c r="M228" i="9"/>
  <c r="G228" i="9"/>
  <c r="J228" i="9"/>
  <c r="D228" i="9"/>
  <c r="M256" i="9"/>
  <c r="D256" i="9"/>
  <c r="G256" i="9"/>
  <c r="J256" i="9"/>
  <c r="L282" i="9"/>
  <c r="K282" i="9" s="1"/>
  <c r="J14" i="9" s="1"/>
  <c r="D163" i="9"/>
  <c r="J163" i="9"/>
  <c r="M163" i="9"/>
  <c r="G163" i="9"/>
  <c r="L244" i="9"/>
  <c r="K244" i="9" s="1"/>
  <c r="J10" i="9" s="1"/>
  <c r="M67" i="3"/>
  <c r="N67" i="3"/>
  <c r="L67" i="3"/>
  <c r="H42" i="3"/>
  <c r="J42" i="3"/>
  <c r="I42" i="3"/>
  <c r="M22" i="5"/>
  <c r="L22" i="5"/>
  <c r="N22" i="5"/>
  <c r="G105" i="9"/>
  <c r="M105" i="9"/>
  <c r="D105" i="9"/>
  <c r="J105" i="9"/>
  <c r="F54" i="9"/>
  <c r="M19" i="5"/>
  <c r="N19" i="5"/>
  <c r="L19" i="5"/>
  <c r="M38" i="9"/>
  <c r="G38" i="9"/>
  <c r="J38" i="9"/>
  <c r="D38" i="9"/>
  <c r="R41" i="3"/>
  <c r="P41" i="3"/>
  <c r="Q41" i="3"/>
  <c r="O130" i="9"/>
  <c r="N130" i="9" s="1"/>
  <c r="M6" i="9" s="1"/>
  <c r="M212" i="9"/>
  <c r="C244" i="9"/>
  <c r="J212" i="9"/>
  <c r="D212" i="9"/>
  <c r="D244" i="9" s="1"/>
  <c r="G212" i="9"/>
  <c r="G162" i="9"/>
  <c r="J162" i="9"/>
  <c r="M162" i="9"/>
  <c r="D162" i="9"/>
  <c r="P68" i="3"/>
  <c r="Q68" i="3"/>
  <c r="R68" i="3"/>
  <c r="J36" i="3"/>
  <c r="I36" i="3"/>
  <c r="H36" i="3"/>
  <c r="J80" i="9"/>
  <c r="G80" i="9"/>
  <c r="M80" i="9"/>
  <c r="D80" i="9"/>
  <c r="M265" i="9"/>
  <c r="G265" i="9"/>
  <c r="J265" i="9"/>
  <c r="D265" i="9"/>
  <c r="L168" i="9"/>
  <c r="K168" i="9" s="1"/>
  <c r="J12" i="9" s="1"/>
  <c r="J73" i="3"/>
  <c r="H73" i="3"/>
  <c r="I73" i="3"/>
  <c r="J51" i="9"/>
  <c r="G51" i="9"/>
  <c r="D51" i="9"/>
  <c r="M51" i="9"/>
  <c r="G268" i="9"/>
  <c r="M268" i="9"/>
  <c r="D268" i="9"/>
  <c r="J268" i="9"/>
  <c r="J92" i="9" l="1"/>
  <c r="G168" i="9"/>
  <c r="D282" i="9"/>
  <c r="D130" i="9"/>
  <c r="M130" i="9"/>
  <c r="D206" i="9"/>
  <c r="J206" i="9"/>
  <c r="J244" i="9"/>
  <c r="M92" i="9"/>
  <c r="J168" i="9"/>
  <c r="G130" i="9"/>
  <c r="D54" i="9"/>
  <c r="G54" i="9"/>
  <c r="D92" i="9"/>
  <c r="D168" i="9"/>
  <c r="G282" i="9"/>
  <c r="J282" i="9"/>
  <c r="G206" i="9"/>
  <c r="J54" i="9"/>
  <c r="G244" i="9"/>
  <c r="M244" i="9"/>
  <c r="E54" i="9"/>
  <c r="D16" i="9" s="1"/>
  <c r="B12" i="9" s="1"/>
  <c r="G92" i="9"/>
  <c r="M168" i="9"/>
  <c r="M282" i="9"/>
  <c r="J130" i="9"/>
  <c r="M206" i="9"/>
  <c r="M54" i="9"/>
  <c r="B8" i="9" l="1"/>
  <c r="B14" i="9"/>
  <c r="B7" i="9"/>
  <c r="B15" i="9"/>
  <c r="B6" i="9"/>
  <c r="B16" i="9"/>
  <c r="B11" i="9"/>
  <c r="B10" i="9"/>
  <c r="B13" i="9"/>
  <c r="B4" i="9"/>
  <c r="B9" i="9"/>
  <c r="B3" i="9"/>
  <c r="B5" i="9"/>
</calcChain>
</file>

<file path=xl/sharedStrings.xml><?xml version="1.0" encoding="utf-8"?>
<sst xmlns="http://schemas.openxmlformats.org/spreadsheetml/2006/main" count="9441" uniqueCount="411">
  <si>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</si>
  <si>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</si>
  <si>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</si>
  <si>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</si>
  <si>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</si>
  <si>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</si>
  <si>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</si>
  <si>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</si>
  <si>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</si>
  <si>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</si>
  <si>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</si>
  <si>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</si>
  <si>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</si>
  <si>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</si>
  <si>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</si>
  <si>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</si>
  <si>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</si>
  <si>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</si>
  <si>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</si>
  <si>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</si>
  <si>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</si>
  <si>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</si>
  <si>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</si>
  <si>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</si>
  <si>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</si>
  <si>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</si>
  <si>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</si>
  <si>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</si>
  <si>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</si>
  <si>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</si>
  <si>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</si>
  <si>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</si>
  <si>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</si>
  <si>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</si>
  <si>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</si>
  <si>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</si>
  <si>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</si>
  <si>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</si>
  <si>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</si>
  <si>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</si>
  <si>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</si>
  <si>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</si>
  <si>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</si>
  <si>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</si>
  <si>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</si>
  <si>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</si>
  <si>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</si>
  <si>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</si>
  <si>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</si>
  <si>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</si>
  <si>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</si>
  <si>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</si>
  <si>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</si>
  <si>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</si>
  <si>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</si>
  <si>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</si>
  <si>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</si>
  <si>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</si>
  <si>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</si>
  <si>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</si>
  <si>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</si>
  <si>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</si>
  <si>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</si>
  <si>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</si>
  <si>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</si>
  <si>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</si>
  <si>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</si>
  <si>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</si>
  <si>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</si>
  <si>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</si>
  <si>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</si>
  <si>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</si>
  <si>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</si>
  <si>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</si>
  <si>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</si>
  <si>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</si>
  <si>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</si>
  <si>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</si>
  <si>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</si>
  <si>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</si>
  <si>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</si>
  <si>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</si>
  <si>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</si>
  <si>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</si>
  <si>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</si>
  <si>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</si>
  <si>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</si>
  <si>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</si>
  <si>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</si>
  <si>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</si>
  <si>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</si>
  <si>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</si>
  <si>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</si>
  <si>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</si>
  <si>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</si>
  <si>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</si>
  <si>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</si>
  <si>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</si>
  <si>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</si>
  <si>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</si>
  <si>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</si>
  <si>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</si>
  <si>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</si>
  <si>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</si>
  <si>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</si>
  <si>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</si>
  <si>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</si>
  <si>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</si>
  <si>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</si>
  <si>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</si>
  <si>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</si>
  <si>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</si>
  <si>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</si>
  <si>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</si>
  <si>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</si>
  <si>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</si>
  <si>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</si>
  <si>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</si>
  <si>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</si>
  <si>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</si>
  <si>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</si>
  <si>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</si>
  <si>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</si>
  <si>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</si>
  <si>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</si>
  <si>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</si>
  <si>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</si>
  <si>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</si>
  <si>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</si>
  <si>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</si>
  <si>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</si>
  <si>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</si>
  <si>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</si>
  <si>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</si>
  <si>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</si>
  <si>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</si>
  <si>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</si>
  <si>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</si>
  <si>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</si>
  <si>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</si>
  <si>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</si>
  <si>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</si>
  <si>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</si>
  <si>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</si>
  <si>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</si>
  <si>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</si>
  <si>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</si>
  <si>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</si>
  <si>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</si>
  <si>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</si>
  <si>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</si>
  <si>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</si>
  <si>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</si>
  <si>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</si>
  <si>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</si>
  <si>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</si>
  <si>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</si>
  <si>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</si>
  <si>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</si>
  <si>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</si>
  <si>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</si>
  <si>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</si>
  <si>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</si>
  <si>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</si>
  <si>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</si>
  <si>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</si>
  <si>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</si>
  <si>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</si>
  <si>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</si>
  <si>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</si>
  <si>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</si>
  <si>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</si>
  <si>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</si>
  <si>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</si>
  <si>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</si>
  <si>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</si>
  <si>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</si>
  <si>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</si>
  <si>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</si>
  <si>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</si>
  <si>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</si>
  <si>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</si>
  <si>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</si>
  <si>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</si>
  <si>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</si>
  <si>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</si>
  <si>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</si>
  <si>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</si>
  <si>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</si>
  <si>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</si>
  <si>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</si>
  <si>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</si>
  <si>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</si>
  <si>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</si>
  <si>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</si>
  <si>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</si>
  <si>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</si>
  <si>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</si>
  <si>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</si>
  <si>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</si>
  <si>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</si>
  <si>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</si>
  <si>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</si>
  <si>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</si>
  <si>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</si>
  <si>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</si>
  <si>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</si>
  <si>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</si>
  <si>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</si>
  <si>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</si>
  <si>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</si>
  <si>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</si>
  <si>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</si>
  <si>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</si>
  <si>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</si>
  <si>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</si>
  <si>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</si>
  <si>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</si>
  <si>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</si>
  <si>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</si>
  <si>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</si>
  <si>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</si>
  <si>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</si>
  <si>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</si>
  <si>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</si>
  <si>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</si>
  <si>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</si>
  <si>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</si>
  <si>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</si>
  <si>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</si>
  <si>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</si>
  <si>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</si>
  <si>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</si>
  <si>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</si>
  <si>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</si>
  <si>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</si>
  <si>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</si>
  <si>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</si>
  <si>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</si>
  <si>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</si>
  <si>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</si>
  <si>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</si>
  <si>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</si>
  <si>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</si>
  <si>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</si>
  <si>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</si>
  <si>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</si>
  <si>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</si>
  <si>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</si>
  <si>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</si>
  <si>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</si>
  <si>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</si>
  <si>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</si>
  <si>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</si>
  <si>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</si>
  <si>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</si>
  <si>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</si>
  <si>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</si>
  <si>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</si>
  <si>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</si>
  <si>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</si>
  <si>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</si>
  <si>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</si>
  <si>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</si>
  <si>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</si>
  <si>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</si>
  <si>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</si>
  <si>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</si>
  <si>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</si>
  <si>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</si>
  <si>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</si>
  <si>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</si>
  <si>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</si>
  <si>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</si>
  <si>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</si>
  <si>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</si>
  <si>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</si>
  <si>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</si>
  <si>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</si>
  <si>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</si>
  <si>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</si>
  <si>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</si>
  <si>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</si>
  <si>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</si>
  <si>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</si>
  <si>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</si>
  <si>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</si>
  <si>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</si>
  <si>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</si>
  <si>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</si>
  <si>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</si>
  <si>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</si>
  <si>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</si>
  <si>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</si>
  <si>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</si>
  <si>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</si>
  <si>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</si>
  <si>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</si>
  <si>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</si>
  <si>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</si>
  <si>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</si>
  <si>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</si>
  <si>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</si>
  <si>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</si>
  <si>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</si>
  <si>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</si>
  <si>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</si>
  <si>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</si>
  <si>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</si>
  <si>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</si>
  <si>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</si>
  <si>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</si>
  <si>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</si>
  <si>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</si>
  <si>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</si>
  <si>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</si>
  <si>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</si>
  <si>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</si>
  <si>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</si>
  <si>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</si>
  <si>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</si>
  <si>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</si>
  <si>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</si>
  <si>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</si>
  <si>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</si>
  <si>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</si>
  <si>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</si>
  <si>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</si>
  <si>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</si>
  <si>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</si>
  <si>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</si>
  <si>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</si>
  <si>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</si>
  <si>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</si>
  <si>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</si>
  <si>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</si>
  <si>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</si>
  <si>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</si>
  <si>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</si>
  <si>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</si>
  <si>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</si>
  <si>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</si>
  <si>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</si>
  <si>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</si>
  <si>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</si>
  <si>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</si>
  <si>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</si>
  <si>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</si>
  <si>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</si>
  <si>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</si>
  <si>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</si>
  <si>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</si>
  <si>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</si>
  <si>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</si>
  <si>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</si>
  <si>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</si>
  <si>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</si>
  <si>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</si>
  <si>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</si>
  <si>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</si>
  <si>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</si>
  <si>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</si>
  <si>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</si>
  <si>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</si>
  <si>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</si>
  <si>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</si>
  <si>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</si>
  <si>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</si>
  <si>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</si>
  <si>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</si>
  <si>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</si>
  <si>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</si>
  <si>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</si>
  <si>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</si>
  <si>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</si>
  <si>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</si>
  <si>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</si>
  <si>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</si>
  <si>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</si>
  <si>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</si>
  <si>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</si>
  <si>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</si>
  <si>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</si>
  <si>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</si>
  <si>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</si>
  <si>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</si>
  <si>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</si>
  <si>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</si>
  <si>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</si>
  <si>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</si>
  <si>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</si>
  <si>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</si>
  <si>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</si>
  <si>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</si>
  <si>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</si>
  <si>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</si>
  <si>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</si>
  <si>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</si>
  <si>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</si>
  <si>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</si>
  <si>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</si>
  <si>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</si>
  <si>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</si>
  <si>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</si>
  <si>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</si>
  <si>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</si>
  <si>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</si>
  <si>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</si>
  <si>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</si>
  <si>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2021.05.22</t>
    <phoneticPr fontId="1" type="noConversion"/>
  </si>
  <si>
    <t>룸네트워크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</si>
</sst>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8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44287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2021-04-01(목) 오전 00:00</v>
      </c>
      <c r="C15" s="336"/>
      <c r="D15" s="332" t="str">
        <f>TEXT($G$1, "[$-ko-KR]yyyy-mm-dd(ddd) ") &amp; "오후 14:00"</f>
        <v>2021-04-01(목) 오후 14:00</v>
      </c>
      <c r="E15" s="333"/>
      <c r="F15" s="334"/>
      <c r="G15" s="332" t="str">
        <f>TEXT($G$1, "[$-ko-KR]yyyy-mm-dd(ddd) ") &amp; "오후 19:00"</f>
        <v>2021-04-01(목) 오후 19:00</v>
      </c>
      <c r="H15" s="333"/>
      <c r="I15" s="334"/>
      <c r="J15" s="332" t="str">
        <f>TEXT($G$1, "[$-ko-KR]yyyy-mm-dd(ddd) ") &amp; "오후 21:00"</f>
        <v>2021-04-01(목) 오후 21:00</v>
      </c>
      <c r="K15" s="333"/>
      <c r="L15" s="334"/>
      <c r="M15" s="332" t="str">
        <f>TEXT($G$1+1, "[$-ko-KR]yyyy-mm-dd(ddd) ") &amp; "오전 00:00"</f>
        <v>2021-04-02(금)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08"/>
      <c r="R19" s="308"/>
      <c r="S19" s="3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08"/>
      <c r="R20" s="308"/>
      <c r="S20" s="3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2021-04-01(목) 오전 00:00</v>
      </c>
      <c r="C42" s="331"/>
      <c r="D42" s="332" t="str">
        <f>TEXT($G$1, "[$-ko-KR]yyyy-mm-dd(ddd) ") &amp; "오후 14:00"</f>
        <v>2021-04-01(목) 오후 14:00</v>
      </c>
      <c r="E42" s="333"/>
      <c r="F42" s="334"/>
      <c r="G42" s="332" t="str">
        <f>TEXT($G$1, "[$-ko-KR]yyyy-mm-dd(ddd) ") &amp; "오후 19:00"</f>
        <v>2021-04-01(목) 오후 19:00</v>
      </c>
      <c r="H42" s="333"/>
      <c r="I42" s="334"/>
      <c r="J42" s="332" t="str">
        <f>TEXT($G$1, "[$-ko-KR]yyyy-mm-dd(ddd) ") &amp; "오후 21:00"</f>
        <v>2021-04-01(목) 오후 21:00</v>
      </c>
      <c r="K42" s="333"/>
      <c r="L42" s="334"/>
      <c r="M42" s="332" t="str">
        <f>TEXT($G$1+1, "[$-ko-KR]yyyy-mm-dd(ddd) ") &amp; "오전 00:00"</f>
        <v>2021-04-02(금)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18"/>
      <c r="R44" s="318"/>
      <c r="S44" s="3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18"/>
      <c r="R45" s="318"/>
      <c r="S45" s="3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08"/>
      <c r="R46" s="308"/>
      <c r="S46" s="3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08"/>
      <c r="R47" s="308"/>
      <c r="S47" s="3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08"/>
      <c r="R48" s="308"/>
      <c r="S48" s="308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08"/>
      <c r="R49" s="308"/>
      <c r="S49" s="3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08"/>
      <c r="R50" s="308"/>
      <c r="S50" s="3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08"/>
      <c r="R51" s="308"/>
      <c r="S51" s="3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09"/>
      <c r="R53" s="310"/>
      <c r="S53" s="3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12"/>
      <c r="R54" s="313"/>
      <c r="S54" s="3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15"/>
      <c r="R55" s="316"/>
      <c r="S55" s="3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08"/>
      <c r="R56" s="308"/>
      <c r="S56" s="3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18"/>
      <c r="R57" s="318"/>
      <c r="S57" s="3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18"/>
      <c r="R58" s="318"/>
      <c r="S58" s="31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08"/>
      <c r="R59" s="308"/>
      <c r="S59" s="3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08"/>
      <c r="R60" s="308"/>
      <c r="S60" s="3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08"/>
      <c r="R61" s="308"/>
      <c r="S61" s="3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2021-04-01(목) 오전 00:00</v>
      </c>
      <c r="C69" s="331"/>
      <c r="D69" s="332" t="str">
        <f>TEXT($G$1, "[$-ko-KR]yyyy-mm-dd(ddd) ") &amp; "오후 14:00"</f>
        <v>2021-04-01(목) 오후 14:00</v>
      </c>
      <c r="E69" s="333"/>
      <c r="F69" s="334"/>
      <c r="G69" s="332" t="str">
        <f>TEXT($G$1, "[$-ko-KR]yyyy-mm-dd(ddd) ") &amp; "오후 19:00"</f>
        <v>2021-04-01(목) 오후 19:00</v>
      </c>
      <c r="H69" s="333"/>
      <c r="I69" s="334"/>
      <c r="J69" s="332" t="str">
        <f>TEXT($G$1, "[$-ko-KR]yyyy-mm-dd(ddd) ") &amp; "오후 21:00"</f>
        <v>2021-04-01(목) 오후 21:00</v>
      </c>
      <c r="K69" s="333"/>
      <c r="L69" s="334"/>
      <c r="M69" s="332" t="str">
        <f>TEXT($G$1+1, "[$-ko-KR]yyyy-mm-dd(ddd) ") &amp; "오전 00:00"</f>
        <v>2021-04-02(금)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18"/>
      <c r="R71" s="318"/>
      <c r="S71" s="3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18"/>
      <c r="R72" s="318"/>
      <c r="S72" s="3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08"/>
      <c r="R73" s="308"/>
      <c r="S73" s="3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08"/>
      <c r="R74" s="308"/>
      <c r="S74" s="3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08"/>
      <c r="R75" s="308"/>
      <c r="S75" s="308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08"/>
      <c r="R76" s="308"/>
      <c r="S76" s="3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08"/>
      <c r="R77" s="308"/>
      <c r="S77" s="3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08"/>
      <c r="R78" s="308"/>
      <c r="S78" s="3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09"/>
      <c r="R80" s="310"/>
      <c r="S80" s="3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12"/>
      <c r="R81" s="313"/>
      <c r="S81" s="3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15"/>
      <c r="R82" s="316"/>
      <c r="S82" s="3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08"/>
      <c r="R83" s="308"/>
      <c r="S83" s="3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18"/>
      <c r="R84" s="318"/>
      <c r="S84" s="3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18"/>
      <c r="R85" s="318"/>
      <c r="S85" s="31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08"/>
      <c r="R86" s="308"/>
      <c r="S86" s="3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08"/>
      <c r="R87" s="308"/>
      <c r="S87" s="3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08"/>
      <c r="R88" s="308"/>
      <c r="S88" s="3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2021-04-01(목) 오전 00:00</v>
      </c>
      <c r="C96" s="331"/>
      <c r="D96" s="332" t="str">
        <f>TEXT($G$1, "[$-ko-KR]yyyy-mm-dd(ddd) ") &amp; "오후 14:00"</f>
        <v>2021-04-01(목) 오후 14:00</v>
      </c>
      <c r="E96" s="333"/>
      <c r="F96" s="334"/>
      <c r="G96" s="332" t="str">
        <f>TEXT($G$1, "[$-ko-KR]yyyy-mm-dd(ddd) ") &amp; "오후 19:00"</f>
        <v>2021-04-01(목) 오후 19:00</v>
      </c>
      <c r="H96" s="333"/>
      <c r="I96" s="334"/>
      <c r="J96" s="332" t="str">
        <f>TEXT($G$1, "[$-ko-KR]yyyy-mm-dd(ddd) ") &amp; "오후 21:00"</f>
        <v>2021-04-01(목) 오후 21:00</v>
      </c>
      <c r="K96" s="333"/>
      <c r="L96" s="334"/>
      <c r="M96" s="332" t="str">
        <f>TEXT($G$1+1, "[$-ko-KR]yyyy-mm-dd(ddd) ") &amp; "오전 00:00"</f>
        <v>2021-04-02(금)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18"/>
      <c r="R98" s="318"/>
      <c r="S98" s="3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18"/>
      <c r="R99" s="318"/>
      <c r="S99" s="3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08"/>
      <c r="R100" s="308"/>
      <c r="S100" s="3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08"/>
      <c r="R101" s="308"/>
      <c r="S101" s="3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08"/>
      <c r="R102" s="308"/>
      <c r="S102" s="308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08"/>
      <c r="R103" s="308"/>
      <c r="S103" s="3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08"/>
      <c r="R104" s="308"/>
      <c r="S104" s="3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08"/>
      <c r="R105" s="308"/>
      <c r="S105" s="3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09"/>
      <c r="R107" s="310"/>
      <c r="S107" s="3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12"/>
      <c r="R108" s="313"/>
      <c r="S108" s="3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15"/>
      <c r="R109" s="316"/>
      <c r="S109" s="3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08"/>
      <c r="R110" s="308"/>
      <c r="S110" s="3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18"/>
      <c r="R111" s="318"/>
      <c r="S111" s="3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18"/>
      <c r="R112" s="318"/>
      <c r="S112" s="31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08"/>
      <c r="R113" s="308"/>
      <c r="S113" s="3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08"/>
      <c r="R114" s="308"/>
      <c r="S114" s="3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08"/>
      <c r="R115" s="308"/>
      <c r="S115" s="3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2021-04-01(목) 오전 00:00</v>
      </c>
      <c r="C123" s="331"/>
      <c r="D123" s="332" t="str">
        <f>TEXT($G$1, "[$-ko-KR]yyyy-mm-dd(ddd) ") &amp; "오후 14:00"</f>
        <v>2021-04-01(목) 오후 14:00</v>
      </c>
      <c r="E123" s="333"/>
      <c r="F123" s="334"/>
      <c r="G123" s="332" t="str">
        <f>TEXT($G$1, "[$-ko-KR]yyyy-mm-dd(ddd) ") &amp; "오후 19:00"</f>
        <v>2021-04-01(목) 오후 19:00</v>
      </c>
      <c r="H123" s="333"/>
      <c r="I123" s="334"/>
      <c r="J123" s="332" t="str">
        <f>TEXT($G$1, "[$-ko-KR]yyyy-mm-dd(ddd) ") &amp; "오후 21:00"</f>
        <v>2021-04-01(목) 오후 21:00</v>
      </c>
      <c r="K123" s="333"/>
      <c r="L123" s="334"/>
      <c r="M123" s="332" t="str">
        <f>TEXT($G$1+1, "[$-ko-KR]yyyy-mm-dd(ddd) ") &amp; "오전 00:00"</f>
        <v>2021-04-02(금)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18"/>
      <c r="R125" s="318"/>
      <c r="S125" s="3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18"/>
      <c r="R126" s="318"/>
      <c r="S126" s="3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08"/>
      <c r="R127" s="308"/>
      <c r="S127" s="3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08"/>
      <c r="R128" s="308"/>
      <c r="S128" s="3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08"/>
      <c r="R129" s="308"/>
      <c r="S129" s="308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08"/>
      <c r="R130" s="308"/>
      <c r="S130" s="3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08"/>
      <c r="R131" s="308"/>
      <c r="S131" s="3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08"/>
      <c r="R132" s="308"/>
      <c r="S132" s="3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09"/>
      <c r="R134" s="310"/>
      <c r="S134" s="3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12"/>
      <c r="R135" s="313"/>
      <c r="S135" s="3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15"/>
      <c r="R136" s="316"/>
      <c r="S136" s="3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08"/>
      <c r="R137" s="308"/>
      <c r="S137" s="3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18"/>
      <c r="R138" s="318"/>
      <c r="S138" s="3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18"/>
      <c r="R139" s="318"/>
      <c r="S139" s="31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08"/>
      <c r="R140" s="308"/>
      <c r="S140" s="3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08"/>
      <c r="R141" s="308"/>
      <c r="S141" s="3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08"/>
      <c r="R142" s="308"/>
      <c r="S142" s="3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2021-04-01(목) 오전 00:00</v>
      </c>
      <c r="C150" s="331"/>
      <c r="D150" s="332" t="str">
        <f>TEXT($G$1, "[$-ko-KR]yyyy-mm-dd(ddd) ") &amp; "오후 14:00"</f>
        <v>2021-04-01(목) 오후 14:00</v>
      </c>
      <c r="E150" s="333"/>
      <c r="F150" s="334"/>
      <c r="G150" s="332" t="str">
        <f>TEXT($G$1, "[$-ko-KR]yyyy-mm-dd(ddd) ") &amp; "오후 19:00"</f>
        <v>2021-04-01(목) 오후 19:00</v>
      </c>
      <c r="H150" s="333"/>
      <c r="I150" s="334"/>
      <c r="J150" s="332" t="str">
        <f>TEXT($G$1, "[$-ko-KR]yyyy-mm-dd(ddd) ") &amp; "오후 21:00"</f>
        <v>2021-04-01(목) 오후 21:00</v>
      </c>
      <c r="K150" s="333"/>
      <c r="L150" s="334"/>
      <c r="M150" s="332" t="str">
        <f>TEXT($G$1+1, "[$-ko-KR]yyyy-mm-dd(ddd) ") &amp; "오전 00:00"</f>
        <v>2021-04-02(금)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18"/>
      <c r="R152" s="318"/>
      <c r="S152" s="3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18"/>
      <c r="R153" s="318"/>
      <c r="S153" s="3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08"/>
      <c r="R154" s="308"/>
      <c r="S154" s="3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08"/>
      <c r="R155" s="308"/>
      <c r="S155" s="3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08"/>
      <c r="R156" s="308"/>
      <c r="S156" s="308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08"/>
      <c r="R157" s="308"/>
      <c r="S157" s="3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08"/>
      <c r="R158" s="308"/>
      <c r="S158" s="3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08"/>
      <c r="R159" s="308"/>
      <c r="S159" s="3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09"/>
      <c r="R161" s="310"/>
      <c r="S161" s="3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12"/>
      <c r="R162" s="313"/>
      <c r="S162" s="3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15"/>
      <c r="R163" s="316"/>
      <c r="S163" s="3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08"/>
      <c r="R164" s="308"/>
      <c r="S164" s="3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18"/>
      <c r="R165" s="318"/>
      <c r="S165" s="3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18"/>
      <c r="R166" s="318"/>
      <c r="S166" s="31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08"/>
      <c r="R167" s="308"/>
      <c r="S167" s="3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08"/>
      <c r="R168" s="308"/>
      <c r="S168" s="3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08"/>
      <c r="R169" s="308"/>
      <c r="S169" s="3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2021-04-01(목) 오전 00:00</v>
      </c>
      <c r="C177" s="331"/>
      <c r="D177" s="332" t="str">
        <f>TEXT($G$1, "[$-ko-KR]yyyy-mm-dd(ddd) ") &amp; "오후 14:00"</f>
        <v>2021-04-01(목) 오후 14:00</v>
      </c>
      <c r="E177" s="333"/>
      <c r="F177" s="334"/>
      <c r="G177" s="332" t="str">
        <f>TEXT($G$1, "[$-ko-KR]yyyy-mm-dd(ddd) ") &amp; "오후 19:00"</f>
        <v>2021-04-01(목) 오후 19:00</v>
      </c>
      <c r="H177" s="333"/>
      <c r="I177" s="334"/>
      <c r="J177" s="332" t="str">
        <f>TEXT($G$1, "[$-ko-KR]yyyy-mm-dd(ddd) ") &amp; "오후 21:00"</f>
        <v>2021-04-01(목) 오후 21:00</v>
      </c>
      <c r="K177" s="333"/>
      <c r="L177" s="334"/>
      <c r="M177" s="332" t="str">
        <f>TEXT($G$1+1, "[$-ko-KR]yyyy-mm-dd(ddd) ") &amp; "오전 00:00"</f>
        <v>2021-04-02(금)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18"/>
      <c r="R179" s="318"/>
      <c r="S179" s="3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18"/>
      <c r="R180" s="318"/>
      <c r="S180" s="3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08"/>
      <c r="R181" s="308"/>
      <c r="S181" s="3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08"/>
      <c r="R182" s="308"/>
      <c r="S182" s="3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08"/>
      <c r="R183" s="308"/>
      <c r="S183" s="308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08"/>
      <c r="R184" s="308"/>
      <c r="S184" s="3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08"/>
      <c r="R185" s="308"/>
      <c r="S185" s="3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08"/>
      <c r="R186" s="308"/>
      <c r="S186" s="3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09"/>
      <c r="R188" s="310"/>
      <c r="S188" s="3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12"/>
      <c r="R189" s="313"/>
      <c r="S189" s="3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15"/>
      <c r="R190" s="316"/>
      <c r="S190" s="3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08"/>
      <c r="R191" s="308"/>
      <c r="S191" s="3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18"/>
      <c r="R192" s="318"/>
      <c r="S192" s="3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18"/>
      <c r="R193" s="318"/>
      <c r="S193" s="31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08"/>
      <c r="R194" s="308"/>
      <c r="S194" s="3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08"/>
      <c r="R195" s="308"/>
      <c r="S195" s="3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08"/>
      <c r="R196" s="308"/>
      <c r="S196" s="3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157">
      <formula>AND($N17 &gt; 0, ISNUMBER($N17))</formula>
    </cfRule>
    <cfRule type="expression" dxfId="4512" priority="158">
      <formula>AND($N17 = 0 * ISNUMBER($N17))</formula>
    </cfRule>
    <cfRule type="expression" dxfId="4511" priority="159">
      <formula>AND($N17 &lt; 0, ISNUMBER($N17))</formula>
    </cfRule>
  </conditionalFormatting>
  <conditionalFormatting sqref="A17:F36">
    <cfRule type="expression" dxfId="4510" priority="166">
      <formula>AND($E17 &gt; 0, ISNUMBER($E17))</formula>
    </cfRule>
    <cfRule type="expression" dxfId="4509" priority="167">
      <formula>AND($E17 = 0 * ISNUMBER($E17))</formula>
    </cfRule>
    <cfRule type="expression" dxfId="4508" priority="168">
      <formula>AND($E17 &lt; 0, ISNUMBER($E17))</formula>
    </cfRule>
  </conditionalFormatting>
  <conditionalFormatting sqref="A17:C36 G17:I36">
    <cfRule type="expression" dxfId="4507" priority="163">
      <formula>AND($H17 &gt; 0, ISNUMBER($H17))</formula>
    </cfRule>
    <cfRule type="expression" dxfId="4506" priority="164">
      <formula>AND($H17 = 0 * ISNUMBER($H17))</formula>
    </cfRule>
    <cfRule type="expression" dxfId="4505" priority="165">
      <formula>AND($H17 &lt; 0, ISNUMBER($H17))</formula>
    </cfRule>
  </conditionalFormatting>
  <conditionalFormatting sqref="A17:C36 J17:L36">
    <cfRule type="expression" dxfId="4504" priority="160">
      <formula>AND($K17 &gt; 0, ISNUMBER($K17))</formula>
    </cfRule>
    <cfRule type="expression" dxfId="4503" priority="161">
      <formula>AND($K17 = 0 * ISNUMBER($K17))</formula>
    </cfRule>
    <cfRule type="expression" dxfId="4502" priority="162">
      <formula>AND($K17 &lt; 0, ISNUMBER($K17))</formula>
    </cfRule>
  </conditionalFormatting>
  <conditionalFormatting sqref="D15:F16 E37:F37">
    <cfRule type="expression" dxfId="4501" priority="154">
      <formula>$E$37 &gt; 0</formula>
    </cfRule>
    <cfRule type="expression" dxfId="4500" priority="155">
      <formula>$E$37 = 0</formula>
    </cfRule>
    <cfRule type="expression" dxfId="4499" priority="156">
      <formula>$E$37 &lt; 0</formula>
    </cfRule>
  </conditionalFormatting>
  <conditionalFormatting sqref="G15:I16 H37:I37">
    <cfRule type="expression" dxfId="4498" priority="151">
      <formula>$H$37 &gt; 0</formula>
    </cfRule>
    <cfRule type="expression" dxfId="4497" priority="152">
      <formula>$H$37 = 0</formula>
    </cfRule>
    <cfRule type="expression" dxfId="4496" priority="153">
      <formula>$H$37 &lt; 0</formula>
    </cfRule>
  </conditionalFormatting>
  <conditionalFormatting sqref="J15:L16 K37:L37">
    <cfRule type="expression" dxfId="4495" priority="148">
      <formula>$K$37 &gt; 0</formula>
    </cfRule>
    <cfRule type="expression" dxfId="4494" priority="149">
      <formula>$K$37 = 0</formula>
    </cfRule>
    <cfRule type="expression" dxfId="4493" priority="150">
      <formula>$K$37 &lt; 0</formula>
    </cfRule>
  </conditionalFormatting>
  <conditionalFormatting sqref="M15:O16 N37:O37">
    <cfRule type="expression" dxfId="4492" priority="145">
      <formula>$N$37 &gt; 0</formula>
    </cfRule>
    <cfRule type="expression" dxfId="4491" priority="146">
      <formula>$N$37 = 0</formula>
    </cfRule>
    <cfRule type="expression" dxfId="4490" priority="147">
      <formula>$N$37 &lt; 0</formula>
    </cfRule>
  </conditionalFormatting>
  <conditionalFormatting sqref="A44:C63 M44:O63">
    <cfRule type="expression" dxfId="4489" priority="133">
      <formula>AND($N44 &gt; 0, ISNUMBER($N44))</formula>
    </cfRule>
    <cfRule type="expression" dxfId="4488" priority="134">
      <formula>AND($N44 = 0 * ISNUMBER($N44))</formula>
    </cfRule>
    <cfRule type="expression" dxfId="4487" priority="135">
      <formula>AND($N44 &lt; 0, ISNUMBER($N44))</formula>
    </cfRule>
  </conditionalFormatting>
  <conditionalFormatting sqref="A44:F63">
    <cfRule type="expression" dxfId="4486" priority="142">
      <formula>AND($E44 &gt; 0, ISNUMBER($E44))</formula>
    </cfRule>
    <cfRule type="expression" dxfId="4485" priority="143">
      <formula>AND($E44 = 0 * ISNUMBER($E44))</formula>
    </cfRule>
    <cfRule type="expression" dxfId="4484" priority="144">
      <formula>AND($E44 &lt; 0, ISNUMBER($E44))</formula>
    </cfRule>
  </conditionalFormatting>
  <conditionalFormatting sqref="A44:C63 G44:I63">
    <cfRule type="expression" dxfId="4483" priority="139">
      <formula>AND($H44 &gt; 0, ISNUMBER($H44))</formula>
    </cfRule>
    <cfRule type="expression" dxfId="4482" priority="140">
      <formula>AND($H44 = 0 * ISNUMBER($H44))</formula>
    </cfRule>
    <cfRule type="expression" dxfId="4481" priority="141">
      <formula>AND($H44 &lt; 0, ISNUMBER($H44))</formula>
    </cfRule>
  </conditionalFormatting>
  <conditionalFormatting sqref="A44:C63 J44:L63">
    <cfRule type="expression" dxfId="4480" priority="136">
      <formula>AND($K44 &gt; 0, ISNUMBER($K44))</formula>
    </cfRule>
    <cfRule type="expression" dxfId="4479" priority="137">
      <formula>AND($K44 = 0 * ISNUMBER($K44))</formula>
    </cfRule>
    <cfRule type="expression" dxfId="4478" priority="138">
      <formula>AND($K44 &lt; 0, ISNUMBER($K44))</formula>
    </cfRule>
  </conditionalFormatting>
  <conditionalFormatting sqref="D42:F43 E64:F64">
    <cfRule type="expression" dxfId="4477" priority="130">
      <formula>$E$64 &gt; 0</formula>
    </cfRule>
    <cfRule type="expression" dxfId="4476" priority="131">
      <formula>$E$64 = 0</formula>
    </cfRule>
    <cfRule type="expression" dxfId="4475" priority="132">
      <formula>$E$64 &lt; 0</formula>
    </cfRule>
  </conditionalFormatting>
  <conditionalFormatting sqref="G42:I43 H64:I64">
    <cfRule type="expression" dxfId="4474" priority="127">
      <formula>$H$64 &gt; 0</formula>
    </cfRule>
    <cfRule type="expression" dxfId="4473" priority="128">
      <formula>$H$64 = 0</formula>
    </cfRule>
    <cfRule type="expression" dxfId="4472" priority="129">
      <formula>$H$64 &lt; 0</formula>
    </cfRule>
  </conditionalFormatting>
  <conditionalFormatting sqref="J42:L43 K64:L64">
    <cfRule type="expression" dxfId="4471" priority="124">
      <formula>$K$64 &gt; 0</formula>
    </cfRule>
    <cfRule type="expression" dxfId="4470" priority="125">
      <formula>$K$64 = 0</formula>
    </cfRule>
    <cfRule type="expression" dxfId="4469" priority="126">
      <formula>$K$64 &lt; 0</formula>
    </cfRule>
  </conditionalFormatting>
  <conditionalFormatting sqref="M42:O43 N64:O64">
    <cfRule type="expression" dxfId="4468" priority="121">
      <formula>$N$64 &gt; 0</formula>
    </cfRule>
    <cfRule type="expression" dxfId="4467" priority="122">
      <formula>$N$64 = 0</formula>
    </cfRule>
    <cfRule type="expression" dxfId="4466" priority="123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86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2021-05-01(토) 오전 00:00</v>
      </c>
      <c r="C15" s="364"/>
      <c r="D15" s="319" t="str">
        <f>TEXT($G$1, "[$-ko-KR]yyyy-mm-dd(ddd) ") &amp; "오후 14:00"</f>
        <v>2021-05-01(토) 오후 14:00</v>
      </c>
      <c r="E15" s="320"/>
      <c r="F15" s="321"/>
      <c r="G15" s="319" t="str">
        <f>TEXT($G$1, "[$-ko-KR]yyyy-mm-dd(ddd) ") &amp; "오후 19:00"</f>
        <v>2021-05-01(토) 오후 19:00</v>
      </c>
      <c r="H15" s="320"/>
      <c r="I15" s="321"/>
      <c r="J15" s="319" t="str">
        <f>TEXT($G$1, "[$-ko-KR]yyyy-mm-dd(ddd) ") &amp; "오후 21:00"</f>
        <v>2021-05-01(토) 오후 21:00</v>
      </c>
      <c r="K15" s="320"/>
      <c r="L15" s="321"/>
      <c r="M15" s="319" t="str">
        <f>TEXT($G$1+1, "[$-ko-KR]yyyy-mm-dd(ddd) ") &amp; "오전 00:00"</f>
        <v>2021-05-02(일)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08"/>
      <c r="R16" s="308"/>
      <c r="S16" s="30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08"/>
      <c r="R19" s="308"/>
      <c r="S19" s="30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08"/>
      <c r="R20" s="308"/>
      <c r="S20" s="30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08"/>
      <c r="R21" s="308"/>
      <c r="S21" s="3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08"/>
      <c r="R22" s="308"/>
      <c r="S22" s="3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08"/>
      <c r="R23" s="308"/>
      <c r="S23" s="3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08"/>
      <c r="R24" s="308"/>
      <c r="S24" s="3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9"/>
      <c r="R26" s="310"/>
      <c r="S26" s="3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12"/>
      <c r="R27" s="313"/>
      <c r="S27" s="3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86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2021-05-01(토) 오전 00:00</v>
      </c>
      <c r="C42" s="369"/>
      <c r="D42" s="319" t="str">
        <f>TEXT($G$1, "[$-ko-KR]yyyy-mm-dd(ddd) ") &amp; "오후 14:00"</f>
        <v>2021-05-01(토) 오후 14:00</v>
      </c>
      <c r="E42" s="320"/>
      <c r="F42" s="321"/>
      <c r="G42" s="319" t="str">
        <f>TEXT($G$1, "[$-ko-KR]yyyy-mm-dd(ddd) ") &amp; "오후 19:00"</f>
        <v>2021-05-01(토) 오후 19:00</v>
      </c>
      <c r="H42" s="320"/>
      <c r="I42" s="321"/>
      <c r="J42" s="319" t="str">
        <f>TEXT($G$1, "[$-ko-KR]yyyy-mm-dd(ddd) ") &amp; "오후 21:00"</f>
        <v>2021-05-01(토) 오후 21:00</v>
      </c>
      <c r="K42" s="320"/>
      <c r="L42" s="321"/>
      <c r="M42" s="319" t="str">
        <f>TEXT($G$1+1, "[$-ko-KR]yyyy-mm-dd(ddd) ") &amp; "오전 00:00"</f>
        <v>2021-05-02(일)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08"/>
      <c r="R43" s="308"/>
      <c r="S43" s="308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8"/>
      <c r="R44" s="318"/>
      <c r="S44" s="31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8"/>
      <c r="R45" s="318"/>
      <c r="S45" s="31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08"/>
      <c r="R46" s="308"/>
      <c r="S46" s="308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08"/>
      <c r="R47" s="308"/>
      <c r="S47" s="308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08"/>
      <c r="R48" s="308"/>
      <c r="S48" s="308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08"/>
      <c r="R49" s="308"/>
      <c r="S49" s="308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08"/>
      <c r="R50" s="308"/>
      <c r="S50" s="308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08"/>
      <c r="R51" s="308"/>
      <c r="S51" s="308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9"/>
      <c r="R53" s="310"/>
      <c r="S53" s="311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12"/>
      <c r="R54" s="313"/>
      <c r="S54" s="314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15"/>
      <c r="R55" s="316"/>
      <c r="S55" s="317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08"/>
      <c r="R56" s="308"/>
      <c r="S56" s="308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8"/>
      <c r="R57" s="318"/>
      <c r="S57" s="31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8"/>
      <c r="R58" s="318"/>
      <c r="S58" s="31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08"/>
      <c r="R59" s="308"/>
      <c r="S59" s="308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08"/>
      <c r="R60" s="308"/>
      <c r="S60" s="308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08"/>
      <c r="R61" s="308"/>
      <c r="S61" s="308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86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2021-05-01(토) 오전 00:00</v>
      </c>
      <c r="C69" s="369"/>
      <c r="D69" s="319" t="str">
        <f>TEXT($G$1, "[$-ko-KR]yyyy-mm-dd(ddd) ") &amp; "오후 14:00"</f>
        <v>2021-05-01(토) 오후 14:00</v>
      </c>
      <c r="E69" s="320"/>
      <c r="F69" s="321"/>
      <c r="G69" s="319" t="str">
        <f>TEXT($G$1, "[$-ko-KR]yyyy-mm-dd(ddd) ") &amp; "오후 19:00"</f>
        <v>2021-05-01(토) 오후 19:00</v>
      </c>
      <c r="H69" s="320"/>
      <c r="I69" s="321"/>
      <c r="J69" s="319" t="str">
        <f>TEXT($G$1, "[$-ko-KR]yyyy-mm-dd(ddd) ") &amp; "오후 21:00"</f>
        <v>2021-05-01(토) 오후 21:00</v>
      </c>
      <c r="K69" s="320"/>
      <c r="L69" s="321"/>
      <c r="M69" s="319" t="str">
        <f>TEXT($G$1+1, "[$-ko-KR]yyyy-mm-dd(ddd) ") &amp; "오전 00:00"</f>
        <v>2021-05-02(일)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08"/>
      <c r="R70" s="308"/>
      <c r="S70" s="308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8"/>
      <c r="R71" s="318"/>
      <c r="S71" s="31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8"/>
      <c r="R72" s="318"/>
      <c r="S72" s="31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08"/>
      <c r="R73" s="308"/>
      <c r="S73" s="308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08"/>
      <c r="R74" s="308"/>
      <c r="S74" s="308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08"/>
      <c r="R75" s="308"/>
      <c r="S75" s="308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08"/>
      <c r="R76" s="308"/>
      <c r="S76" s="308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08"/>
      <c r="R77" s="308"/>
      <c r="S77" s="308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08"/>
      <c r="R78" s="308"/>
      <c r="S78" s="308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9"/>
      <c r="R80" s="310"/>
      <c r="S80" s="311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12"/>
      <c r="R81" s="313"/>
      <c r="S81" s="314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15"/>
      <c r="R82" s="316"/>
      <c r="S82" s="317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08"/>
      <c r="R83" s="308"/>
      <c r="S83" s="308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8"/>
      <c r="R84" s="318"/>
      <c r="S84" s="31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8"/>
      <c r="R85" s="318"/>
      <c r="S85" s="31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08"/>
      <c r="R86" s="308"/>
      <c r="S86" s="308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08"/>
      <c r="R87" s="308"/>
      <c r="S87" s="308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08"/>
      <c r="R88" s="308"/>
      <c r="S88" s="308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97"/>
      <c r="R89" s="298"/>
      <c r="S89" s="29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86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2021-05-01(토) 오전 00:00</v>
      </c>
      <c r="C96" s="369"/>
      <c r="D96" s="319" t="str">
        <f>TEXT($G$1, "[$-ko-KR]yyyy-mm-dd(ddd) ") &amp; "오후 14:00"</f>
        <v>2021-05-01(토) 오후 14:00</v>
      </c>
      <c r="E96" s="320"/>
      <c r="F96" s="321"/>
      <c r="G96" s="319" t="str">
        <f>TEXT($G$1, "[$-ko-KR]yyyy-mm-dd(ddd) ") &amp; "오후 19:00"</f>
        <v>2021-05-01(토) 오후 19:00</v>
      </c>
      <c r="H96" s="320"/>
      <c r="I96" s="321"/>
      <c r="J96" s="319" t="str">
        <f>TEXT($G$1, "[$-ko-KR]yyyy-mm-dd(ddd) ") &amp; "오후 21:00"</f>
        <v>2021-05-01(토) 오후 21:00</v>
      </c>
      <c r="K96" s="320"/>
      <c r="L96" s="321"/>
      <c r="M96" s="319" t="str">
        <f>TEXT($G$1+1, "[$-ko-KR]yyyy-mm-dd(ddd) ") &amp; "오전 00:00"</f>
        <v>2021-05-02(일)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08"/>
      <c r="R97" s="308"/>
      <c r="S97" s="308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8"/>
      <c r="R98" s="318"/>
      <c r="S98" s="31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8"/>
      <c r="R99" s="318"/>
      <c r="S99" s="31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08"/>
      <c r="R100" s="308"/>
      <c r="S100" s="308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08"/>
      <c r="R101" s="308"/>
      <c r="S101" s="308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08"/>
      <c r="R102" s="308"/>
      <c r="S102" s="308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08"/>
      <c r="R103" s="308"/>
      <c r="S103" s="308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08"/>
      <c r="R104" s="308"/>
      <c r="S104" s="308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08"/>
      <c r="R105" s="308"/>
      <c r="S105" s="308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9"/>
      <c r="R107" s="310"/>
      <c r="S107" s="311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12"/>
      <c r="R108" s="313"/>
      <c r="S108" s="314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15"/>
      <c r="R109" s="316"/>
      <c r="S109" s="317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08"/>
      <c r="R110" s="308"/>
      <c r="S110" s="308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8"/>
      <c r="R111" s="318"/>
      <c r="S111" s="31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8"/>
      <c r="R112" s="318"/>
      <c r="S112" s="31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08"/>
      <c r="R113" s="308"/>
      <c r="S113" s="308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08"/>
      <c r="R114" s="308"/>
      <c r="S114" s="308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08"/>
      <c r="R115" s="308"/>
      <c r="S115" s="308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97"/>
      <c r="R116" s="298"/>
      <c r="S116" s="29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86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2021-05-01(토) 오전 00:00</v>
      </c>
      <c r="C123" s="369"/>
      <c r="D123" s="319" t="str">
        <f>TEXT($G$1, "[$-ko-KR]yyyy-mm-dd(ddd) ") &amp; "오후 14:00"</f>
        <v>2021-05-01(토) 오후 14:00</v>
      </c>
      <c r="E123" s="320"/>
      <c r="F123" s="321"/>
      <c r="G123" s="319" t="str">
        <f>TEXT($G$1, "[$-ko-KR]yyyy-mm-dd(ddd) ") &amp; "오후 19:00"</f>
        <v>2021-05-01(토) 오후 19:00</v>
      </c>
      <c r="H123" s="320"/>
      <c r="I123" s="321"/>
      <c r="J123" s="319" t="str">
        <f>TEXT($G$1, "[$-ko-KR]yyyy-mm-dd(ddd) ") &amp; "오후 21:00"</f>
        <v>2021-05-01(토) 오후 21:00</v>
      </c>
      <c r="K123" s="320"/>
      <c r="L123" s="321"/>
      <c r="M123" s="319" t="str">
        <f>TEXT($G$1+1, "[$-ko-KR]yyyy-mm-dd(ddd) ") &amp; "오전 00:00"</f>
        <v>2021-05-02(일)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08"/>
      <c r="R124" s="308"/>
      <c r="S124" s="308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8"/>
      <c r="R125" s="318"/>
      <c r="S125" s="31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8"/>
      <c r="R126" s="318"/>
      <c r="S126" s="31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08"/>
      <c r="R127" s="308"/>
      <c r="S127" s="308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08"/>
      <c r="R128" s="308"/>
      <c r="S128" s="308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08"/>
      <c r="R129" s="308"/>
      <c r="S129" s="308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08"/>
      <c r="R130" s="308"/>
      <c r="S130" s="308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08"/>
      <c r="R131" s="308"/>
      <c r="S131" s="308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08"/>
      <c r="R132" s="308"/>
      <c r="S132" s="308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9"/>
      <c r="R134" s="310"/>
      <c r="S134" s="311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12"/>
      <c r="R135" s="313"/>
      <c r="S135" s="314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15"/>
      <c r="R136" s="316"/>
      <c r="S136" s="317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08"/>
      <c r="R137" s="308"/>
      <c r="S137" s="308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8"/>
      <c r="R138" s="318"/>
      <c r="S138" s="31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8"/>
      <c r="R139" s="318"/>
      <c r="S139" s="31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08"/>
      <c r="R140" s="308"/>
      <c r="S140" s="308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08"/>
      <c r="R141" s="308"/>
      <c r="S141" s="308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08"/>
      <c r="R142" s="308"/>
      <c r="S142" s="308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86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2021-05-01(토) 오전 00:00</v>
      </c>
      <c r="C150" s="369"/>
      <c r="D150" s="319" t="str">
        <f>TEXT($G$1, "[$-ko-KR]yyyy-mm-dd(ddd) ") &amp; "오후 14:00"</f>
        <v>2021-05-01(토) 오후 14:00</v>
      </c>
      <c r="E150" s="320"/>
      <c r="F150" s="321"/>
      <c r="G150" s="319" t="str">
        <f>TEXT($G$1, "[$-ko-KR]yyyy-mm-dd(ddd) ") &amp; "오후 19:00"</f>
        <v>2021-05-01(토) 오후 19:00</v>
      </c>
      <c r="H150" s="320"/>
      <c r="I150" s="321"/>
      <c r="J150" s="319" t="str">
        <f>TEXT($G$1, "[$-ko-KR]yyyy-mm-dd(ddd) ") &amp; "오후 21:00"</f>
        <v>2021-05-01(토) 오후 21:00</v>
      </c>
      <c r="K150" s="320"/>
      <c r="L150" s="321"/>
      <c r="M150" s="319" t="str">
        <f>TEXT($G$1+1, "[$-ko-KR]yyyy-mm-dd(ddd) ") &amp; "오전 00:00"</f>
        <v>2021-05-02(일)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08"/>
      <c r="R151" s="308"/>
      <c r="S151" s="308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8"/>
      <c r="R152" s="318"/>
      <c r="S152" s="31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8"/>
      <c r="R153" s="318"/>
      <c r="S153" s="31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08"/>
      <c r="R154" s="308"/>
      <c r="S154" s="308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08"/>
      <c r="R155" s="308"/>
      <c r="S155" s="308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08"/>
      <c r="R156" s="308"/>
      <c r="S156" s="308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08"/>
      <c r="R157" s="308"/>
      <c r="S157" s="308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08"/>
      <c r="R158" s="308"/>
      <c r="S158" s="308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08"/>
      <c r="R159" s="308"/>
      <c r="S159" s="308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9"/>
      <c r="R161" s="310"/>
      <c r="S161" s="311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12"/>
      <c r="R162" s="313"/>
      <c r="S162" s="314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15"/>
      <c r="R163" s="316"/>
      <c r="S163" s="317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08"/>
      <c r="R164" s="308"/>
      <c r="S164" s="308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8"/>
      <c r="R165" s="318"/>
      <c r="S165" s="31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8"/>
      <c r="R166" s="318"/>
      <c r="S166" s="31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08"/>
      <c r="R167" s="308"/>
      <c r="S167" s="308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08"/>
      <c r="R168" s="308"/>
      <c r="S168" s="308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08"/>
      <c r="R169" s="308"/>
      <c r="S169" s="308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97"/>
      <c r="R170" s="298"/>
      <c r="S170" s="29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86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2021-05-01(토) 오전 00:00</v>
      </c>
      <c r="C177" s="369"/>
      <c r="D177" s="319" t="str">
        <f>TEXT($G$1, "[$-ko-KR]yyyy-mm-dd(ddd) ") &amp; "오후 14:00"</f>
        <v>2021-05-01(토) 오후 14:00</v>
      </c>
      <c r="E177" s="320"/>
      <c r="F177" s="321"/>
      <c r="G177" s="319" t="str">
        <f>TEXT($G$1, "[$-ko-KR]yyyy-mm-dd(ddd) ") &amp; "오후 19:00"</f>
        <v>2021-05-01(토) 오후 19:00</v>
      </c>
      <c r="H177" s="320"/>
      <c r="I177" s="321"/>
      <c r="J177" s="319" t="str">
        <f>TEXT($G$1, "[$-ko-KR]yyyy-mm-dd(ddd) ") &amp; "오후 21:00"</f>
        <v>2021-05-01(토) 오후 21:00</v>
      </c>
      <c r="K177" s="320"/>
      <c r="L177" s="321"/>
      <c r="M177" s="319" t="str">
        <f>TEXT($G$1+1, "[$-ko-KR]yyyy-mm-dd(ddd) ") &amp; "오전 00:00"</f>
        <v>2021-05-02(일)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08"/>
      <c r="R178" s="308"/>
      <c r="S178" s="308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8"/>
      <c r="R179" s="318"/>
      <c r="S179" s="31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8"/>
      <c r="R180" s="318"/>
      <c r="S180" s="31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08"/>
      <c r="R181" s="308"/>
      <c r="S181" s="308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08"/>
      <c r="R182" s="308"/>
      <c r="S182" s="308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08"/>
      <c r="R183" s="308"/>
      <c r="S183" s="308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08"/>
      <c r="R184" s="308"/>
      <c r="S184" s="308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08"/>
      <c r="R185" s="308"/>
      <c r="S185" s="308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08"/>
      <c r="R186" s="308"/>
      <c r="S186" s="308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9"/>
      <c r="R188" s="310"/>
      <c r="S188" s="311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12"/>
      <c r="R189" s="313"/>
      <c r="S189" s="314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15"/>
      <c r="R190" s="316"/>
      <c r="S190" s="317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08"/>
      <c r="R191" s="308"/>
      <c r="S191" s="308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8"/>
      <c r="R192" s="318"/>
      <c r="S192" s="31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8"/>
      <c r="R193" s="318"/>
      <c r="S193" s="31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08"/>
      <c r="R194" s="308"/>
      <c r="S194" s="308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08"/>
      <c r="R195" s="308"/>
      <c r="S195" s="308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08"/>
      <c r="R196" s="308"/>
      <c r="S196" s="308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97"/>
      <c r="R197" s="298"/>
      <c r="S197" s="29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03"/>
      <c r="R199" s="304"/>
      <c r="S199" s="3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3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289">
      <formula>AND($N17 &gt; 0, ISNUMBER($N17))</formula>
    </cfRule>
    <cfRule type="expression" dxfId="4334" priority="290">
      <formula>AND($N17 = 0 * ISNUMBER($N17))</formula>
    </cfRule>
    <cfRule type="expression" dxfId="4333" priority="291">
      <formula>AND($N17 &lt; 0, ISNUMBER($N17))</formula>
    </cfRule>
  </conditionalFormatting>
  <conditionalFormatting sqref="A17:C36 D17:F36">
    <cfRule type="expression" dxfId="4332" priority="298">
      <formula>AND($E17 &gt; 0, ISNUMBER($E17))</formula>
    </cfRule>
    <cfRule type="expression" dxfId="4331" priority="299">
      <formula>AND($E17 = 0 * ISNUMBER($E17))</formula>
    </cfRule>
    <cfRule type="expression" dxfId="4330" priority="300">
      <formula>AND($E17 &lt; 0, ISNUMBER($E17))</formula>
    </cfRule>
  </conditionalFormatting>
  <conditionalFormatting sqref="A17:C36 G17:I36">
    <cfRule type="expression" dxfId="4329" priority="295">
      <formula>AND($H17 &gt; 0, ISNUMBER($H17))</formula>
    </cfRule>
    <cfRule type="expression" dxfId="4328" priority="296">
      <formula>AND($H17 = 0 * ISNUMBER($H17))</formula>
    </cfRule>
    <cfRule type="expression" dxfId="4327" priority="297">
      <formula>AND($H17 &lt; 0, ISNUMBER($H17))</formula>
    </cfRule>
  </conditionalFormatting>
  <conditionalFormatting sqref="A17:C36 J17:L36">
    <cfRule type="expression" dxfId="4326" priority="292">
      <formula>AND($K17 &gt; 0, ISNUMBER($K17))</formula>
    </cfRule>
    <cfRule type="expression" dxfId="4325" priority="293">
      <formula>AND($K17 = 0 * ISNUMBER($K17))</formula>
    </cfRule>
    <cfRule type="expression" dxfId="4324" priority="294">
      <formula>AND($K17 &lt; 0, ISNUMBER($K17))</formula>
    </cfRule>
  </conditionalFormatting>
  <conditionalFormatting sqref="D15:F16 E37:F37">
    <cfRule type="expression" dxfId="4323" priority="286">
      <formula>$E$37 &gt; 0</formula>
    </cfRule>
    <cfRule type="expression" dxfId="4322" priority="287">
      <formula>$E$37 = 0</formula>
    </cfRule>
    <cfRule type="expression" dxfId="4321" priority="288">
      <formula>$E$37 &lt; 0</formula>
    </cfRule>
  </conditionalFormatting>
  <conditionalFormatting sqref="G15:I16 H37:I37">
    <cfRule type="expression" dxfId="4320" priority="283">
      <formula>$H$37 &gt; 0</formula>
    </cfRule>
    <cfRule type="expression" dxfId="4319" priority="284">
      <formula>$H$37 = 0</formula>
    </cfRule>
    <cfRule type="expression" dxfId="4318" priority="285">
      <formula>$H$37 &lt; 0</formula>
    </cfRule>
  </conditionalFormatting>
  <conditionalFormatting sqref="J15:L16 K37:L37">
    <cfRule type="expression" dxfId="4317" priority="280">
      <formula>$K$37 &gt; 0</formula>
    </cfRule>
    <cfRule type="expression" dxfId="4316" priority="281">
      <formula>$K$37 = 0</formula>
    </cfRule>
    <cfRule type="expression" dxfId="4315" priority="282">
      <formula>$K$37 &lt; 0</formula>
    </cfRule>
  </conditionalFormatting>
  <conditionalFormatting sqref="M15:O16 N37:O37">
    <cfRule type="expression" dxfId="4314" priority="277">
      <formula>$N$37 &gt; 0</formula>
    </cfRule>
    <cfRule type="expression" dxfId="4313" priority="278">
      <formula>$N$37 = 0</formula>
    </cfRule>
    <cfRule type="expression" dxfId="4312" priority="279">
      <formula>$N$37 &lt; 0</formula>
    </cfRule>
  </conditionalFormatting>
  <conditionalFormatting sqref="A44:C63 M44:O63">
    <cfRule type="expression" dxfId="4311" priority="265">
      <formula>AND($N44 &gt; 0, ISNUMBER($N44))</formula>
    </cfRule>
    <cfRule type="expression" dxfId="4310" priority="266">
      <formula>AND($N44 = 0 * ISNUMBER($N44))</formula>
    </cfRule>
    <cfRule type="expression" dxfId="4309" priority="267">
      <formula>AND($N44 &lt; 0, ISNUMBER($N44))</formula>
    </cfRule>
  </conditionalFormatting>
  <conditionalFormatting sqref="A44:F63">
    <cfRule type="expression" dxfId="4308" priority="274">
      <formula>AND($E44 &gt; 0, ISNUMBER($E44))</formula>
    </cfRule>
    <cfRule type="expression" dxfId="4307" priority="275">
      <formula>AND($E44 = 0 * ISNUMBER($E44))</formula>
    </cfRule>
    <cfRule type="expression" dxfId="4306" priority="276">
      <formula>AND($E44 &lt; 0, ISNUMBER($E44))</formula>
    </cfRule>
  </conditionalFormatting>
  <conditionalFormatting sqref="A44:C63 G44:I63">
    <cfRule type="expression" dxfId="4305" priority="271">
      <formula>AND($H44 &gt; 0, ISNUMBER($H44))</formula>
    </cfRule>
    <cfRule type="expression" dxfId="4304" priority="272">
      <formula>AND($H44 = 0 * ISNUMBER($H44))</formula>
    </cfRule>
    <cfRule type="expression" dxfId="4303" priority="273">
      <formula>AND($H44 &lt; 0, ISNUMBER($H44))</formula>
    </cfRule>
  </conditionalFormatting>
  <conditionalFormatting sqref="A44:C63 J44:L63">
    <cfRule type="expression" dxfId="4302" priority="268">
      <formula>AND($K44 &gt; 0, ISNUMBER($K44))</formula>
    </cfRule>
    <cfRule type="expression" dxfId="4301" priority="269">
      <formula>AND($K44 = 0 * ISNUMBER($K44))</formula>
    </cfRule>
    <cfRule type="expression" dxfId="4300" priority="270">
      <formula>AND($K44 &lt; 0, ISNUMBER($K44))</formula>
    </cfRule>
  </conditionalFormatting>
  <conditionalFormatting sqref="D42:F43 E64:F64">
    <cfRule type="expression" dxfId="4299" priority="262">
      <formula>$E$64 &gt; 0</formula>
    </cfRule>
    <cfRule type="expression" dxfId="4298" priority="263">
      <formula>$E$64 = 0</formula>
    </cfRule>
    <cfRule type="expression" dxfId="4297" priority="264">
      <formula>$E$64 &lt; 0</formula>
    </cfRule>
  </conditionalFormatting>
  <conditionalFormatting sqref="G42:I43 H64:I64">
    <cfRule type="expression" dxfId="4296" priority="259">
      <formula>$H$64 &gt; 0</formula>
    </cfRule>
    <cfRule type="expression" dxfId="4295" priority="260">
      <formula>$H$64 = 0</formula>
    </cfRule>
    <cfRule type="expression" dxfId="4294" priority="261">
      <formula>$H$64 &lt; 0</formula>
    </cfRule>
  </conditionalFormatting>
  <conditionalFormatting sqref="J42:L43 K64:L64">
    <cfRule type="expression" dxfId="4293" priority="256">
      <formula>$K$64 &gt; 0</formula>
    </cfRule>
    <cfRule type="expression" dxfId="4292" priority="257">
      <formula>$K$64 = 0</formula>
    </cfRule>
    <cfRule type="expression" dxfId="4291" priority="258">
      <formula>$K$64 &lt; 0</formula>
    </cfRule>
  </conditionalFormatting>
  <conditionalFormatting sqref="M42:O43 N64:O64">
    <cfRule type="expression" dxfId="4290" priority="253">
      <formula>$N$64 &gt; 0</formula>
    </cfRule>
    <cfRule type="expression" dxfId="4289" priority="254">
      <formula>$N$64 = 0</formula>
    </cfRule>
    <cfRule type="expression" dxfId="4288" priority="255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P7" sqref="P7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714</v>
      </c>
      <c r="D2" s="88">
        <v>1.8790322581000001</v>
      </c>
      <c r="E2" s="89">
        <v>2240445131.4717536</v>
      </c>
      <c r="F2" s="35"/>
      <c r="G2" s="54"/>
      <c r="H2" s="35"/>
      <c r="I2" s="35"/>
    </row>
    <row r="3" spans="1:18" ht="17.25" thickBot="1">
      <c r="A3" s="40" t="s">
        <v>251</v>
      </c>
      <c r="B3" s="11" t="s">
        <v>252</v>
      </c>
      <c r="C3" s="91">
        <v>625</v>
      </c>
      <c r="D3" s="88">
        <v>0.5625</v>
      </c>
      <c r="E3" s="89">
        <v>840316455.37975907</v>
      </c>
      <c r="F3" s="35"/>
      <c r="G3" s="372" t="s">
        <v>290</v>
      </c>
      <c r="H3" s="384" t="s">
        <v>409</v>
      </c>
      <c r="I3" s="384"/>
      <c r="K3" s="319" t="s">
        <v>34</v>
      </c>
      <c r="L3" s="320"/>
      <c r="M3" s="320"/>
      <c r="N3" s="321"/>
      <c r="O3" s="319" t="s">
        <v>292</v>
      </c>
      <c r="P3" s="320"/>
      <c r="Q3" s="320"/>
      <c r="R3" s="321"/>
    </row>
    <row r="4" spans="1:18" ht="17.25" thickBot="1">
      <c r="A4" s="40" t="s">
        <v>193</v>
      </c>
      <c r="B4" s="11" t="s">
        <v>194</v>
      </c>
      <c r="C4" s="91">
        <v>14130</v>
      </c>
      <c r="D4" s="88">
        <v>0.2383873795</v>
      </c>
      <c r="E4" s="89">
        <v>34704564.851943202</v>
      </c>
      <c r="F4" s="35"/>
      <c r="G4" s="373"/>
      <c r="H4" s="385"/>
      <c r="I4" s="385"/>
      <c r="K4" s="362" t="s">
        <v>55</v>
      </c>
      <c r="L4" s="381">
        <f ca="1">NOW()</f>
        <v>44338.622744097222</v>
      </c>
      <c r="M4" s="382"/>
      <c r="N4" s="383"/>
      <c r="O4" s="380" t="s">
        <v>55</v>
      </c>
      <c r="P4" s="381">
        <f ca="1">NOW()</f>
        <v>44338.622744097222</v>
      </c>
      <c r="Q4" s="382"/>
      <c r="R4" s="383"/>
    </row>
    <row r="5" spans="1:18" ht="17.25" thickBot="1">
      <c r="A5" s="40" t="s">
        <v>245</v>
      </c>
      <c r="B5" s="11" t="s">
        <v>246</v>
      </c>
      <c r="C5" s="91">
        <v>356</v>
      </c>
      <c r="D5" s="88">
        <v>0.15584415579999999</v>
      </c>
      <c r="E5" s="89">
        <v>352638989.58438557</v>
      </c>
      <c r="F5" s="35"/>
      <c r="K5" s="373"/>
      <c r="L5" s="36" t="s">
        <v>58</v>
      </c>
      <c r="M5" s="69" t="s">
        <v>59</v>
      </c>
      <c r="N5" s="65" t="s">
        <v>294</v>
      </c>
      <c r="O5" s="373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225</v>
      </c>
      <c r="B6" s="11" t="s">
        <v>226</v>
      </c>
      <c r="C6" s="91">
        <v>419</v>
      </c>
      <c r="D6" s="88">
        <v>9.9737532800000001E-2</v>
      </c>
      <c r="E6" s="89">
        <v>219097339.73305601</v>
      </c>
      <c r="F6" s="35"/>
      <c r="G6" s="319" t="s">
        <v>52</v>
      </c>
      <c r="H6" s="320"/>
      <c r="I6" s="32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117</v>
      </c>
      <c r="M6" s="72">
        <f t="shared" ref="M6:M25" ca="1" si="1">_xlfn.IFNA(VLOOKUP(K6, $B$2:$E$200, 3, FALSE), "")</f>
        <v>-4.8780487800000001E-2</v>
      </c>
      <c r="N6" s="81">
        <f ca="1">_xlfn.IFNA(VLOOKUP(K6, $B$2:$E$200, 4, FALSE), "")</f>
        <v>151527032.7005963</v>
      </c>
      <c r="O6" s="46" t="str">
        <f>INDEX($A$2:$D$200, MATCH(LARGE($D$2:$D$200, 1), $D$2:$D$200, 0), 2)</f>
        <v>솔브케어</v>
      </c>
      <c r="P6" s="38">
        <f t="shared" ref="P6:P25" si="2">_xlfn.IFNA(VLOOKUP(O6, $B$2:$D$200, 2, FALSE), "")</f>
        <v>714</v>
      </c>
      <c r="Q6" s="72">
        <f t="shared" ref="Q6:Q25" si="3">_xlfn.IFNA(VLOOKUP(O6, $B$2:$D$200, 3, FALSE), "")</f>
        <v>1.8790322581000001</v>
      </c>
      <c r="R6" s="81">
        <f>_xlfn.IFNA(VLOOKUP(O6, $B$2:$E$200, 4, FALSE), "")</f>
        <v>2240445131.4717536</v>
      </c>
    </row>
    <row r="7" spans="1:18">
      <c r="A7" s="40" t="s">
        <v>281</v>
      </c>
      <c r="B7" s="11" t="s">
        <v>282</v>
      </c>
      <c r="C7" s="91">
        <v>141</v>
      </c>
      <c r="D7" s="88">
        <v>6.8181818199999994E-2</v>
      </c>
      <c r="E7" s="89">
        <v>498220187.81647551</v>
      </c>
      <c r="F7" s="35"/>
      <c r="G7" s="347" t="s">
        <v>36</v>
      </c>
      <c r="H7" s="348"/>
      <c r="I7" s="349"/>
      <c r="K7" s="56" t="str">
        <f ca="1">IFERROR(OFFSET(INDIRECT($H$3 &amp; "!A17"), 1, 0), "")</f>
        <v>크립토닷컴체인</v>
      </c>
      <c r="L7" s="39">
        <f t="shared" ca="1" si="0"/>
        <v>149</v>
      </c>
      <c r="M7" s="73">
        <f t="shared" ca="1" si="1"/>
        <v>-9.1463414600000001E-2</v>
      </c>
      <c r="N7" s="82">
        <f t="shared" ref="N7:N25" ca="1" si="4">_xlfn.IFNA(VLOOKUP(K7, $B$2:$E$200, 4, FALSE), "")</f>
        <v>36071676.488170363</v>
      </c>
      <c r="O7" s="47" t="str">
        <f>INDEX($A$2:$D$200, MATCH(LARGE($D$2:$D$200, 2), $D$2:$D$200, 0), 2)</f>
        <v>아인스타이늄</v>
      </c>
      <c r="P7" s="39">
        <f t="shared" si="2"/>
        <v>625</v>
      </c>
      <c r="Q7" s="73">
        <f t="shared" si="3"/>
        <v>0.5625</v>
      </c>
      <c r="R7" s="82">
        <f t="shared" ref="R7:R25" si="5">_xlfn.IFNA(VLOOKUP(O7, $B$2:$E$200, 4, FALSE), "")</f>
        <v>840316455.37975907</v>
      </c>
    </row>
    <row r="8" spans="1:18" ht="17.25" thickBot="1">
      <c r="A8" s="40" t="s">
        <v>229</v>
      </c>
      <c r="B8" s="11" t="s">
        <v>230</v>
      </c>
      <c r="C8" s="91">
        <v>152</v>
      </c>
      <c r="D8" s="88">
        <v>6.2937062899999993E-2</v>
      </c>
      <c r="E8" s="89">
        <v>813358942.96626043</v>
      </c>
      <c r="F8" s="35"/>
      <c r="G8" s="340"/>
      <c r="H8" s="341"/>
      <c r="I8" s="342"/>
      <c r="K8" s="56" t="str">
        <f ca="1">IFERROR(OFFSET(INDIRECT($H$3 &amp; "!A17"), 2, 0), "")</f>
        <v>룸네트워크</v>
      </c>
      <c r="L8" s="39">
        <f t="shared" ca="1" si="0"/>
        <v>118</v>
      </c>
      <c r="M8" s="73">
        <f t="shared" ca="1" si="1"/>
        <v>-7.0866141699999996E-2</v>
      </c>
      <c r="N8" s="82">
        <f t="shared" ca="1" si="4"/>
        <v>160894603.63496011</v>
      </c>
      <c r="O8" s="47" t="str">
        <f>INDEX($A$2:$D$200, MATCH(LARGE($D$2:$D$200, 3), $D$2:$D$200, 0), 2)</f>
        <v>톤</v>
      </c>
      <c r="P8" s="39">
        <f t="shared" si="2"/>
        <v>14130</v>
      </c>
      <c r="Q8" s="73">
        <f t="shared" si="3"/>
        <v>0.2383873795</v>
      </c>
      <c r="R8" s="82">
        <f t="shared" si="5"/>
        <v>34704564.851943202</v>
      </c>
    </row>
    <row r="9" spans="1:18" ht="17.25" thickBot="1">
      <c r="A9" s="40" t="s">
        <v>171</v>
      </c>
      <c r="B9" s="11" t="s">
        <v>172</v>
      </c>
      <c r="C9" s="91">
        <v>19.2</v>
      </c>
      <c r="D9" s="88">
        <v>4.3478260900000003E-2</v>
      </c>
      <c r="E9" s="89">
        <v>1751338900.1815965</v>
      </c>
      <c r="F9" s="35"/>
      <c r="G9" s="9" t="s">
        <v>38</v>
      </c>
      <c r="H9" s="320" t="s">
        <v>37</v>
      </c>
      <c r="I9" s="321"/>
      <c r="K9" s="56" t="str">
        <f ca="1">IFERROR(OFFSET(INDIRECT($H$3 &amp; "!A17"), 3, 0), "")</f>
        <v>이그니스</v>
      </c>
      <c r="L9" s="39">
        <f t="shared" ca="1" si="0"/>
        <v>141</v>
      </c>
      <c r="M9" s="73">
        <f t="shared" ca="1" si="1"/>
        <v>6.8181818199999994E-2</v>
      </c>
      <c r="N9" s="82">
        <f t="shared" ca="1" si="4"/>
        <v>498220187.81647551</v>
      </c>
      <c r="O9" s="47" t="str">
        <f>INDEX($A$2:$D$200, MATCH(LARGE($D$2:$D$200, 4), $D$2:$D$200, 0), 2)</f>
        <v>헌트</v>
      </c>
      <c r="P9" s="39">
        <f t="shared" si="2"/>
        <v>356</v>
      </c>
      <c r="Q9" s="73">
        <f t="shared" si="3"/>
        <v>0.15584415579999999</v>
      </c>
      <c r="R9" s="82">
        <f t="shared" si="5"/>
        <v>352638989.58438557</v>
      </c>
    </row>
    <row r="10" spans="1:18">
      <c r="A10" s="40" t="s">
        <v>181</v>
      </c>
      <c r="B10" s="11" t="s">
        <v>182</v>
      </c>
      <c r="C10" s="91">
        <v>374</v>
      </c>
      <c r="D10" s="88">
        <v>3.0303030299999999E-2</v>
      </c>
      <c r="E10" s="89">
        <v>199175220.02667794</v>
      </c>
      <c r="F10" s="35"/>
      <c r="G10" s="374">
        <f>_xlfn.IFNA(VLOOKUP(G7, $B$2:$D$200, 3, FALSE), "-")</f>
        <v>-6.9494217299999994E-2</v>
      </c>
      <c r="H10" s="376">
        <f>_xlfn.IFNA(VLOOKUP(G7, $B$2:$D$200, 2, FALSE), "-")</f>
        <v>45699000</v>
      </c>
      <c r="I10" s="377"/>
      <c r="K10" s="58" t="str">
        <f ca="1">IFERROR(OFFSET(INDIRECT($H$3 &amp; "!A17"), 4, 0), "")</f>
        <v>모스코인</v>
      </c>
      <c r="L10" s="44">
        <f t="shared" ca="1" si="0"/>
        <v>147</v>
      </c>
      <c r="M10" s="74">
        <f t="shared" ca="1" si="1"/>
        <v>-9.2592592599999995E-2</v>
      </c>
      <c r="N10" s="86">
        <f t="shared" ca="1" si="4"/>
        <v>166093233.31826603</v>
      </c>
      <c r="O10" s="47" t="str">
        <f>INDEX($A$2:$D$200, MATCH(LARGE($D$2:$D$200, 5), $D$2:$D$200, 0), 2)</f>
        <v>플레이댑</v>
      </c>
      <c r="P10" s="39">
        <f t="shared" si="2"/>
        <v>419</v>
      </c>
      <c r="Q10" s="73">
        <f t="shared" si="3"/>
        <v>9.9737532800000001E-2</v>
      </c>
      <c r="R10" s="86">
        <f t="shared" si="5"/>
        <v>219097339.73305601</v>
      </c>
    </row>
    <row r="11" spans="1:18" ht="17.25" thickBot="1">
      <c r="A11" s="40" t="s">
        <v>265</v>
      </c>
      <c r="B11" s="11" t="s">
        <v>266</v>
      </c>
      <c r="C11" s="91">
        <v>79.3</v>
      </c>
      <c r="D11" s="88">
        <v>2.05920206E-2</v>
      </c>
      <c r="E11" s="89">
        <v>943497843.41582918</v>
      </c>
      <c r="F11" s="35"/>
      <c r="G11" s="375"/>
      <c r="H11" s="378"/>
      <c r="I11" s="379"/>
      <c r="K11" s="56" t="str">
        <f ca="1">IFERROR(OFFSET(INDIRECT($H$3 &amp; "!A17"), 5, 0), "")</f>
        <v>보라</v>
      </c>
      <c r="L11" s="39">
        <f t="shared" ca="1" si="0"/>
        <v>244</v>
      </c>
      <c r="M11" s="73">
        <f t="shared" ca="1" si="1"/>
        <v>-5.7915057899999997E-2</v>
      </c>
      <c r="N11" s="95">
        <f t="shared" ca="1" si="4"/>
        <v>63501111.505879767</v>
      </c>
      <c r="O11" s="49" t="str">
        <f>INDEX($A$2:$D$200, MATCH(LARGE($D$2:$D$200, 6), $D$2:$D$200, 0), 2)</f>
        <v>이그니스</v>
      </c>
      <c r="P11" s="45">
        <f t="shared" si="2"/>
        <v>141</v>
      </c>
      <c r="Q11" s="76">
        <f t="shared" si="3"/>
        <v>6.8181818199999994E-2</v>
      </c>
      <c r="R11" s="95">
        <f t="shared" si="5"/>
        <v>498220187.81647551</v>
      </c>
    </row>
    <row r="12" spans="1:18" ht="17.25" thickBot="1">
      <c r="A12" s="40" t="s">
        <v>213</v>
      </c>
      <c r="B12" s="11" t="s">
        <v>214</v>
      </c>
      <c r="C12" s="91">
        <v>17.899999999999999</v>
      </c>
      <c r="D12" s="88">
        <v>0</v>
      </c>
      <c r="E12" s="89">
        <v>1628959133.176091</v>
      </c>
      <c r="F12" s="35"/>
      <c r="K12" s="56" t="str">
        <f ca="1">IFERROR(OFFSET(INDIRECT($H$3 &amp; "!A17"), 6, 0), "")</f>
        <v>디카르고</v>
      </c>
      <c r="L12" s="39">
        <f t="shared" ca="1" si="0"/>
        <v>198</v>
      </c>
      <c r="M12" s="73">
        <f t="shared" ca="1" si="1"/>
        <v>-7.9069767400000004E-2</v>
      </c>
      <c r="N12" s="82">
        <f t="shared" ca="1" si="4"/>
        <v>114738726.69886741</v>
      </c>
      <c r="O12" s="47" t="str">
        <f>INDEX($A$2:$D$200, MATCH(LARGE($D$2:$D$200, 7), $D$2:$D$200, 0), 2)</f>
        <v>휴먼스케이프</v>
      </c>
      <c r="P12" s="39">
        <f t="shared" si="2"/>
        <v>152</v>
      </c>
      <c r="Q12" s="73">
        <f t="shared" si="3"/>
        <v>6.2937062899999993E-2</v>
      </c>
      <c r="R12" s="82">
        <f t="shared" si="5"/>
        <v>813358942.96626043</v>
      </c>
    </row>
    <row r="13" spans="1:18" ht="17.25" thickBot="1">
      <c r="A13" s="40" t="s">
        <v>209</v>
      </c>
      <c r="B13" s="11" t="s">
        <v>210</v>
      </c>
      <c r="C13" s="91">
        <v>164</v>
      </c>
      <c r="D13" s="88">
        <v>-1.79640719E-2</v>
      </c>
      <c r="E13" s="89">
        <v>221029635.15018293</v>
      </c>
      <c r="F13" s="35"/>
      <c r="G13" s="319" t="s">
        <v>70</v>
      </c>
      <c r="H13" s="320"/>
      <c r="I13" s="321"/>
      <c r="K13" s="56" t="str">
        <f ca="1">IFERROR(OFFSET(INDIRECT($H$3 &amp; "!A17"), 7, 0), "")</f>
        <v>픽셀</v>
      </c>
      <c r="L13" s="39">
        <f t="shared" ca="1" si="0"/>
        <v>99.1</v>
      </c>
      <c r="M13" s="73">
        <f t="shared" ca="1" si="1"/>
        <v>-8.2407407399999993E-2</v>
      </c>
      <c r="N13" s="82">
        <f t="shared" ca="1" si="4"/>
        <v>301921247.53426903</v>
      </c>
      <c r="O13" s="47" t="str">
        <f>INDEX($A$2:$D$200, MATCH(LARGE($D$2:$D$200, 8), $D$2:$D$200, 0), 2)</f>
        <v>트웰브쉽스</v>
      </c>
      <c r="P13" s="39">
        <f t="shared" si="2"/>
        <v>19.2</v>
      </c>
      <c r="Q13" s="73">
        <f t="shared" si="3"/>
        <v>4.3478260900000003E-2</v>
      </c>
      <c r="R13" s="82">
        <f t="shared" si="5"/>
        <v>1751338900.1815965</v>
      </c>
    </row>
    <row r="14" spans="1:18">
      <c r="A14" s="40" t="s">
        <v>247</v>
      </c>
      <c r="B14" s="11" t="s">
        <v>248</v>
      </c>
      <c r="C14" s="91">
        <v>2290</v>
      </c>
      <c r="D14" s="88">
        <v>-2.5531914900000001E-2</v>
      </c>
      <c r="E14" s="89">
        <v>14913686.403761441</v>
      </c>
      <c r="F14" s="35"/>
      <c r="G14" s="347" t="s">
        <v>36</v>
      </c>
      <c r="H14" s="348"/>
      <c r="I14" s="349"/>
      <c r="K14" s="56" t="str">
        <f ca="1">IFERROR(OFFSET(INDIRECT($H$3 &amp; "!A17"), 8, 0), "")</f>
        <v>메타디움</v>
      </c>
      <c r="L14" s="39">
        <f t="shared" ca="1" si="0"/>
        <v>135</v>
      </c>
      <c r="M14" s="73">
        <f t="shared" ca="1" si="1"/>
        <v>-5.5944055899999998E-2</v>
      </c>
      <c r="N14" s="82">
        <f t="shared" ca="1" si="4"/>
        <v>189209098.54585186</v>
      </c>
      <c r="O14" s="47" t="str">
        <f>INDEX($A$2:$D$200, MATCH(LARGE($D$2:$D$200, 9), $D$2:$D$200, 0), 2)</f>
        <v>파워렛저</v>
      </c>
      <c r="P14" s="39">
        <f t="shared" si="2"/>
        <v>374</v>
      </c>
      <c r="Q14" s="73">
        <f t="shared" si="3"/>
        <v>3.0303030299999999E-2</v>
      </c>
      <c r="R14" s="82">
        <f t="shared" si="5"/>
        <v>199175220.02667794</v>
      </c>
    </row>
    <row r="15" spans="1:18" ht="17.25" thickBot="1">
      <c r="A15" s="40" t="s">
        <v>233</v>
      </c>
      <c r="B15" s="11" t="s">
        <v>234</v>
      </c>
      <c r="C15" s="91">
        <v>1090</v>
      </c>
      <c r="D15" s="88">
        <v>-3.1111111100000002E-2</v>
      </c>
      <c r="E15" s="89">
        <v>21503360.126746248</v>
      </c>
      <c r="F15" s="35"/>
      <c r="G15" s="340"/>
      <c r="H15" s="341"/>
      <c r="I15" s="342"/>
      <c r="K15" s="57" t="str">
        <f ca="1">IFERROR(OFFSET(INDIRECT($H$3 &amp; "!A17"), 9, 0), "")</f>
        <v>피르마체인</v>
      </c>
      <c r="L15" s="37">
        <f t="shared" ca="1" si="0"/>
        <v>164</v>
      </c>
      <c r="M15" s="75">
        <f t="shared" ca="1" si="1"/>
        <v>-1.79640719E-2</v>
      </c>
      <c r="N15" s="83">
        <f t="shared" ca="1" si="4"/>
        <v>221029635.15018293</v>
      </c>
      <c r="O15" s="48" t="str">
        <f>INDEX($A$2:$D$200, MATCH(LARGE($D$2:$D$200, 10), $D$2:$D$200, 0), 2)</f>
        <v>에스티피</v>
      </c>
      <c r="P15" s="37">
        <f t="shared" si="2"/>
        <v>79.3</v>
      </c>
      <c r="Q15" s="75">
        <f t="shared" si="3"/>
        <v>2.05920206E-2</v>
      </c>
      <c r="R15" s="83">
        <f t="shared" si="5"/>
        <v>943497843.41582918</v>
      </c>
    </row>
    <row r="16" spans="1:18" ht="17.25" thickBot="1">
      <c r="A16" s="40" t="s">
        <v>197</v>
      </c>
      <c r="B16" s="11" t="s">
        <v>198</v>
      </c>
      <c r="C16" s="91">
        <v>20.8</v>
      </c>
      <c r="D16" s="88">
        <v>-3.25581395E-2</v>
      </c>
      <c r="E16" s="89">
        <v>1359709100.0299537</v>
      </c>
      <c r="F16" s="35"/>
      <c r="G16" s="9" t="s">
        <v>38</v>
      </c>
      <c r="H16" s="320" t="s">
        <v>37</v>
      </c>
      <c r="I16" s="321"/>
      <c r="K16" s="55" t="str">
        <f ca="1">IFERROR(OFFSET(INDIRECT($H$3 &amp; "!A17"), 10, 0), "")</f>
        <v>메디블록</v>
      </c>
      <c r="L16" s="38">
        <f t="shared" ca="1" si="0"/>
        <v>102</v>
      </c>
      <c r="M16" s="72">
        <f t="shared" ca="1" si="1"/>
        <v>-3.7735849100000003E-2</v>
      </c>
      <c r="N16" s="81">
        <f t="shared" ca="1" si="4"/>
        <v>1435332768.5023532</v>
      </c>
      <c r="O16" s="46" t="str">
        <f>INDEX($A$2:$D$200, MATCH(LARGE($D$2:$D$200, 11), $D$2:$D$200, 0), 2)</f>
        <v>리퍼리움</v>
      </c>
      <c r="P16" s="38">
        <f t="shared" si="2"/>
        <v>17.899999999999999</v>
      </c>
      <c r="Q16" s="72">
        <f t="shared" si="3"/>
        <v>0</v>
      </c>
      <c r="R16" s="81">
        <f t="shared" si="5"/>
        <v>1628959133.176091</v>
      </c>
    </row>
    <row r="17" spans="1:18">
      <c r="A17" s="40" t="s">
        <v>283</v>
      </c>
      <c r="B17" s="11" t="s">
        <v>284</v>
      </c>
      <c r="C17" s="91">
        <v>326</v>
      </c>
      <c r="D17" s="88">
        <v>-3.5502958600000002E-2</v>
      </c>
      <c r="E17" s="89">
        <v>173785524.56549063</v>
      </c>
      <c r="F17" s="35"/>
      <c r="G17" s="374">
        <f>_xlfn.IFNA(VLOOKUP(G14, $B$2:$D$200, 3, FALSE), "-")</f>
        <v>-6.9494217299999994E-2</v>
      </c>
      <c r="H17" s="376">
        <f>_xlfn.IFNA(VLOOKUP(G14, $B$2:$D$200, 2, FALSE), "-")</f>
        <v>45699000</v>
      </c>
      <c r="I17" s="377"/>
      <c r="K17" s="56" t="str">
        <f ca="1">IFERROR(OFFSET(INDIRECT($H$3 &amp; "!A17"), 11, 0), "")</f>
        <v>엔도르</v>
      </c>
      <c r="L17" s="39">
        <f t="shared" ca="1" si="0"/>
        <v>64.5</v>
      </c>
      <c r="M17" s="73">
        <f t="shared" ca="1" si="1"/>
        <v>-0.2996742671</v>
      </c>
      <c r="N17" s="82">
        <f t="shared" ca="1" si="4"/>
        <v>832581056.68457162</v>
      </c>
      <c r="O17" s="47" t="str">
        <f>INDEX($A$2:$D$200, MATCH(LARGE($D$2:$D$200, 12), $D$2:$D$200, 0), 2)</f>
        <v>피르마체인</v>
      </c>
      <c r="P17" s="39">
        <f t="shared" si="2"/>
        <v>164</v>
      </c>
      <c r="Q17" s="73">
        <f t="shared" si="3"/>
        <v>-1.79640719E-2</v>
      </c>
      <c r="R17" s="82">
        <f t="shared" si="5"/>
        <v>221029635.15018293</v>
      </c>
    </row>
    <row r="18" spans="1:18" ht="17.25" thickBot="1">
      <c r="A18" s="40" t="s">
        <v>123</v>
      </c>
      <c r="B18" s="11" t="s">
        <v>124</v>
      </c>
      <c r="C18" s="91">
        <v>5700</v>
      </c>
      <c r="D18" s="88">
        <v>-3.7162162200000001E-2</v>
      </c>
      <c r="E18" s="89">
        <v>12486454.90465232</v>
      </c>
      <c r="F18" s="35"/>
      <c r="G18" s="375"/>
      <c r="H18" s="378"/>
      <c r="I18" s="379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코모도</v>
      </c>
      <c r="P18" s="39">
        <f t="shared" si="2"/>
        <v>2290</v>
      </c>
      <c r="Q18" s="73">
        <f t="shared" si="3"/>
        <v>-2.5531914900000001E-2</v>
      </c>
      <c r="R18" s="82">
        <f t="shared" si="5"/>
        <v>14913686.403761441</v>
      </c>
    </row>
    <row r="19" spans="1:18" ht="17.25" thickBot="1">
      <c r="A19" s="40" t="s">
        <v>211</v>
      </c>
      <c r="B19" s="11" t="s">
        <v>212</v>
      </c>
      <c r="C19" s="91">
        <v>102</v>
      </c>
      <c r="D19" s="88">
        <v>-3.7735849100000003E-2</v>
      </c>
      <c r="E19" s="89">
        <v>1435332768.5023532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디마켓</v>
      </c>
      <c r="P19" s="39">
        <f t="shared" si="2"/>
        <v>1090</v>
      </c>
      <c r="Q19" s="73">
        <f t="shared" si="3"/>
        <v>-3.1111111100000002E-2</v>
      </c>
      <c r="R19" s="82">
        <f t="shared" si="5"/>
        <v>21503360.126746248</v>
      </c>
    </row>
    <row r="20" spans="1:18" ht="17.25" thickBot="1">
      <c r="A20" s="40" t="s">
        <v>195</v>
      </c>
      <c r="B20" s="11" t="s">
        <v>196</v>
      </c>
      <c r="C20" s="91">
        <v>14.9</v>
      </c>
      <c r="D20" s="88">
        <v>-4.4871794899999998E-2</v>
      </c>
      <c r="E20" s="89">
        <v>984217553.58285725</v>
      </c>
      <c r="F20" s="35"/>
      <c r="G20" s="319" t="s">
        <v>286</v>
      </c>
      <c r="H20" s="320"/>
      <c r="I20" s="32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20.8</v>
      </c>
      <c r="Q20" s="73">
        <f t="shared" si="3"/>
        <v>-3.25581395E-2</v>
      </c>
      <c r="R20" s="86">
        <f t="shared" si="5"/>
        <v>1359709100.0299537</v>
      </c>
    </row>
    <row r="21" spans="1:18">
      <c r="A21" s="40" t="s">
        <v>259</v>
      </c>
      <c r="B21" s="11" t="s">
        <v>260</v>
      </c>
      <c r="C21" s="91">
        <v>104</v>
      </c>
      <c r="D21" s="88">
        <v>-4.58715596E-2</v>
      </c>
      <c r="E21" s="89">
        <v>479620201.77013397</v>
      </c>
      <c r="F21" s="35"/>
      <c r="G21" s="347" t="s">
        <v>36</v>
      </c>
      <c r="H21" s="348"/>
      <c r="I21" s="349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아더</v>
      </c>
      <c r="P21" s="45">
        <f t="shared" si="2"/>
        <v>326</v>
      </c>
      <c r="Q21" s="76">
        <f t="shared" si="3"/>
        <v>-3.5502958600000002E-2</v>
      </c>
      <c r="R21" s="95">
        <f t="shared" si="5"/>
        <v>173785524.56549063</v>
      </c>
    </row>
    <row r="22" spans="1:18" ht="17.25" thickBot="1">
      <c r="A22" s="40" t="s">
        <v>133</v>
      </c>
      <c r="B22" s="11" t="s">
        <v>134</v>
      </c>
      <c r="C22" s="91">
        <v>117</v>
      </c>
      <c r="D22" s="88">
        <v>-4.8780487800000001E-2</v>
      </c>
      <c r="E22" s="89">
        <v>151527032.7005963</v>
      </c>
      <c r="F22" s="35"/>
      <c r="G22" s="340"/>
      <c r="H22" s="341"/>
      <c r="I22" s="34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알파쿼크</v>
      </c>
      <c r="P22" s="39">
        <f t="shared" si="2"/>
        <v>5700</v>
      </c>
      <c r="Q22" s="73">
        <f t="shared" si="3"/>
        <v>-3.7162162200000001E-2</v>
      </c>
      <c r="R22" s="82">
        <f t="shared" si="5"/>
        <v>12486454.90465232</v>
      </c>
    </row>
    <row r="23" spans="1:18" ht="17.25" thickBot="1">
      <c r="A23" s="40" t="s">
        <v>207</v>
      </c>
      <c r="B23" s="11" t="s">
        <v>208</v>
      </c>
      <c r="C23" s="91">
        <v>401</v>
      </c>
      <c r="D23" s="88">
        <v>-4.9763033200000001E-2</v>
      </c>
      <c r="E23" s="89">
        <v>124156511.13641182</v>
      </c>
      <c r="F23" s="35"/>
      <c r="G23" s="9" t="s">
        <v>38</v>
      </c>
      <c r="H23" s="320" t="s">
        <v>37</v>
      </c>
      <c r="I23" s="32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메디블록</v>
      </c>
      <c r="P23" s="39">
        <f t="shared" si="2"/>
        <v>102</v>
      </c>
      <c r="Q23" s="73">
        <f t="shared" si="3"/>
        <v>-3.7735849100000003E-2</v>
      </c>
      <c r="R23" s="82">
        <f t="shared" si="5"/>
        <v>1435332768.5023532</v>
      </c>
    </row>
    <row r="24" spans="1:18">
      <c r="A24" s="40" t="s">
        <v>66</v>
      </c>
      <c r="B24" s="11" t="s">
        <v>67</v>
      </c>
      <c r="C24" s="91">
        <v>7345</v>
      </c>
      <c r="D24" s="88">
        <v>-5.22580645E-2</v>
      </c>
      <c r="E24" s="89">
        <v>9516277.5047116205</v>
      </c>
      <c r="F24" s="35"/>
      <c r="G24" s="374">
        <f>_xlfn.IFNA(VLOOKUP(G21, $B$2:$D$200, 3, FALSE), "-")</f>
        <v>-6.9494217299999994E-2</v>
      </c>
      <c r="H24" s="376">
        <f>_xlfn.IFNA(VLOOKUP(G21, $B$2:$D$200, 2, FALSE), "-")</f>
        <v>45699000</v>
      </c>
      <c r="I24" s="377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썬더토큰</v>
      </c>
      <c r="P24" s="39">
        <f t="shared" si="2"/>
        <v>14.9</v>
      </c>
      <c r="Q24" s="73">
        <f t="shared" si="3"/>
        <v>-4.4871794899999998E-2</v>
      </c>
      <c r="R24" s="82">
        <f t="shared" si="5"/>
        <v>984217553.58285725</v>
      </c>
    </row>
    <row r="25" spans="1:18" ht="17.25" thickBot="1">
      <c r="A25" s="40" t="s">
        <v>199</v>
      </c>
      <c r="B25" s="11" t="s">
        <v>200</v>
      </c>
      <c r="C25" s="91">
        <v>291</v>
      </c>
      <c r="D25" s="88">
        <v>-5.5194805200000002E-2</v>
      </c>
      <c r="E25" s="89">
        <v>90969038.420773566</v>
      </c>
      <c r="F25" s="35"/>
      <c r="G25" s="375"/>
      <c r="H25" s="378"/>
      <c r="I25" s="37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썸씽</v>
      </c>
      <c r="P25" s="37">
        <f t="shared" si="2"/>
        <v>104</v>
      </c>
      <c r="Q25" s="75">
        <f t="shared" si="3"/>
        <v>-4.58715596E-2</v>
      </c>
      <c r="R25" s="83">
        <f t="shared" si="5"/>
        <v>479620201.77013397</v>
      </c>
    </row>
    <row r="26" spans="1:18">
      <c r="A26" s="40" t="s">
        <v>201</v>
      </c>
      <c r="B26" s="11" t="s">
        <v>202</v>
      </c>
      <c r="C26" s="91">
        <v>135</v>
      </c>
      <c r="D26" s="88">
        <v>-5.5944055899999998E-2</v>
      </c>
      <c r="E26" s="89">
        <v>189209098.54585186</v>
      </c>
      <c r="F26" s="35"/>
    </row>
    <row r="27" spans="1:18" ht="17.25" thickBot="1">
      <c r="A27" s="40" t="s">
        <v>115</v>
      </c>
      <c r="B27" s="11" t="s">
        <v>116</v>
      </c>
      <c r="C27" s="91">
        <v>367</v>
      </c>
      <c r="D27" s="88">
        <v>-5.6555269900000003E-2</v>
      </c>
      <c r="E27" s="89">
        <v>65373151.02875188</v>
      </c>
      <c r="F27" s="35"/>
    </row>
    <row r="28" spans="1:18" ht="17.25" thickBot="1">
      <c r="A28" s="40" t="s">
        <v>173</v>
      </c>
      <c r="B28" s="11" t="s">
        <v>174</v>
      </c>
      <c r="C28" s="91">
        <v>244</v>
      </c>
      <c r="D28" s="88">
        <v>-5.7915057899999997E-2</v>
      </c>
      <c r="E28" s="89">
        <v>63501111.505879767</v>
      </c>
      <c r="F28" s="35"/>
      <c r="G28" s="319" t="s">
        <v>46</v>
      </c>
      <c r="H28" s="320"/>
      <c r="I28" s="320"/>
      <c r="J28" s="321"/>
      <c r="K28" s="319" t="s">
        <v>44</v>
      </c>
      <c r="L28" s="320"/>
      <c r="M28" s="320"/>
      <c r="N28" s="321"/>
      <c r="O28" s="319" t="s">
        <v>45</v>
      </c>
      <c r="P28" s="320"/>
      <c r="Q28" s="320"/>
      <c r="R28" s="321"/>
    </row>
    <row r="29" spans="1:18" ht="17.25" thickBot="1">
      <c r="A29" s="40" t="s">
        <v>279</v>
      </c>
      <c r="B29" s="11" t="s">
        <v>280</v>
      </c>
      <c r="C29" s="91">
        <v>1210</v>
      </c>
      <c r="D29" s="88">
        <v>-6.2015503899999998E-2</v>
      </c>
      <c r="E29" s="89">
        <v>23401742.294994891</v>
      </c>
      <c r="F29" s="35"/>
      <c r="G29" s="362" t="s">
        <v>55</v>
      </c>
      <c r="H29" s="381">
        <f ca="1">NOW()</f>
        <v>44338.622744097222</v>
      </c>
      <c r="I29" s="382"/>
      <c r="J29" s="383"/>
      <c r="K29" s="380" t="s">
        <v>55</v>
      </c>
      <c r="L29" s="381">
        <f ca="1">NOW()</f>
        <v>44338.622744097222</v>
      </c>
      <c r="M29" s="382"/>
      <c r="N29" s="383"/>
      <c r="O29" s="380" t="s">
        <v>55</v>
      </c>
      <c r="P29" s="381">
        <f ca="1">NOW()</f>
        <v>44338.622744097222</v>
      </c>
      <c r="Q29" s="382"/>
      <c r="R29" s="383"/>
    </row>
    <row r="30" spans="1:18" ht="17.25" thickBot="1">
      <c r="A30" s="40" t="s">
        <v>215</v>
      </c>
      <c r="B30" s="11" t="s">
        <v>216</v>
      </c>
      <c r="C30" s="91">
        <v>335</v>
      </c>
      <c r="D30" s="88">
        <v>-6.6852367699999998E-2</v>
      </c>
      <c r="E30" s="89">
        <v>65324003.818733558</v>
      </c>
      <c r="F30" s="35"/>
      <c r="G30" s="373"/>
      <c r="H30" s="36" t="s">
        <v>58</v>
      </c>
      <c r="I30" s="69" t="s">
        <v>59</v>
      </c>
      <c r="J30" s="65" t="s">
        <v>294</v>
      </c>
      <c r="K30" s="373"/>
      <c r="L30" s="36" t="s">
        <v>58</v>
      </c>
      <c r="M30" s="69" t="s">
        <v>59</v>
      </c>
      <c r="N30" s="65" t="s">
        <v>294</v>
      </c>
      <c r="O30" s="373"/>
      <c r="P30" s="36" t="s">
        <v>58</v>
      </c>
      <c r="Q30" s="69" t="s">
        <v>59</v>
      </c>
      <c r="R30" s="65" t="s">
        <v>294</v>
      </c>
    </row>
    <row r="31" spans="1:18">
      <c r="A31" s="40" t="s">
        <v>221</v>
      </c>
      <c r="B31" s="11" t="s">
        <v>222</v>
      </c>
      <c r="C31" s="91">
        <v>13.8</v>
      </c>
      <c r="D31" s="88">
        <v>-6.7567567600000003E-2</v>
      </c>
      <c r="E31" s="89">
        <v>1564344494.9724472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171</v>
      </c>
      <c r="I31" s="72">
        <f t="shared" ref="I31:I50" ca="1" si="8">_xlfn.IFNA(VLOOKUP(G31, $B$2:$D$200, 3, FALSE), "")</f>
        <v>-0.4163822526</v>
      </c>
      <c r="J31" s="81">
        <f ca="1">_xlfn.IFNA(VLOOKUP(G31, $B$2:$E$200, 4, FALSE), "")</f>
        <v>985778535.55111992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13.3</v>
      </c>
      <c r="M31" s="72">
        <f t="shared" ref="M31:M50" ca="1" si="10">_xlfn.IFNA(VLOOKUP(K31, $B$2:$D$200, 3, FALSE), "")</f>
        <v>-0.21764705879999999</v>
      </c>
      <c r="N31" s="81">
        <f ca="1">_xlfn.IFNA(VLOOKUP(K31, $B$2:$E$200, 4, FALSE), "")</f>
        <v>1682175478.5003889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171</v>
      </c>
      <c r="Q31" s="72">
        <f t="shared" ref="Q31:Q50" ca="1" si="12">_xlfn.IFNA(VLOOKUP(O31, $B$2:$D$200, 3, FALSE), "")</f>
        <v>-0.4163822526</v>
      </c>
      <c r="R31" s="81">
        <f ca="1">_xlfn.IFNA(VLOOKUP(O31, $B$2:$E$200, 4, FALSE), "")</f>
        <v>985778535.55111992</v>
      </c>
    </row>
    <row r="32" spans="1:18">
      <c r="A32" s="40" t="s">
        <v>219</v>
      </c>
      <c r="B32" s="11" t="s">
        <v>220</v>
      </c>
      <c r="C32" s="91">
        <v>13.5</v>
      </c>
      <c r="D32" s="88">
        <v>-6.8965517200000007E-2</v>
      </c>
      <c r="E32" s="89">
        <v>873526393.12386692</v>
      </c>
      <c r="F32" s="35"/>
      <c r="G32" s="56" t="str">
        <f ca="1">IFERROR(OFFSET(INDIRECT($H$3 &amp; "!A98"), 1, 0), "")</f>
        <v>엘비알와이크레딧</v>
      </c>
      <c r="H32" s="39">
        <f t="shared" ca="1" si="7"/>
        <v>140</v>
      </c>
      <c r="I32" s="73">
        <f t="shared" ca="1" si="8"/>
        <v>-0.2893401015</v>
      </c>
      <c r="J32" s="82">
        <f t="shared" ref="J32:J50" ca="1" si="13">_xlfn.IFNA(VLOOKUP(G32, $B$2:$E$200, 4, FALSE), "")</f>
        <v>182645841.69389948</v>
      </c>
      <c r="K32" s="56" t="str">
        <f ca="1">IFERROR(OFFSET(INDIRECT($H$3 &amp; "!A44"), 1, 0), "")</f>
        <v>무비블록</v>
      </c>
      <c r="L32" s="39">
        <f t="shared" ca="1" si="9"/>
        <v>13.1</v>
      </c>
      <c r="M32" s="73">
        <f t="shared" ca="1" si="10"/>
        <v>-7.0921985800000004E-2</v>
      </c>
      <c r="N32" s="82">
        <f t="shared" ref="N32:N50" ca="1" si="14">_xlfn.IFNA(VLOOKUP(K32, $B$2:$E$200, 4, FALSE), "")</f>
        <v>2226123074.6759415</v>
      </c>
      <c r="O32" s="56" t="str">
        <f ca="1">IFERROR(OFFSET(INDIRECT($H$3 &amp; "!A71"), 1, 0), "")</f>
        <v>엘비알와이크레딧</v>
      </c>
      <c r="P32" s="39">
        <f t="shared" ca="1" si="11"/>
        <v>140</v>
      </c>
      <c r="Q32" s="73">
        <f t="shared" ca="1" si="12"/>
        <v>-0.2893401015</v>
      </c>
      <c r="R32" s="82">
        <f t="shared" ref="R32:R50" ca="1" si="15">_xlfn.IFNA(VLOOKUP(O32, $B$2:$E$200, 4, FALSE), "")</f>
        <v>182645841.69389948</v>
      </c>
    </row>
    <row r="33" spans="1:18">
      <c r="A33" s="40" t="s">
        <v>48</v>
      </c>
      <c r="B33" s="11" t="s">
        <v>49</v>
      </c>
      <c r="C33" s="91">
        <v>45699000</v>
      </c>
      <c r="D33" s="88">
        <v>-6.9494217299999994E-2</v>
      </c>
      <c r="E33" s="89">
        <v>4535.7397329300002</v>
      </c>
      <c r="F33" s="35"/>
      <c r="G33" s="56" t="str">
        <f ca="1">IFERROR(OFFSET(INDIRECT($H$3 &amp; "!A98"), 2, 0), "")</f>
        <v>캐리프로토콜</v>
      </c>
      <c r="H33" s="39">
        <f t="shared" ca="1" si="7"/>
        <v>13.3</v>
      </c>
      <c r="I33" s="73">
        <f t="shared" ca="1" si="8"/>
        <v>-0.21764705879999999</v>
      </c>
      <c r="J33" s="82">
        <f t="shared" ca="1" si="13"/>
        <v>1682175478.5003889</v>
      </c>
      <c r="K33" s="56" t="str">
        <f ca="1">IFERROR(OFFSET(INDIRECT($H$3 &amp; "!A44"), 2, 0), "")</f>
        <v>썬더토큰</v>
      </c>
      <c r="L33" s="39">
        <f t="shared" ca="1" si="9"/>
        <v>14.9</v>
      </c>
      <c r="M33" s="73">
        <f t="shared" ca="1" si="10"/>
        <v>-4.4871794899999998E-2</v>
      </c>
      <c r="N33" s="82">
        <f t="shared" ca="1" si="14"/>
        <v>984217553.58285725</v>
      </c>
      <c r="O33" s="56" t="str">
        <f ca="1">IFERROR(OFFSET(INDIRECT($H$3 &amp; "!A71"), 2, 0), "")</f>
        <v>헌트</v>
      </c>
      <c r="P33" s="39">
        <f t="shared" ca="1" si="11"/>
        <v>356</v>
      </c>
      <c r="Q33" s="73">
        <f t="shared" ca="1" si="12"/>
        <v>0.15584415579999999</v>
      </c>
      <c r="R33" s="82">
        <f t="shared" ca="1" si="15"/>
        <v>352638989.58438557</v>
      </c>
    </row>
    <row r="34" spans="1:18">
      <c r="A34" s="40" t="s">
        <v>263</v>
      </c>
      <c r="B34" s="11" t="s">
        <v>264</v>
      </c>
      <c r="C34" s="91">
        <v>118</v>
      </c>
      <c r="D34" s="88">
        <v>-7.0866141699999996E-2</v>
      </c>
      <c r="E34" s="89">
        <v>160894603.63496011</v>
      </c>
      <c r="F34" s="35"/>
      <c r="G34" s="56" t="str">
        <f ca="1">IFERROR(OFFSET(INDIRECT($H$3 &amp; "!A98"), 3, 0), "")</f>
        <v>헌트</v>
      </c>
      <c r="H34" s="39">
        <f t="shared" ca="1" si="7"/>
        <v>356</v>
      </c>
      <c r="I34" s="73">
        <f t="shared" ca="1" si="8"/>
        <v>0.15584415579999999</v>
      </c>
      <c r="J34" s="82">
        <f t="shared" ca="1" si="13"/>
        <v>352638989.58438557</v>
      </c>
      <c r="K34" s="56" t="str">
        <f ca="1">IFERROR(OFFSET(INDIRECT($H$3 &amp; "!A44"), 3, 0), "")</f>
        <v>메인프레임</v>
      </c>
      <c r="L34" s="39">
        <f t="shared" ca="1" si="9"/>
        <v>13.5</v>
      </c>
      <c r="M34" s="73">
        <f t="shared" ca="1" si="10"/>
        <v>-6.8965517200000007E-2</v>
      </c>
      <c r="N34" s="82">
        <f t="shared" ca="1" si="14"/>
        <v>873526393.12386692</v>
      </c>
      <c r="O34" s="56" t="str">
        <f ca="1">IFERROR(OFFSET(INDIRECT($H$3 &amp; "!A71"), 3, 0), "")</f>
        <v>피르마체인</v>
      </c>
      <c r="P34" s="39">
        <f t="shared" ca="1" si="11"/>
        <v>164</v>
      </c>
      <c r="Q34" s="73">
        <f t="shared" ca="1" si="12"/>
        <v>-1.79640719E-2</v>
      </c>
      <c r="R34" s="82">
        <f t="shared" ca="1" si="15"/>
        <v>221029635.15018293</v>
      </c>
    </row>
    <row r="35" spans="1:18">
      <c r="A35" s="40" t="s">
        <v>227</v>
      </c>
      <c r="B35" s="11" t="s">
        <v>228</v>
      </c>
      <c r="C35" s="91">
        <v>13.1</v>
      </c>
      <c r="D35" s="88">
        <v>-7.0921985800000004E-2</v>
      </c>
      <c r="E35" s="89">
        <v>2226123074.6759415</v>
      </c>
      <c r="F35" s="35"/>
      <c r="G35" s="58" t="str">
        <f ca="1">IFERROR(OFFSET(INDIRECT($H$3 &amp; "!A98"), 4, 0), "")</f>
        <v>톤</v>
      </c>
      <c r="H35" s="44">
        <f t="shared" ca="1" si="7"/>
        <v>14130</v>
      </c>
      <c r="I35" s="74">
        <f t="shared" ca="1" si="8"/>
        <v>0.2383873795</v>
      </c>
      <c r="J35" s="86">
        <f t="shared" ca="1" si="13"/>
        <v>34704564.851943202</v>
      </c>
      <c r="K35" s="58" t="str">
        <f ca="1">IFERROR(OFFSET(INDIRECT($H$3 &amp; "!A44"), 4, 0), "")</f>
        <v>옵저버</v>
      </c>
      <c r="L35" s="44">
        <f t="shared" ca="1" si="9"/>
        <v>21</v>
      </c>
      <c r="M35" s="74">
        <f t="shared" ca="1" si="10"/>
        <v>-9.0909090900000003E-2</v>
      </c>
      <c r="N35" s="86">
        <f t="shared" ca="1" si="14"/>
        <v>950513553.48240185</v>
      </c>
      <c r="O35" s="58" t="str">
        <f ca="1">IFERROR(OFFSET(INDIRECT($H$3 &amp; "!A71"), 4, 0), "")</f>
        <v>플레이댑</v>
      </c>
      <c r="P35" s="44">
        <f t="shared" ca="1" si="11"/>
        <v>419</v>
      </c>
      <c r="Q35" s="74">
        <f t="shared" ca="1" si="12"/>
        <v>9.9737532800000001E-2</v>
      </c>
      <c r="R35" s="86">
        <f t="shared" ca="1" si="15"/>
        <v>219097339.73305601</v>
      </c>
    </row>
    <row r="36" spans="1:18">
      <c r="A36" s="40" t="s">
        <v>255</v>
      </c>
      <c r="B36" s="11" t="s">
        <v>256</v>
      </c>
      <c r="C36" s="91">
        <v>196</v>
      </c>
      <c r="D36" s="88">
        <v>-7.1090047399999995E-2</v>
      </c>
      <c r="E36" s="89">
        <v>20260711.758296411</v>
      </c>
      <c r="F36" s="35"/>
      <c r="G36" s="56" t="str">
        <f ca="1">IFERROR(OFFSET(INDIRECT($H$3 &amp; "!A98"), 5, 0), "")</f>
        <v>던프로토콜</v>
      </c>
      <c r="H36" s="39">
        <f t="shared" ca="1" si="7"/>
        <v>4025</v>
      </c>
      <c r="I36" s="73">
        <f t="shared" ca="1" si="8"/>
        <v>-0.22521655439999999</v>
      </c>
      <c r="J36" s="95">
        <f t="shared" ca="1" si="13"/>
        <v>9539198.3787116706</v>
      </c>
      <c r="K36" s="56" t="str">
        <f ca="1">IFERROR(OFFSET(INDIRECT($H$3 &amp; "!A44"), 5, 0), "")</f>
        <v>트웰브쉽스</v>
      </c>
      <c r="L36" s="39">
        <f t="shared" ca="1" si="9"/>
        <v>19.2</v>
      </c>
      <c r="M36" s="73">
        <f t="shared" ca="1" si="10"/>
        <v>4.3478260900000003E-2</v>
      </c>
      <c r="N36" s="95">
        <f t="shared" ca="1" si="14"/>
        <v>1751338900.1815965</v>
      </c>
      <c r="O36" s="56" t="str">
        <f ca="1">IFERROR(OFFSET(INDIRECT($H$3 &amp; "!A71"), 5, 0), "")</f>
        <v>메디블록</v>
      </c>
      <c r="P36" s="39">
        <f t="shared" ca="1" si="11"/>
        <v>102</v>
      </c>
      <c r="Q36" s="73">
        <f t="shared" ca="1" si="12"/>
        <v>-3.7735849100000003E-2</v>
      </c>
      <c r="R36" s="95">
        <f t="shared" ca="1" si="15"/>
        <v>1435332768.5023532</v>
      </c>
    </row>
    <row r="37" spans="1:18">
      <c r="A37" s="40" t="s">
        <v>267</v>
      </c>
      <c r="B37" s="11" t="s">
        <v>268</v>
      </c>
      <c r="C37" s="91">
        <v>69.8</v>
      </c>
      <c r="D37" s="88">
        <v>-7.18085106E-2</v>
      </c>
      <c r="E37" s="89">
        <v>319764921.25267774</v>
      </c>
      <c r="F37" s="35"/>
      <c r="G37" s="56" t="str">
        <f ca="1">IFERROR(OFFSET(INDIRECT($H$3 &amp; "!A98"), 6, 0), "")</f>
        <v>무비블록</v>
      </c>
      <c r="H37" s="39">
        <f t="shared" ca="1" si="7"/>
        <v>13.1</v>
      </c>
      <c r="I37" s="73">
        <f t="shared" ca="1" si="8"/>
        <v>-7.0921985800000004E-2</v>
      </c>
      <c r="J37" s="82">
        <f t="shared" ca="1" si="13"/>
        <v>2226123074.6759415</v>
      </c>
      <c r="K37" s="56" t="str">
        <f ca="1">IFERROR(OFFSET(INDIRECT($H$3 &amp; "!A44"), 6, 0), "")</f>
        <v>리퍼리움</v>
      </c>
      <c r="L37" s="39">
        <f t="shared" ca="1" si="9"/>
        <v>17.899999999999999</v>
      </c>
      <c r="M37" s="73">
        <f t="shared" ca="1" si="10"/>
        <v>0</v>
      </c>
      <c r="N37" s="82">
        <f t="shared" ca="1" si="14"/>
        <v>1628959133.176091</v>
      </c>
      <c r="O37" s="56" t="str">
        <f ca="1">IFERROR(OFFSET(INDIRECT($H$3 &amp; "!A71"), 6, 0), "")</f>
        <v>휴먼스케이프</v>
      </c>
      <c r="P37" s="39">
        <f t="shared" ca="1" si="11"/>
        <v>152</v>
      </c>
      <c r="Q37" s="73">
        <f t="shared" ca="1" si="12"/>
        <v>6.2937062899999993E-2</v>
      </c>
      <c r="R37" s="82">
        <f t="shared" ca="1" si="15"/>
        <v>813358942.96626043</v>
      </c>
    </row>
    <row r="38" spans="1:18">
      <c r="A38" s="40" t="s">
        <v>64</v>
      </c>
      <c r="B38" s="11" t="s">
        <v>65</v>
      </c>
      <c r="C38" s="91">
        <v>42.7</v>
      </c>
      <c r="D38" s="88">
        <v>-7.3752711499999998E-2</v>
      </c>
      <c r="E38" s="89">
        <v>927536741.76276898</v>
      </c>
      <c r="F38" s="35"/>
      <c r="G38" s="56" t="str">
        <f ca="1">IFERROR(OFFSET(INDIRECT($H$3 &amp; "!A98"), 7, 0), "")</f>
        <v>썬더토큰</v>
      </c>
      <c r="H38" s="39">
        <f t="shared" ca="1" si="7"/>
        <v>14.9</v>
      </c>
      <c r="I38" s="73">
        <f t="shared" ca="1" si="8"/>
        <v>-4.4871794899999998E-2</v>
      </c>
      <c r="J38" s="82">
        <f t="shared" ca="1" si="13"/>
        <v>984217553.58285725</v>
      </c>
      <c r="K38" s="56" t="str">
        <f ca="1">IFERROR(OFFSET(INDIRECT($H$3 &amp; "!A44"), 7, 0), "")</f>
        <v>람다</v>
      </c>
      <c r="L38" s="39">
        <f t="shared" ca="1" si="9"/>
        <v>69.8</v>
      </c>
      <c r="M38" s="73">
        <f t="shared" ca="1" si="10"/>
        <v>-7.18085106E-2</v>
      </c>
      <c r="N38" s="82">
        <f t="shared" ca="1" si="14"/>
        <v>319764921.25267774</v>
      </c>
      <c r="O38" s="56" t="str">
        <f ca="1">IFERROR(OFFSET(INDIRECT($H$3 &amp; "!A71"), 7, 0), "")</f>
        <v>썸씽</v>
      </c>
      <c r="P38" s="39">
        <f t="shared" ca="1" si="11"/>
        <v>104</v>
      </c>
      <c r="Q38" s="73">
        <f t="shared" ca="1" si="12"/>
        <v>-4.58715596E-2</v>
      </c>
      <c r="R38" s="82">
        <f t="shared" ca="1" si="15"/>
        <v>479620201.77013397</v>
      </c>
    </row>
    <row r="39" spans="1:18">
      <c r="A39" s="40" t="s">
        <v>161</v>
      </c>
      <c r="B39" s="11" t="s">
        <v>162</v>
      </c>
      <c r="C39" s="91">
        <v>1345</v>
      </c>
      <c r="D39" s="88">
        <v>-7.5601374599999993E-2</v>
      </c>
      <c r="E39" s="89">
        <v>10138203.305974569</v>
      </c>
      <c r="F39" s="35"/>
      <c r="G39" s="56" t="str">
        <f ca="1">IFERROR(OFFSET(INDIRECT($H$3 &amp; "!A98"), 8, 0), "")</f>
        <v>메인프레임</v>
      </c>
      <c r="H39" s="39">
        <f t="shared" ca="1" si="7"/>
        <v>13.5</v>
      </c>
      <c r="I39" s="73">
        <f t="shared" ca="1" si="8"/>
        <v>-6.8965517200000007E-2</v>
      </c>
      <c r="J39" s="82">
        <f t="shared" ca="1" si="13"/>
        <v>873526393.12386692</v>
      </c>
      <c r="K39" s="56" t="str">
        <f ca="1">IFERROR(OFFSET(INDIRECT($H$3 &amp; "!A44"), 8, 0), "")</f>
        <v>엠블</v>
      </c>
      <c r="L39" s="39">
        <f t="shared" ca="1" si="9"/>
        <v>20.8</v>
      </c>
      <c r="M39" s="73">
        <f t="shared" ca="1" si="10"/>
        <v>-3.25581395E-2</v>
      </c>
      <c r="N39" s="82">
        <f t="shared" ca="1" si="14"/>
        <v>1359709100.0299537</v>
      </c>
      <c r="O39" s="56" t="str">
        <f ca="1">IFERROR(OFFSET(INDIRECT($H$3 &amp; "!A71"), 8, 0), "")</f>
        <v>메타디움</v>
      </c>
      <c r="P39" s="39">
        <f t="shared" ca="1" si="11"/>
        <v>135</v>
      </c>
      <c r="Q39" s="73">
        <f t="shared" ca="1" si="12"/>
        <v>-5.5944055899999998E-2</v>
      </c>
      <c r="R39" s="82">
        <f t="shared" ca="1" si="15"/>
        <v>189209098.54585186</v>
      </c>
    </row>
    <row r="40" spans="1:18" ht="17.25" thickBot="1">
      <c r="A40" s="40" t="s">
        <v>111</v>
      </c>
      <c r="B40" s="11" t="s">
        <v>112</v>
      </c>
      <c r="C40" s="91">
        <v>198</v>
      </c>
      <c r="D40" s="88">
        <v>-7.9069767400000004E-2</v>
      </c>
      <c r="E40" s="89">
        <v>114738726.69886741</v>
      </c>
      <c r="F40" s="35"/>
      <c r="G40" s="57" t="str">
        <f ca="1">IFERROR(OFFSET(INDIRECT($H$3 &amp; "!A98"), 9, 0), "")</f>
        <v>옵저버</v>
      </c>
      <c r="H40" s="37">
        <f t="shared" ca="1" si="7"/>
        <v>21</v>
      </c>
      <c r="I40" s="75">
        <f t="shared" ca="1" si="8"/>
        <v>-9.0909090900000003E-2</v>
      </c>
      <c r="J40" s="83">
        <f t="shared" ca="1" si="13"/>
        <v>950513553.48240185</v>
      </c>
      <c r="K40" s="57" t="str">
        <f ca="1">IFERROR(OFFSET(INDIRECT($H$3 &amp; "!A44"), 9, 0), "")</f>
        <v>아하토큰</v>
      </c>
      <c r="L40" s="37">
        <f t="shared" ca="1" si="9"/>
        <v>13.8</v>
      </c>
      <c r="M40" s="75">
        <f t="shared" ca="1" si="10"/>
        <v>-6.7567567600000003E-2</v>
      </c>
      <c r="N40" s="83">
        <f t="shared" ca="1" si="14"/>
        <v>1564344494.9724472</v>
      </c>
      <c r="O40" s="57" t="str">
        <f ca="1">IFERROR(OFFSET(INDIRECT($H$3 &amp; "!A71"), 9, 0), "")</f>
        <v>오브스</v>
      </c>
      <c r="P40" s="37">
        <f t="shared" ca="1" si="11"/>
        <v>117</v>
      </c>
      <c r="Q40" s="75">
        <f t="shared" ca="1" si="12"/>
        <v>-4.8780487800000001E-2</v>
      </c>
      <c r="R40" s="83">
        <f t="shared" ca="1" si="15"/>
        <v>151527032.7005963</v>
      </c>
    </row>
    <row r="41" spans="1:18">
      <c r="A41" s="40" t="s">
        <v>121</v>
      </c>
      <c r="B41" s="11" t="s">
        <v>122</v>
      </c>
      <c r="C41" s="91">
        <v>99.1</v>
      </c>
      <c r="D41" s="88">
        <v>-8.2407407399999993E-2</v>
      </c>
      <c r="E41" s="89">
        <v>301921247.53426903</v>
      </c>
      <c r="F41" s="35"/>
      <c r="G41" s="59" t="str">
        <f ca="1">IFERROR(OFFSET(INDIRECT($H$3 &amp; "!A98"), 10, 0), "")</f>
        <v>피르마체인</v>
      </c>
      <c r="H41" s="38">
        <f t="shared" ca="1" si="7"/>
        <v>164</v>
      </c>
      <c r="I41" s="72">
        <f t="shared" ca="1" si="8"/>
        <v>-1.79640719E-2</v>
      </c>
      <c r="J41" s="81">
        <f t="shared" ca="1" si="13"/>
        <v>221029635.15018293</v>
      </c>
      <c r="K41" s="55" t="str">
        <f ca="1">IFERROR(OFFSET(INDIRECT($H$3 &amp; "!A44"), 10, 0), "")</f>
        <v>퀴즈톡</v>
      </c>
      <c r="L41" s="38">
        <f t="shared" ca="1" si="9"/>
        <v>64.5</v>
      </c>
      <c r="M41" s="72">
        <f t="shared" ca="1" si="10"/>
        <v>-9.2827004199999993E-2</v>
      </c>
      <c r="N41" s="81">
        <f t="shared" ca="1" si="14"/>
        <v>365338212.42974263</v>
      </c>
      <c r="O41" s="55" t="str">
        <f ca="1">IFERROR(OFFSET(INDIRECT($H$3 &amp; "!A71"), 10, 0), "")</f>
        <v>솔브케어</v>
      </c>
      <c r="P41" s="38">
        <f t="shared" ca="1" si="11"/>
        <v>714</v>
      </c>
      <c r="Q41" s="72">
        <f t="shared" ca="1" si="12"/>
        <v>1.8790322581000001</v>
      </c>
      <c r="R41" s="81">
        <f t="shared" ca="1" si="15"/>
        <v>2240445131.4717536</v>
      </c>
    </row>
    <row r="42" spans="1:18">
      <c r="A42" s="40" t="s">
        <v>183</v>
      </c>
      <c r="B42" s="11" t="s">
        <v>184</v>
      </c>
      <c r="C42" s="91">
        <v>1600</v>
      </c>
      <c r="D42" s="88">
        <v>-8.8319088300000001E-2</v>
      </c>
      <c r="E42" s="89">
        <v>1201643.80318653</v>
      </c>
      <c r="F42" s="35"/>
      <c r="G42" s="56" t="str">
        <f ca="1">IFERROR(OFFSET(INDIRECT($H$3 &amp; "!A98"), 11, 0), "")</f>
        <v>플레이댑</v>
      </c>
      <c r="H42" s="39">
        <f t="shared" ca="1" si="7"/>
        <v>419</v>
      </c>
      <c r="I42" s="73">
        <f t="shared" ca="1" si="8"/>
        <v>9.9737532800000001E-2</v>
      </c>
      <c r="J42" s="82">
        <f t="shared" ca="1" si="13"/>
        <v>219097339.73305601</v>
      </c>
      <c r="K42" s="56" t="str">
        <f ca="1">IFERROR(OFFSET(INDIRECT($H$3 &amp; "!A44"), 11, 0), "")</f>
        <v>스톰엑스</v>
      </c>
      <c r="L42" s="39">
        <f t="shared" ca="1" si="9"/>
        <v>34.700000000000003</v>
      </c>
      <c r="M42" s="73">
        <f t="shared" ca="1" si="10"/>
        <v>-9.6354166699999994E-2</v>
      </c>
      <c r="N42" s="82">
        <f t="shared" ca="1" si="14"/>
        <v>232656131.28410301</v>
      </c>
      <c r="O42" s="56" t="str">
        <f ca="1">IFERROR(OFFSET(INDIRECT($H$3 &amp; "!A71"), 11, 0), "")</f>
        <v>모스코인</v>
      </c>
      <c r="P42" s="39">
        <f t="shared" ca="1" si="11"/>
        <v>147</v>
      </c>
      <c r="Q42" s="73">
        <f t="shared" ca="1" si="12"/>
        <v>-9.2592592599999995E-2</v>
      </c>
      <c r="R42" s="82">
        <f t="shared" ca="1" si="15"/>
        <v>166093233.31826603</v>
      </c>
    </row>
    <row r="43" spans="1:18">
      <c r="A43" s="40" t="s">
        <v>56</v>
      </c>
      <c r="B43" s="11" t="s">
        <v>57</v>
      </c>
      <c r="C43" s="91">
        <v>244</v>
      </c>
      <c r="D43" s="88">
        <v>-8.9552238800000003E-2</v>
      </c>
      <c r="E43" s="89">
        <v>67312140.550283819</v>
      </c>
      <c r="F43" s="35"/>
      <c r="G43" s="56" t="str">
        <f ca="1">IFERROR(OFFSET(INDIRECT($H$3 &amp; "!A98"), 12, 0), "")</f>
        <v>메디블록</v>
      </c>
      <c r="H43" s="39">
        <f t="shared" ca="1" si="7"/>
        <v>102</v>
      </c>
      <c r="I43" s="73">
        <f t="shared" ca="1" si="8"/>
        <v>-3.7735849100000003E-2</v>
      </c>
      <c r="J43" s="82">
        <f t="shared" ca="1" si="13"/>
        <v>1435332768.5023532</v>
      </c>
      <c r="K43" s="56" t="str">
        <f ca="1">IFERROR(OFFSET(INDIRECT($H$3 &amp; "!A44"), 12, 0), "")</f>
        <v>에브리피디아</v>
      </c>
      <c r="L43" s="39">
        <f t="shared" ca="1" si="9"/>
        <v>17</v>
      </c>
      <c r="M43" s="73">
        <f t="shared" ca="1" si="10"/>
        <v>-9.5744680900000004E-2</v>
      </c>
      <c r="N43" s="82">
        <f t="shared" ca="1" si="14"/>
        <v>919468177.15483904</v>
      </c>
      <c r="O43" s="56" t="str">
        <f ca="1">IFERROR(OFFSET(INDIRECT($H$3 &amp; "!A71"), 12, 0), "")</f>
        <v>폴리매쓰</v>
      </c>
      <c r="P43" s="39">
        <f t="shared" ca="1" si="11"/>
        <v>335</v>
      </c>
      <c r="Q43" s="73">
        <f t="shared" ca="1" si="12"/>
        <v>-6.6852367699999998E-2</v>
      </c>
      <c r="R43" s="82">
        <f t="shared" ca="1" si="15"/>
        <v>65324003.818733558</v>
      </c>
    </row>
    <row r="44" spans="1:18">
      <c r="A44" s="40" t="s">
        <v>179</v>
      </c>
      <c r="B44" s="11" t="s">
        <v>180</v>
      </c>
      <c r="C44" s="91">
        <v>3105</v>
      </c>
      <c r="D44" s="88">
        <v>-9.0775988299999999E-2</v>
      </c>
      <c r="E44" s="89">
        <v>11690776.50758821</v>
      </c>
      <c r="F44" s="35"/>
      <c r="G44" s="56" t="str">
        <f ca="1">IFERROR(OFFSET(INDIRECT($H$3 &amp; "!A98"), 13, 0), "")</f>
        <v>휴먼스케이프</v>
      </c>
      <c r="H44" s="39">
        <f t="shared" ca="1" si="7"/>
        <v>152</v>
      </c>
      <c r="I44" s="73">
        <f t="shared" ca="1" si="8"/>
        <v>6.2937062899999993E-2</v>
      </c>
      <c r="J44" s="82">
        <f t="shared" ca="1" si="13"/>
        <v>813358942.96626043</v>
      </c>
      <c r="K44" s="56" t="str">
        <f ca="1">IFERROR(OFFSET(INDIRECT($H$3 &amp; "!A44"), 13, 0), "")</f>
        <v>엔도르</v>
      </c>
      <c r="L44" s="39">
        <f t="shared" ca="1" si="9"/>
        <v>64.5</v>
      </c>
      <c r="M44" s="73">
        <f t="shared" ca="1" si="10"/>
        <v>-0.2996742671</v>
      </c>
      <c r="N44" s="82">
        <f t="shared" ca="1" si="14"/>
        <v>832581056.68457162</v>
      </c>
      <c r="O44" s="56" t="str">
        <f ca="1">IFERROR(OFFSET(INDIRECT($H$3 &amp; "!A71"), 13, 0), "")</f>
        <v>디카르고</v>
      </c>
      <c r="P44" s="39">
        <f t="shared" ca="1" si="11"/>
        <v>198</v>
      </c>
      <c r="Q44" s="73">
        <f t="shared" ca="1" si="12"/>
        <v>-7.9069767400000004E-2</v>
      </c>
      <c r="R44" s="82">
        <f t="shared" ca="1" si="15"/>
        <v>114738726.69886741</v>
      </c>
    </row>
    <row r="45" spans="1:18">
      <c r="A45" s="40" t="s">
        <v>217</v>
      </c>
      <c r="B45" s="11" t="s">
        <v>218</v>
      </c>
      <c r="C45" s="91">
        <v>21</v>
      </c>
      <c r="D45" s="88">
        <v>-9.0909090900000003E-2</v>
      </c>
      <c r="E45" s="89">
        <v>950513553.48240185</v>
      </c>
      <c r="F45" s="35"/>
      <c r="G45" s="58" t="str">
        <f ca="1">IFERROR(OFFSET(INDIRECT($H$3 &amp; "!A98"), 14, 0), "")</f>
        <v>트웰브쉽스</v>
      </c>
      <c r="H45" s="44">
        <f t="shared" ca="1" si="7"/>
        <v>19.2</v>
      </c>
      <c r="I45" s="74">
        <f t="shared" ca="1" si="8"/>
        <v>4.3478260900000003E-2</v>
      </c>
      <c r="J45" s="86">
        <f t="shared" ca="1" si="13"/>
        <v>1751338900.1815965</v>
      </c>
      <c r="K45" s="58" t="str">
        <f ca="1">IFERROR(OFFSET(INDIRECT($H$3 &amp; "!A44"), 14, 0), "")</f>
        <v>쿼크체인</v>
      </c>
      <c r="L45" s="44">
        <f t="shared" ca="1" si="9"/>
        <v>23</v>
      </c>
      <c r="M45" s="74">
        <f t="shared" ca="1" si="10"/>
        <v>-0.1050583658</v>
      </c>
      <c r="N45" s="86">
        <f t="shared" ca="1" si="14"/>
        <v>360593014.9819805</v>
      </c>
      <c r="O45" s="58" t="str">
        <f ca="1">IFERROR(OFFSET(INDIRECT($H$3 &amp; "!A71"), 14, 0), "")</f>
        <v>파워렛저</v>
      </c>
      <c r="P45" s="44">
        <f t="shared" ca="1" si="11"/>
        <v>374</v>
      </c>
      <c r="Q45" s="74">
        <f t="shared" ca="1" si="12"/>
        <v>3.0303030299999999E-2</v>
      </c>
      <c r="R45" s="86">
        <f t="shared" ca="1" si="15"/>
        <v>199175220.02667794</v>
      </c>
    </row>
    <row r="46" spans="1:18">
      <c r="A46" s="40" t="s">
        <v>119</v>
      </c>
      <c r="B46" s="11" t="s">
        <v>120</v>
      </c>
      <c r="C46" s="91">
        <v>149</v>
      </c>
      <c r="D46" s="88">
        <v>-9.1463414600000001E-2</v>
      </c>
      <c r="E46" s="89">
        <v>36071676.488170363</v>
      </c>
      <c r="F46" s="35"/>
      <c r="G46" s="56" t="str">
        <f ca="1">IFERROR(OFFSET(INDIRECT($H$3 &amp; "!A98"), 15, 0), "")</f>
        <v>리퍼리움</v>
      </c>
      <c r="H46" s="39">
        <f t="shared" ca="1" si="7"/>
        <v>17.899999999999999</v>
      </c>
      <c r="I46" s="73">
        <f t="shared" ca="1" si="8"/>
        <v>0</v>
      </c>
      <c r="J46" s="95">
        <f t="shared" ca="1" si="13"/>
        <v>1628959133.176091</v>
      </c>
      <c r="K46" s="56" t="str">
        <f ca="1">IFERROR(OFFSET(INDIRECT($H$3 &amp; "!A44"), 15, 0), "")</f>
        <v>에스티피</v>
      </c>
      <c r="L46" s="39">
        <f t="shared" ca="1" si="9"/>
        <v>79.3</v>
      </c>
      <c r="M46" s="73">
        <f t="shared" ca="1" si="10"/>
        <v>2.05920206E-2</v>
      </c>
      <c r="N46" s="95">
        <f t="shared" ca="1" si="14"/>
        <v>943497843.41582918</v>
      </c>
      <c r="O46" s="56" t="str">
        <f ca="1">IFERROR(OFFSET(INDIRECT($H$3 &amp; "!A71"), 15, 0), "")</f>
        <v>마로</v>
      </c>
      <c r="P46" s="39">
        <f t="shared" ca="1" si="11"/>
        <v>401</v>
      </c>
      <c r="Q46" s="73">
        <f t="shared" ca="1" si="12"/>
        <v>-4.9763033200000001E-2</v>
      </c>
      <c r="R46" s="95">
        <f t="shared" ca="1" si="15"/>
        <v>124156511.13641182</v>
      </c>
    </row>
    <row r="47" spans="1:18">
      <c r="A47" s="40" t="s">
        <v>223</v>
      </c>
      <c r="B47" s="11" t="s">
        <v>224</v>
      </c>
      <c r="C47" s="91">
        <v>1725</v>
      </c>
      <c r="D47" s="88">
        <v>-9.2105263199999995E-2</v>
      </c>
      <c r="E47" s="89">
        <v>22251394.29258227</v>
      </c>
      <c r="F47" s="35"/>
      <c r="G47" s="56" t="str">
        <f ca="1">IFERROR(OFFSET(INDIRECT($H$3 &amp; "!A98"), 16, 0), "")</f>
        <v>썸씽</v>
      </c>
      <c r="H47" s="39">
        <f t="shared" ca="1" si="7"/>
        <v>104</v>
      </c>
      <c r="I47" s="73">
        <f t="shared" ca="1" si="8"/>
        <v>-4.58715596E-2</v>
      </c>
      <c r="J47" s="82">
        <f t="shared" ca="1" si="13"/>
        <v>479620201.77013397</v>
      </c>
      <c r="K47" s="56" t="str">
        <f ca="1">IFERROR(OFFSET(INDIRECT($H$3 &amp; "!A44"), 16, 0), "")</f>
        <v>비트토렌트</v>
      </c>
      <c r="L47" s="39">
        <f t="shared" ca="1" si="9"/>
        <v>4.76</v>
      </c>
      <c r="M47" s="73">
        <f t="shared" ca="1" si="10"/>
        <v>-0.1035781544</v>
      </c>
      <c r="N47" s="82">
        <f t="shared" ca="1" si="14"/>
        <v>14705874848.375647</v>
      </c>
      <c r="O47" s="56" t="str">
        <f ca="1">IFERROR(OFFSET(INDIRECT($H$3 &amp; "!A71"), 16, 0), "")</f>
        <v>엘프</v>
      </c>
      <c r="P47" s="39">
        <f t="shared" ca="1" si="11"/>
        <v>357</v>
      </c>
      <c r="Q47" s="73">
        <f t="shared" ca="1" si="12"/>
        <v>-0.13138686129999999</v>
      </c>
      <c r="R47" s="82">
        <f t="shared" ca="1" si="15"/>
        <v>42807535.44312527</v>
      </c>
    </row>
    <row r="48" spans="1:18">
      <c r="A48" s="40" t="s">
        <v>239</v>
      </c>
      <c r="B48" s="11" t="s">
        <v>240</v>
      </c>
      <c r="C48" s="91">
        <v>147</v>
      </c>
      <c r="D48" s="88">
        <v>-9.2592592599999995E-2</v>
      </c>
      <c r="E48" s="89">
        <v>166093233.31826603</v>
      </c>
      <c r="F48" s="35"/>
      <c r="G48" s="56" t="str">
        <f ca="1">IFERROR(OFFSET(INDIRECT($H$3 &amp; "!A98"), 17, 0), "")</f>
        <v>람다</v>
      </c>
      <c r="H48" s="39">
        <f t="shared" ca="1" si="7"/>
        <v>69.8</v>
      </c>
      <c r="I48" s="73">
        <f t="shared" ca="1" si="8"/>
        <v>-7.18085106E-2</v>
      </c>
      <c r="J48" s="82">
        <f t="shared" ca="1" si="13"/>
        <v>319764921.25267774</v>
      </c>
      <c r="K48" s="56" t="str">
        <f ca="1">IFERROR(OFFSET(INDIRECT($H$3 &amp; "!A44"), 17, 0), "")</f>
        <v>저스트</v>
      </c>
      <c r="L48" s="39">
        <f t="shared" ca="1" si="9"/>
        <v>85.5</v>
      </c>
      <c r="M48" s="73">
        <f t="shared" ca="1" si="10"/>
        <v>-0.1047120419</v>
      </c>
      <c r="N48" s="82">
        <f t="shared" ca="1" si="14"/>
        <v>75914193.103424683</v>
      </c>
      <c r="O48" s="56" t="str">
        <f ca="1">IFERROR(OFFSET(INDIRECT($H$3 &amp; "!A71"), 17, 0), "")</f>
        <v>이그니스</v>
      </c>
      <c r="P48" s="39">
        <f t="shared" ca="1" si="11"/>
        <v>141</v>
      </c>
      <c r="Q48" s="73">
        <f t="shared" ca="1" si="12"/>
        <v>6.8181818199999994E-2</v>
      </c>
      <c r="R48" s="82">
        <f t="shared" ca="1" si="15"/>
        <v>498220187.81647551</v>
      </c>
    </row>
    <row r="49" spans="1:18">
      <c r="A49" s="40" t="s">
        <v>271</v>
      </c>
      <c r="B49" s="11" t="s">
        <v>272</v>
      </c>
      <c r="C49" s="91">
        <v>1565</v>
      </c>
      <c r="D49" s="88">
        <v>-9.2753623199999996E-2</v>
      </c>
      <c r="E49" s="89">
        <v>10421272.555415871</v>
      </c>
      <c r="F49" s="35"/>
      <c r="G49" s="56" t="str">
        <f ca="1">IFERROR(OFFSET(INDIRECT($H$3 &amp; "!A98"), 18, 0), "")</f>
        <v>메타디움</v>
      </c>
      <c r="H49" s="39">
        <f t="shared" ca="1" si="7"/>
        <v>135</v>
      </c>
      <c r="I49" s="73">
        <f t="shared" ca="1" si="8"/>
        <v>-5.5944055899999998E-2</v>
      </c>
      <c r="J49" s="82">
        <f t="shared" ca="1" si="13"/>
        <v>189209098.54585186</v>
      </c>
      <c r="K49" s="56" t="str">
        <f ca="1">IFERROR(OFFSET(INDIRECT($H$3 &amp; "!A44"), 18, 0), "")</f>
        <v>시아코인</v>
      </c>
      <c r="L49" s="39">
        <f t="shared" ca="1" si="9"/>
        <v>22.9</v>
      </c>
      <c r="M49" s="73">
        <f t="shared" ca="1" si="10"/>
        <v>-0.1611721612</v>
      </c>
      <c r="N49" s="82">
        <f t="shared" ca="1" si="14"/>
        <v>608447353.39807308</v>
      </c>
      <c r="O49" s="56" t="str">
        <f ca="1">IFERROR(OFFSET(INDIRECT($H$3 &amp; "!A71"), 18, 0), "")</f>
        <v>앵커</v>
      </c>
      <c r="P49" s="39">
        <f t="shared" ca="1" si="11"/>
        <v>140</v>
      </c>
      <c r="Q49" s="73">
        <f t="shared" ca="1" si="12"/>
        <v>-0.125</v>
      </c>
      <c r="R49" s="82">
        <f t="shared" ca="1" si="15"/>
        <v>41734369.822915353</v>
      </c>
    </row>
    <row r="50" spans="1:18" ht="17.25" thickBot="1">
      <c r="A50" s="40" t="s">
        <v>253</v>
      </c>
      <c r="B50" s="11" t="s">
        <v>254</v>
      </c>
      <c r="C50" s="91">
        <v>64.5</v>
      </c>
      <c r="D50" s="88">
        <v>-9.2827004199999993E-2</v>
      </c>
      <c r="E50" s="89">
        <v>365338212.42974263</v>
      </c>
      <c r="F50" s="35"/>
      <c r="G50" s="57" t="str">
        <f ca="1">IFERROR(OFFSET(INDIRECT($H$3 &amp; "!A98"), 19, 0), "")</f>
        <v>엠블</v>
      </c>
      <c r="H50" s="37">
        <f t="shared" ca="1" si="7"/>
        <v>20.8</v>
      </c>
      <c r="I50" s="75">
        <f t="shared" ca="1" si="8"/>
        <v>-3.25581395E-2</v>
      </c>
      <c r="J50" s="83">
        <f t="shared" ca="1" si="13"/>
        <v>1359709100.0299537</v>
      </c>
      <c r="K50" s="57" t="str">
        <f ca="1">IFERROR(OFFSET(INDIRECT($H$3 &amp; "!A44"), 19, 0), "")</f>
        <v>아이오에스티</v>
      </c>
      <c r="L50" s="37">
        <f t="shared" ca="1" si="9"/>
        <v>42.7</v>
      </c>
      <c r="M50" s="75">
        <f t="shared" ca="1" si="10"/>
        <v>-7.3752711499999998E-2</v>
      </c>
      <c r="N50" s="83">
        <f t="shared" ca="1" si="14"/>
        <v>927536741.76276898</v>
      </c>
      <c r="O50" s="57" t="str">
        <f ca="1">IFERROR(OFFSET(INDIRECT($H$3 &amp; "!A71"), 19, 0), "")</f>
        <v>픽셀</v>
      </c>
      <c r="P50" s="37">
        <f t="shared" ca="1" si="11"/>
        <v>99.1</v>
      </c>
      <c r="Q50" s="75">
        <f t="shared" ca="1" si="12"/>
        <v>-8.2407407399999993E-2</v>
      </c>
      <c r="R50" s="83">
        <f t="shared" ca="1" si="15"/>
        <v>301921247.53426903</v>
      </c>
    </row>
    <row r="51" spans="1:18">
      <c r="A51" s="40" t="s">
        <v>177</v>
      </c>
      <c r="B51" s="11" t="s">
        <v>178</v>
      </c>
      <c r="C51" s="91">
        <v>32660</v>
      </c>
      <c r="D51" s="88">
        <v>-9.4036061000000004E-2</v>
      </c>
      <c r="E51" s="89">
        <v>175485.164594</v>
      </c>
      <c r="F51" s="35"/>
    </row>
    <row r="52" spans="1:18" ht="17.25" thickBot="1">
      <c r="A52" s="40" t="s">
        <v>141</v>
      </c>
      <c r="B52" s="11" t="s">
        <v>142</v>
      </c>
      <c r="C52" s="91">
        <v>304</v>
      </c>
      <c r="D52" s="88">
        <v>-9.5238095199999998E-2</v>
      </c>
      <c r="E52" s="89">
        <v>18073410.42533714</v>
      </c>
      <c r="F52" s="35"/>
    </row>
    <row r="53" spans="1:18" ht="17.25" thickBot="1">
      <c r="A53" s="40" t="s">
        <v>185</v>
      </c>
      <c r="B53" s="11" t="s">
        <v>186</v>
      </c>
      <c r="C53" s="91">
        <v>17</v>
      </c>
      <c r="D53" s="88">
        <v>-9.5744680900000004E-2</v>
      </c>
      <c r="E53" s="89">
        <v>919468177.15483904</v>
      </c>
      <c r="F53" s="35"/>
      <c r="G53" s="319" t="s">
        <v>285</v>
      </c>
      <c r="H53" s="320"/>
      <c r="I53" s="320"/>
      <c r="J53" s="321"/>
      <c r="K53" s="319" t="s">
        <v>288</v>
      </c>
      <c r="L53" s="320"/>
      <c r="M53" s="320"/>
      <c r="N53" s="321"/>
      <c r="O53" s="319" t="s">
        <v>289</v>
      </c>
      <c r="P53" s="320"/>
      <c r="Q53" s="320"/>
      <c r="R53" s="321"/>
    </row>
    <row r="54" spans="1:18" ht="17.25" thickBot="1">
      <c r="A54" s="40" t="s">
        <v>125</v>
      </c>
      <c r="B54" s="11" t="s">
        <v>126</v>
      </c>
      <c r="C54" s="91">
        <v>34.700000000000003</v>
      </c>
      <c r="D54" s="88">
        <v>-9.6354166699999994E-2</v>
      </c>
      <c r="E54" s="89">
        <v>232656131.28410301</v>
      </c>
      <c r="F54" s="35"/>
      <c r="G54" s="362" t="s">
        <v>55</v>
      </c>
      <c r="H54" s="381">
        <f ca="1">NOW()</f>
        <v>44338.622744097222</v>
      </c>
      <c r="I54" s="382"/>
      <c r="J54" s="383"/>
      <c r="K54" s="380" t="s">
        <v>55</v>
      </c>
      <c r="L54" s="381">
        <f ca="1">NOW()</f>
        <v>44338.622744097222</v>
      </c>
      <c r="M54" s="382"/>
      <c r="N54" s="383"/>
      <c r="O54" s="380" t="s">
        <v>55</v>
      </c>
      <c r="P54" s="381">
        <f ca="1">NOW()</f>
        <v>44338.622744097222</v>
      </c>
      <c r="Q54" s="382"/>
      <c r="R54" s="383"/>
    </row>
    <row r="55" spans="1:18" ht="17.25" thickBot="1">
      <c r="A55" s="40" t="s">
        <v>129</v>
      </c>
      <c r="B55" s="11" t="s">
        <v>130</v>
      </c>
      <c r="C55" s="91">
        <v>213800</v>
      </c>
      <c r="D55" s="88">
        <v>-9.7128378400000007E-2</v>
      </c>
      <c r="E55" s="89">
        <v>102348.11213104</v>
      </c>
      <c r="F55" s="35"/>
      <c r="G55" s="373"/>
      <c r="H55" s="36" t="s">
        <v>58</v>
      </c>
      <c r="I55" s="69" t="s">
        <v>59</v>
      </c>
      <c r="J55" s="65" t="s">
        <v>294</v>
      </c>
      <c r="K55" s="373"/>
      <c r="L55" s="36" t="s">
        <v>58</v>
      </c>
      <c r="M55" s="69" t="s">
        <v>59</v>
      </c>
      <c r="N55" s="65" t="s">
        <v>294</v>
      </c>
      <c r="O55" s="373"/>
      <c r="P55" s="36" t="s">
        <v>58</v>
      </c>
      <c r="Q55" s="69" t="s">
        <v>59</v>
      </c>
      <c r="R55" s="65" t="s">
        <v>294</v>
      </c>
    </row>
    <row r="56" spans="1:18">
      <c r="A56" s="40" t="s">
        <v>89</v>
      </c>
      <c r="B56" s="11" t="s">
        <v>90</v>
      </c>
      <c r="C56" s="91">
        <v>208300</v>
      </c>
      <c r="D56" s="88">
        <v>-9.8073175999999998E-2</v>
      </c>
      <c r="E56" s="89">
        <v>31486.4061176</v>
      </c>
      <c r="F56" s="35"/>
      <c r="G56" s="55" t="str">
        <f ca="1">IFERROR(OFFSET(INDIRECT($H$3 &amp; "!A179"), 0, 0), "")</f>
        <v>쎄타토큰</v>
      </c>
      <c r="H56" s="38">
        <f t="shared" ref="H56:H65" ca="1" si="16">_xlfn.IFNA(VLOOKUP(G56, $B$2:$D$200, 2, FALSE), "")</f>
        <v>7405</v>
      </c>
      <c r="I56" s="72">
        <f t="shared" ref="I56:I65" ca="1" si="17">_xlfn.IFNA(VLOOKUP(G56, $B$2:$D$200, 3, FALSE), "")</f>
        <v>-0.11897679949999999</v>
      </c>
      <c r="J56" s="81">
        <f ca="1">_xlfn.IFNA(VLOOKUP(G56, $B$2:$E$200, 4, FALSE), "")</f>
        <v>1100577.51476604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13.3</v>
      </c>
      <c r="M56" s="72">
        <f t="shared" ref="M56:M75" ca="1" si="19">_xlfn.IFNA(VLOOKUP(K56, $B$2:$D$200, 3, FALSE), "")</f>
        <v>-0.21764705879999999</v>
      </c>
      <c r="N56" s="81">
        <f ca="1">_xlfn.IFNA(VLOOKUP(K56, $B$2:$E$200, 4, FALSE), "")</f>
        <v>1682175478.5003889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367</v>
      </c>
      <c r="Q56" s="72">
        <f t="shared" ref="Q56:Q75" ca="1" si="21">_xlfn.IFNA(VLOOKUP(O56, $B$2:$D$200, 3, FALSE), "")</f>
        <v>-5.6555269900000003E-2</v>
      </c>
      <c r="R56" s="81">
        <f ca="1">_xlfn.IFNA(VLOOKUP(O56, $B$2:$E$200, 4, FALSE), "")</f>
        <v>65373151.02875188</v>
      </c>
    </row>
    <row r="57" spans="1:18">
      <c r="A57" s="40" t="s">
        <v>155</v>
      </c>
      <c r="B57" s="11" t="s">
        <v>156</v>
      </c>
      <c r="C57" s="91">
        <v>92.5</v>
      </c>
      <c r="D57" s="88">
        <v>-0.10194174759999999</v>
      </c>
      <c r="E57" s="89">
        <v>295165182.07059586</v>
      </c>
      <c r="F57" s="35"/>
      <c r="G57" s="56" t="str">
        <f ca="1">IFERROR(OFFSET(INDIRECT($H$3 &amp; "!A179"), 1, 0), "")</f>
        <v>어거</v>
      </c>
      <c r="H57" s="39">
        <f t="shared" ca="1" si="16"/>
        <v>32660</v>
      </c>
      <c r="I57" s="73">
        <f t="shared" ca="1" si="17"/>
        <v>-9.4036061000000004E-2</v>
      </c>
      <c r="J57" s="82">
        <f t="shared" ref="J57:J75" ca="1" si="22">_xlfn.IFNA(VLOOKUP(G57, $B$2:$E$200, 4, FALSE), "")</f>
        <v>175485.164594</v>
      </c>
      <c r="K57" s="56" t="str">
        <f ca="1">IFERROR(OFFSET(INDIRECT($H$3 &amp; "!A125"), 1, 0), "")</f>
        <v>무비블록</v>
      </c>
      <c r="L57" s="39">
        <f t="shared" ca="1" si="18"/>
        <v>13.1</v>
      </c>
      <c r="M57" s="73">
        <f t="shared" ca="1" si="19"/>
        <v>-7.0921985800000004E-2</v>
      </c>
      <c r="N57" s="82">
        <f t="shared" ref="N57:N75" ca="1" si="23">_xlfn.IFNA(VLOOKUP(K57, $B$2:$E$200, 4, FALSE), "")</f>
        <v>2226123074.6759415</v>
      </c>
      <c r="O57" s="56" t="str">
        <f ca="1">IFERROR(OFFSET(INDIRECT($H$3 &amp; "!A152"), 1, 0), "")</f>
        <v>디마켓</v>
      </c>
      <c r="P57" s="39">
        <f t="shared" ca="1" si="20"/>
        <v>1090</v>
      </c>
      <c r="Q57" s="73">
        <f t="shared" ca="1" si="21"/>
        <v>-3.1111111100000002E-2</v>
      </c>
      <c r="R57" s="82">
        <f t="shared" ref="R57:R75" ca="1" si="24">_xlfn.IFNA(VLOOKUP(O57, $B$2:$E$200, 4, FALSE), "")</f>
        <v>21503360.126746248</v>
      </c>
    </row>
    <row r="58" spans="1:18">
      <c r="A58" s="40" t="s">
        <v>117</v>
      </c>
      <c r="B58" s="11" t="s">
        <v>118</v>
      </c>
      <c r="C58" s="91">
        <v>4140</v>
      </c>
      <c r="D58" s="88">
        <v>-0.1029252438</v>
      </c>
      <c r="E58" s="89">
        <v>820374.64094595006</v>
      </c>
      <c r="F58" s="35"/>
      <c r="G58" s="56" t="str">
        <f ca="1">IFERROR(OFFSET(INDIRECT($H$3 &amp; "!A179"), 2, 0), "")</f>
        <v>스와이프</v>
      </c>
      <c r="H58" s="39">
        <f t="shared" ca="1" si="16"/>
        <v>2640</v>
      </c>
      <c r="I58" s="73">
        <f t="shared" ca="1" si="17"/>
        <v>-0.1140939597</v>
      </c>
      <c r="J58" s="82">
        <f t="shared" ca="1" si="22"/>
        <v>10043408.570603359</v>
      </c>
      <c r="K58" s="56" t="str">
        <f ca="1">IFERROR(OFFSET(INDIRECT($H$3 &amp; "!A125"), 2, 0), "")</f>
        <v>썬더토큰</v>
      </c>
      <c r="L58" s="39">
        <f t="shared" ca="1" si="18"/>
        <v>14.9</v>
      </c>
      <c r="M58" s="73">
        <f t="shared" ca="1" si="19"/>
        <v>-4.4871794899999998E-2</v>
      </c>
      <c r="N58" s="82">
        <f t="shared" ca="1" si="23"/>
        <v>984217553.58285725</v>
      </c>
      <c r="O58" s="56" t="str">
        <f ca="1">IFERROR(OFFSET(INDIRECT($H$3 &amp; "!A152"), 2, 0), "")</f>
        <v>아인스타이늄</v>
      </c>
      <c r="P58" s="39">
        <f t="shared" ca="1" si="20"/>
        <v>625</v>
      </c>
      <c r="Q58" s="73">
        <f t="shared" ca="1" si="21"/>
        <v>0.5625</v>
      </c>
      <c r="R58" s="82">
        <f t="shared" ca="1" si="24"/>
        <v>840316455.37975907</v>
      </c>
    </row>
    <row r="59" spans="1:18">
      <c r="A59" s="40" t="s">
        <v>83</v>
      </c>
      <c r="B59" s="11" t="s">
        <v>84</v>
      </c>
      <c r="C59" s="91">
        <v>1830</v>
      </c>
      <c r="D59" s="88">
        <v>-0.1029411765</v>
      </c>
      <c r="E59" s="89">
        <v>38345417.673575044</v>
      </c>
      <c r="F59" s="35"/>
      <c r="G59" s="56" t="str">
        <f ca="1">IFERROR(OFFSET(INDIRECT($H$3 &amp; "!A179"), 3, 0), "")</f>
        <v>이오스</v>
      </c>
      <c r="H59" s="39">
        <f t="shared" ca="1" si="16"/>
        <v>6530</v>
      </c>
      <c r="I59" s="73">
        <f t="shared" ca="1" si="17"/>
        <v>-0.1079234973</v>
      </c>
      <c r="J59" s="82">
        <f t="shared" ca="1" si="22"/>
        <v>13420999.611701891</v>
      </c>
      <c r="K59" s="56" t="str">
        <f ca="1">IFERROR(OFFSET(INDIRECT($H$3 &amp; "!A125"), 3, 0), "")</f>
        <v>메인프레임</v>
      </c>
      <c r="L59" s="39">
        <f t="shared" ca="1" si="18"/>
        <v>13.5</v>
      </c>
      <c r="M59" s="73">
        <f t="shared" ca="1" si="19"/>
        <v>-6.8965517200000007E-2</v>
      </c>
      <c r="N59" s="82">
        <f t="shared" ca="1" si="23"/>
        <v>873526393.12386692</v>
      </c>
      <c r="O59" s="56" t="str">
        <f ca="1">IFERROR(OFFSET(INDIRECT($H$3 &amp; "!A152"), 3, 0), "")</f>
        <v>아더</v>
      </c>
      <c r="P59" s="39">
        <f t="shared" ca="1" si="20"/>
        <v>326</v>
      </c>
      <c r="Q59" s="73">
        <f t="shared" ca="1" si="21"/>
        <v>-3.5502958600000002E-2</v>
      </c>
      <c r="R59" s="82">
        <f t="shared" ca="1" si="24"/>
        <v>173785524.56549063</v>
      </c>
    </row>
    <row r="60" spans="1:18">
      <c r="A60" s="40" t="s">
        <v>99</v>
      </c>
      <c r="B60" s="11" t="s">
        <v>100</v>
      </c>
      <c r="C60" s="91">
        <v>4.76</v>
      </c>
      <c r="D60" s="88">
        <v>-0.1035781544</v>
      </c>
      <c r="E60" s="89">
        <v>14705874848.375647</v>
      </c>
      <c r="F60" s="35"/>
      <c r="G60" s="56" t="str">
        <f ca="1">IFERROR(OFFSET(INDIRECT($H$3 &amp; "!A179"), 4, 0), "")</f>
        <v>폴카닷</v>
      </c>
      <c r="H60" s="39">
        <f t="shared" ca="1" si="16"/>
        <v>27490</v>
      </c>
      <c r="I60" s="73">
        <f t="shared" ca="1" si="17"/>
        <v>-0.14467952710000001</v>
      </c>
      <c r="J60" s="86">
        <f t="shared" ca="1" si="22"/>
        <v>1022781.33781475</v>
      </c>
      <c r="K60" s="58" t="str">
        <f ca="1">IFERROR(OFFSET(INDIRECT($H$3 &amp; "!A125"), 4, 0), "")</f>
        <v>옵저버</v>
      </c>
      <c r="L60" s="44">
        <f t="shared" ca="1" si="18"/>
        <v>21</v>
      </c>
      <c r="M60" s="74">
        <f t="shared" ca="1" si="19"/>
        <v>-9.0909090900000003E-2</v>
      </c>
      <c r="N60" s="86">
        <f t="shared" ca="1" si="23"/>
        <v>950513553.48240185</v>
      </c>
      <c r="O60" s="58" t="str">
        <f ca="1">IFERROR(OFFSET(INDIRECT($H$3 &amp; "!A152"), 4, 0), "")</f>
        <v>하이브</v>
      </c>
      <c r="P60" s="44">
        <f t="shared" ca="1" si="20"/>
        <v>512</v>
      </c>
      <c r="Q60" s="74">
        <f t="shared" ca="1" si="21"/>
        <v>-0.10489510489999999</v>
      </c>
      <c r="R60" s="86">
        <f t="shared" ca="1" si="24"/>
        <v>13642212.26172632</v>
      </c>
    </row>
    <row r="61" spans="1:18">
      <c r="A61" s="40" t="s">
        <v>81</v>
      </c>
      <c r="B61" s="11" t="s">
        <v>82</v>
      </c>
      <c r="C61" s="91">
        <v>1115</v>
      </c>
      <c r="D61" s="88">
        <v>-0.10441767070000001</v>
      </c>
      <c r="E61" s="89">
        <v>3176790.0561631699</v>
      </c>
      <c r="F61" s="35"/>
      <c r="G61" s="60" t="str">
        <f ca="1">IFERROR(OFFSET(INDIRECT($H$3 &amp; "!A179"), 5, 0), "")</f>
        <v>비체인</v>
      </c>
      <c r="H61" s="45">
        <f t="shared" ca="1" si="16"/>
        <v>124</v>
      </c>
      <c r="I61" s="76">
        <f t="shared" ca="1" si="17"/>
        <v>-0.13286713289999999</v>
      </c>
      <c r="J61" s="95">
        <f t="shared" ca="1" si="22"/>
        <v>304660703.62881869</v>
      </c>
      <c r="K61" s="56" t="str">
        <f ca="1">IFERROR(OFFSET(INDIRECT($H$3 &amp; "!A125"), 5, 0), "")</f>
        <v>트웰브쉽스</v>
      </c>
      <c r="L61" s="39">
        <f t="shared" ca="1" si="18"/>
        <v>19.2</v>
      </c>
      <c r="M61" s="73">
        <f t="shared" ca="1" si="19"/>
        <v>4.3478260900000003E-2</v>
      </c>
      <c r="N61" s="95">
        <f t="shared" ca="1" si="23"/>
        <v>1751338900.1815965</v>
      </c>
      <c r="O61" s="56" t="str">
        <f ca="1">IFERROR(OFFSET(INDIRECT($H$3 &amp; "!A152"), 5, 0), "")</f>
        <v>칠리즈</v>
      </c>
      <c r="P61" s="39">
        <f t="shared" ca="1" si="20"/>
        <v>321</v>
      </c>
      <c r="Q61" s="73">
        <f t="shared" ca="1" si="21"/>
        <v>-0.13709677419999999</v>
      </c>
      <c r="R61" s="95">
        <f t="shared" ca="1" si="24"/>
        <v>44082341.592983477</v>
      </c>
    </row>
    <row r="62" spans="1:18">
      <c r="A62" s="40" t="s">
        <v>277</v>
      </c>
      <c r="B62" s="11" t="s">
        <v>278</v>
      </c>
      <c r="C62" s="91">
        <v>85.5</v>
      </c>
      <c r="D62" s="88">
        <v>-0.1047120419</v>
      </c>
      <c r="E62" s="89">
        <v>75914193.103424683</v>
      </c>
      <c r="F62" s="35"/>
      <c r="G62" s="56" t="str">
        <f ca="1">IFERROR(OFFSET(INDIRECT($H$3 &amp; "!A179"), 6, 0), "")</f>
        <v>디센트럴랜드</v>
      </c>
      <c r="H62" s="39">
        <f t="shared" ca="1" si="16"/>
        <v>936</v>
      </c>
      <c r="I62" s="73">
        <f t="shared" ca="1" si="17"/>
        <v>-0.13732718890000001</v>
      </c>
      <c r="J62" s="82">
        <f t="shared" ca="1" si="22"/>
        <v>20863317.445258521</v>
      </c>
      <c r="K62" s="56" t="str">
        <f ca="1">IFERROR(OFFSET(INDIRECT($H$3 &amp; "!A125"), 6, 0), "")</f>
        <v>리퍼리움</v>
      </c>
      <c r="L62" s="39">
        <f t="shared" ca="1" si="18"/>
        <v>17.899999999999999</v>
      </c>
      <c r="M62" s="73">
        <f t="shared" ca="1" si="19"/>
        <v>0</v>
      </c>
      <c r="N62" s="82">
        <f t="shared" ca="1" si="23"/>
        <v>1628959133.176091</v>
      </c>
      <c r="O62" s="56" t="str">
        <f ca="1">IFERROR(OFFSET(INDIRECT($H$3 &amp; "!A152"), 6, 0), "")</f>
        <v>보라</v>
      </c>
      <c r="P62" s="39">
        <f t="shared" ca="1" si="20"/>
        <v>244</v>
      </c>
      <c r="Q62" s="73">
        <f t="shared" ca="1" si="21"/>
        <v>-5.7915057899999997E-2</v>
      </c>
      <c r="R62" s="82">
        <f t="shared" ca="1" si="24"/>
        <v>63501111.505879767</v>
      </c>
    </row>
    <row r="63" spans="1:18">
      <c r="A63" s="40" t="s">
        <v>257</v>
      </c>
      <c r="B63" s="11" t="s">
        <v>258</v>
      </c>
      <c r="C63" s="91">
        <v>512</v>
      </c>
      <c r="D63" s="88">
        <v>-0.10489510489999999</v>
      </c>
      <c r="E63" s="89">
        <v>13642212.26172632</v>
      </c>
      <c r="F63" s="35"/>
      <c r="G63" s="56" t="str">
        <f ca="1">IFERROR(OFFSET(INDIRECT($H$3 &amp; "!A179"), 7, 0), "")</f>
        <v>퀀텀</v>
      </c>
      <c r="H63" s="39">
        <f t="shared" ca="1" si="16"/>
        <v>12430</v>
      </c>
      <c r="I63" s="73">
        <f t="shared" ca="1" si="17"/>
        <v>-0.1521145975</v>
      </c>
      <c r="J63" s="82">
        <f t="shared" ca="1" si="22"/>
        <v>2515001.7850859798</v>
      </c>
      <c r="K63" s="56" t="str">
        <f ca="1">IFERROR(OFFSET(INDIRECT($H$3 &amp; "!A125"), 7, 0), "")</f>
        <v>람다</v>
      </c>
      <c r="L63" s="39">
        <f t="shared" ca="1" si="18"/>
        <v>69.8</v>
      </c>
      <c r="M63" s="73">
        <f t="shared" ca="1" si="19"/>
        <v>-7.18085106E-2</v>
      </c>
      <c r="N63" s="82">
        <f t="shared" ca="1" si="23"/>
        <v>319764921.25267774</v>
      </c>
      <c r="O63" s="56" t="str">
        <f ca="1">IFERROR(OFFSET(INDIRECT($H$3 &amp; "!A152"), 7, 0), "")</f>
        <v>넴</v>
      </c>
      <c r="P63" s="39">
        <f t="shared" ca="1" si="20"/>
        <v>244</v>
      </c>
      <c r="Q63" s="73">
        <f t="shared" ca="1" si="21"/>
        <v>-8.9552238800000003E-2</v>
      </c>
      <c r="R63" s="82">
        <f t="shared" ca="1" si="24"/>
        <v>67312140.550283819</v>
      </c>
    </row>
    <row r="64" spans="1:18">
      <c r="A64" s="40" t="s">
        <v>71</v>
      </c>
      <c r="B64" s="11" t="s">
        <v>72</v>
      </c>
      <c r="C64" s="91">
        <v>23</v>
      </c>
      <c r="D64" s="88">
        <v>-0.1050583658</v>
      </c>
      <c r="E64" s="89">
        <v>360593014.9819805</v>
      </c>
      <c r="F64" s="35"/>
      <c r="G64" s="56" t="str">
        <f ca="1">IFERROR(OFFSET(INDIRECT($H$3 &amp; "!A179"), 8, 0), "")</f>
        <v>아크</v>
      </c>
      <c r="H64" s="39">
        <f t="shared" ca="1" si="16"/>
        <v>1565</v>
      </c>
      <c r="I64" s="73">
        <f t="shared" ca="1" si="17"/>
        <v>-9.2753623199999996E-2</v>
      </c>
      <c r="J64" s="82">
        <f t="shared" ca="1" si="22"/>
        <v>10421272.555415871</v>
      </c>
      <c r="K64" s="56" t="str">
        <f ca="1">IFERROR(OFFSET(INDIRECT($H$3 &amp; "!A125"), 8, 0), "")</f>
        <v>엠블</v>
      </c>
      <c r="L64" s="39">
        <f t="shared" ca="1" si="18"/>
        <v>20.8</v>
      </c>
      <c r="M64" s="73">
        <f t="shared" ca="1" si="19"/>
        <v>-3.25581395E-2</v>
      </c>
      <c r="N64" s="82">
        <f t="shared" ca="1" si="23"/>
        <v>1359709100.0299537</v>
      </c>
      <c r="O64" s="56" t="str">
        <f ca="1">IFERROR(OFFSET(INDIRECT($H$3 &amp; "!A152"), 8, 0), "")</f>
        <v>골렘</v>
      </c>
      <c r="P64" s="39">
        <f t="shared" ca="1" si="20"/>
        <v>392</v>
      </c>
      <c r="Q64" s="73">
        <f t="shared" ca="1" si="21"/>
        <v>-0.10706150339999999</v>
      </c>
      <c r="R64" s="82">
        <f t="shared" ca="1" si="24"/>
        <v>29560679.04433006</v>
      </c>
    </row>
    <row r="65" spans="1:18" ht="17.25" thickBot="1">
      <c r="A65" s="40" t="s">
        <v>95</v>
      </c>
      <c r="B65" s="11" t="s">
        <v>96</v>
      </c>
      <c r="C65" s="91">
        <v>2860000</v>
      </c>
      <c r="D65" s="88">
        <v>-0.1051314143</v>
      </c>
      <c r="E65" s="89">
        <v>85438.159465770004</v>
      </c>
      <c r="F65" s="35"/>
      <c r="G65" s="57" t="str">
        <f ca="1">IFERROR(OFFSET(INDIRECT($H$3 &amp; "!A179"), 9, 0), "")</f>
        <v>세럼</v>
      </c>
      <c r="H65" s="37">
        <f t="shared" ca="1" si="16"/>
        <v>6265</v>
      </c>
      <c r="I65" s="75">
        <f t="shared" ca="1" si="17"/>
        <v>-0.15165876780000001</v>
      </c>
      <c r="J65" s="83">
        <f t="shared" ca="1" si="22"/>
        <v>1817630.7618588901</v>
      </c>
      <c r="K65" s="57" t="str">
        <f ca="1">IFERROR(OFFSET(INDIRECT($H$3 &amp; "!A125"), 9, 0), "")</f>
        <v>아하토큰</v>
      </c>
      <c r="L65" s="37">
        <f t="shared" ca="1" si="18"/>
        <v>13.8</v>
      </c>
      <c r="M65" s="75">
        <f t="shared" ca="1" si="19"/>
        <v>-6.7567567600000003E-2</v>
      </c>
      <c r="N65" s="83">
        <f t="shared" ca="1" si="23"/>
        <v>1564344494.9724472</v>
      </c>
      <c r="O65" s="57" t="str">
        <f ca="1">IFERROR(OFFSET(INDIRECT($H$3 &amp; "!A152"), 9, 0), "")</f>
        <v>스테이터스네트워크토큰</v>
      </c>
      <c r="P65" s="37">
        <f t="shared" ca="1" si="20"/>
        <v>124</v>
      </c>
      <c r="Q65" s="75">
        <f t="shared" ca="1" si="21"/>
        <v>-0.13888888890000001</v>
      </c>
      <c r="R65" s="83">
        <f t="shared" ca="1" si="24"/>
        <v>116470597.18568799</v>
      </c>
    </row>
    <row r="66" spans="1:18">
      <c r="A66" s="40" t="s">
        <v>269</v>
      </c>
      <c r="B66" s="11" t="s">
        <v>270</v>
      </c>
      <c r="C66" s="91">
        <v>392</v>
      </c>
      <c r="D66" s="88">
        <v>-0.10706150339999999</v>
      </c>
      <c r="E66" s="89">
        <v>29560679.04433006</v>
      </c>
      <c r="F66" s="35"/>
      <c r="G66" s="56" t="str">
        <f ca="1">IFERROR(OFFSET(INDIRECT($H$3 &amp; "!A179"), 10, 0), "")</f>
        <v>코스모스</v>
      </c>
      <c r="H66" s="38">
        <f t="shared" ref="H66:H75" ca="1" si="25">_xlfn.IFNA(VLOOKUP(G66, $B$2:$D$200, 2, FALSE), "")</f>
        <v>15480</v>
      </c>
      <c r="I66" s="72">
        <f t="shared" ref="I66:I75" ca="1" si="26">_xlfn.IFNA(VLOOKUP(G66, $B$2:$D$200, 3, FALSE), "")</f>
        <v>-0.13567839200000001</v>
      </c>
      <c r="J66" s="81">
        <f t="shared" ca="1" si="22"/>
        <v>336896.15983770997</v>
      </c>
      <c r="K66" s="55" t="str">
        <f ca="1">IFERROR(OFFSET(INDIRECT($H$3 &amp; "!A125"), 10, 0), "")</f>
        <v>퀴즈톡</v>
      </c>
      <c r="L66" s="38">
        <f t="shared" ca="1" si="18"/>
        <v>64.5</v>
      </c>
      <c r="M66" s="72">
        <f t="shared" ca="1" si="19"/>
        <v>-9.2827004199999993E-2</v>
      </c>
      <c r="N66" s="81">
        <f t="shared" ca="1" si="23"/>
        <v>365338212.42974263</v>
      </c>
      <c r="O66" s="55" t="str">
        <f ca="1">IFERROR(OFFSET(INDIRECT($H$3 &amp; "!A152"), 10, 0), "")</f>
        <v>트론</v>
      </c>
      <c r="P66" s="38">
        <f t="shared" ca="1" si="20"/>
        <v>92.5</v>
      </c>
      <c r="Q66" s="72">
        <f t="shared" ca="1" si="21"/>
        <v>-0.10194174759999999</v>
      </c>
      <c r="R66" s="81">
        <f t="shared" ca="1" si="24"/>
        <v>295165182.07059586</v>
      </c>
    </row>
    <row r="67" spans="1:18">
      <c r="A67" s="40" t="s">
        <v>85</v>
      </c>
      <c r="B67" s="11" t="s">
        <v>86</v>
      </c>
      <c r="C67" s="91">
        <v>6530</v>
      </c>
      <c r="D67" s="88">
        <v>-0.1079234973</v>
      </c>
      <c r="E67" s="89">
        <v>13420999.611701891</v>
      </c>
      <c r="F67" s="35"/>
      <c r="G67" s="56" t="str">
        <f ca="1">IFERROR(OFFSET(INDIRECT($H$3 &amp; "!A179"), 11, 0), "")</f>
        <v>네오</v>
      </c>
      <c r="H67" s="39">
        <f t="shared" ca="1" si="25"/>
        <v>65860</v>
      </c>
      <c r="I67" s="73">
        <f t="shared" ca="1" si="26"/>
        <v>-0.13874722110000001</v>
      </c>
      <c r="J67" s="82">
        <f t="shared" ca="1" si="22"/>
        <v>430178.88083058002</v>
      </c>
      <c r="K67" s="56" t="str">
        <f ca="1">IFERROR(OFFSET(INDIRECT($H$3 &amp; "!A125"), 11, 0), "")</f>
        <v>스톰엑스</v>
      </c>
      <c r="L67" s="39">
        <f t="shared" ca="1" si="18"/>
        <v>34.700000000000003</v>
      </c>
      <c r="M67" s="73">
        <f t="shared" ca="1" si="19"/>
        <v>-9.6354166699999994E-2</v>
      </c>
      <c r="N67" s="82">
        <f t="shared" ca="1" si="23"/>
        <v>232656131.28410301</v>
      </c>
      <c r="O67" s="56" t="str">
        <f ca="1">IFERROR(OFFSET(INDIRECT($H$3 &amp; "!A152"), 11, 0), "")</f>
        <v>도지코인</v>
      </c>
      <c r="P67" s="39">
        <f t="shared" ca="1" si="20"/>
        <v>416</v>
      </c>
      <c r="Q67" s="73">
        <f t="shared" ca="1" si="21"/>
        <v>-0.11677282379999999</v>
      </c>
      <c r="R67" s="82">
        <f t="shared" ca="1" si="24"/>
        <v>590744548.99696016</v>
      </c>
    </row>
    <row r="68" spans="1:18">
      <c r="A68" s="40" t="s">
        <v>97</v>
      </c>
      <c r="B68" s="11" t="s">
        <v>98</v>
      </c>
      <c r="C68" s="91">
        <v>4325</v>
      </c>
      <c r="D68" s="88">
        <v>-0.10916580839999999</v>
      </c>
      <c r="E68" s="89">
        <v>1357738.7677948701</v>
      </c>
      <c r="F68" s="35"/>
      <c r="G68" s="56" t="str">
        <f ca="1">IFERROR(OFFSET(INDIRECT($H$3 &amp; "!A179"), 12, 0), "")</f>
        <v>질리카</v>
      </c>
      <c r="H68" s="39">
        <f t="shared" ca="1" si="25"/>
        <v>144</v>
      </c>
      <c r="I68" s="73">
        <f t="shared" ca="1" si="26"/>
        <v>-0.1771428571</v>
      </c>
      <c r="J68" s="82">
        <f t="shared" ca="1" si="22"/>
        <v>19158871.674128842</v>
      </c>
      <c r="K68" s="56" t="str">
        <f ca="1">IFERROR(OFFSET(INDIRECT($H$3 &amp; "!A125"), 12, 0), "")</f>
        <v>에브리피디아</v>
      </c>
      <c r="L68" s="39">
        <f t="shared" ca="1" si="18"/>
        <v>17</v>
      </c>
      <c r="M68" s="73">
        <f t="shared" ca="1" si="19"/>
        <v>-9.5744680900000004E-2</v>
      </c>
      <c r="N68" s="82">
        <f t="shared" ca="1" si="23"/>
        <v>919468177.15483904</v>
      </c>
      <c r="O68" s="56" t="str">
        <f ca="1">IFERROR(OFFSET(INDIRECT($H$3 &amp; "!A152"), 12, 0), "")</f>
        <v>스텔라루멘</v>
      </c>
      <c r="P68" s="39">
        <f t="shared" ca="1" si="20"/>
        <v>485</v>
      </c>
      <c r="Q68" s="73">
        <f t="shared" ca="1" si="21"/>
        <v>-0.1213768116</v>
      </c>
      <c r="R68" s="82">
        <f t="shared" ca="1" si="24"/>
        <v>42317658.122760989</v>
      </c>
    </row>
    <row r="69" spans="1:18">
      <c r="A69" s="40" t="s">
        <v>243</v>
      </c>
      <c r="B69" s="11" t="s">
        <v>244</v>
      </c>
      <c r="C69" s="91">
        <v>2105</v>
      </c>
      <c r="D69" s="88">
        <v>-0.111814346</v>
      </c>
      <c r="E69" s="89">
        <v>7088901.8785722703</v>
      </c>
      <c r="F69" s="35"/>
      <c r="G69" s="56" t="str">
        <f ca="1">IFERROR(OFFSET(INDIRECT($H$3 &amp; "!A179"), 13, 0), "")</f>
        <v>그로스톨코인</v>
      </c>
      <c r="H69" s="39">
        <f t="shared" ca="1" si="25"/>
        <v>1210</v>
      </c>
      <c r="I69" s="73">
        <f t="shared" ca="1" si="26"/>
        <v>-6.2015503899999998E-2</v>
      </c>
      <c r="J69" s="82">
        <f t="shared" ca="1" si="22"/>
        <v>23401742.294994891</v>
      </c>
      <c r="K69" s="56" t="str">
        <f ca="1">IFERROR(OFFSET(INDIRECT($H$3 &amp; "!A125"), 13, 0), "")</f>
        <v>엔도르</v>
      </c>
      <c r="L69" s="39">
        <f t="shared" ca="1" si="18"/>
        <v>64.5</v>
      </c>
      <c r="M69" s="73">
        <f t="shared" ca="1" si="19"/>
        <v>-0.2996742671</v>
      </c>
      <c r="N69" s="82">
        <f t="shared" ca="1" si="23"/>
        <v>832581056.68457162</v>
      </c>
      <c r="O69" s="56" t="str">
        <f ca="1">IFERROR(OFFSET(INDIRECT($H$3 &amp; "!A152"), 13, 0), "")</f>
        <v>스팀</v>
      </c>
      <c r="P69" s="39">
        <f t="shared" ca="1" si="20"/>
        <v>761</v>
      </c>
      <c r="Q69" s="73">
        <f t="shared" ca="1" si="21"/>
        <v>-0.12729357799999999</v>
      </c>
      <c r="R69" s="82">
        <f t="shared" ca="1" si="24"/>
        <v>10390376.682274541</v>
      </c>
    </row>
    <row r="70" spans="1:18">
      <c r="A70" s="40" t="s">
        <v>149</v>
      </c>
      <c r="B70" s="11" t="s">
        <v>150</v>
      </c>
      <c r="C70" s="91">
        <v>2640</v>
      </c>
      <c r="D70" s="88">
        <v>-0.1140939597</v>
      </c>
      <c r="E70" s="89">
        <v>10043408.570603359</v>
      </c>
      <c r="F70" s="35"/>
      <c r="G70" s="56" t="str">
        <f ca="1">IFERROR(OFFSET(INDIRECT($H$3 &amp; "!A179"), 14, 0), "")</f>
        <v>아르고</v>
      </c>
      <c r="H70" s="39">
        <f t="shared" ca="1" si="25"/>
        <v>291</v>
      </c>
      <c r="I70" s="73">
        <f t="shared" ca="1" si="26"/>
        <v>-5.5194805200000002E-2</v>
      </c>
      <c r="J70" s="86">
        <f t="shared" ca="1" si="22"/>
        <v>90969038.420773566</v>
      </c>
      <c r="K70" s="58" t="str">
        <f ca="1">IFERROR(OFFSET(INDIRECT($H$3 &amp; "!A125"), 14, 0), "")</f>
        <v>쿼크체인</v>
      </c>
      <c r="L70" s="44">
        <f t="shared" ca="1" si="18"/>
        <v>23</v>
      </c>
      <c r="M70" s="74">
        <f t="shared" ca="1" si="19"/>
        <v>-0.1050583658</v>
      </c>
      <c r="N70" s="86">
        <f t="shared" ca="1" si="23"/>
        <v>360593014.9819805</v>
      </c>
      <c r="O70" s="58" t="str">
        <f ca="1">IFERROR(OFFSET(INDIRECT($H$3 &amp; "!A152"), 14, 0), "")</f>
        <v>쎄타퓨엘</v>
      </c>
      <c r="P70" s="44">
        <f t="shared" ca="1" si="20"/>
        <v>304</v>
      </c>
      <c r="Q70" s="74">
        <f t="shared" ca="1" si="21"/>
        <v>-9.5238095199999998E-2</v>
      </c>
      <c r="R70" s="86">
        <f t="shared" ca="1" si="24"/>
        <v>18073410.42533714</v>
      </c>
    </row>
    <row r="71" spans="1:18">
      <c r="A71" s="40" t="s">
        <v>205</v>
      </c>
      <c r="B71" s="11" t="s">
        <v>206</v>
      </c>
      <c r="C71" s="91">
        <v>17620</v>
      </c>
      <c r="D71" s="88">
        <v>-0.1150175791</v>
      </c>
      <c r="E71" s="89">
        <v>299820.82354601001</v>
      </c>
      <c r="F71" s="35"/>
      <c r="G71" s="60" t="str">
        <f ca="1">IFERROR(OFFSET(INDIRECT($H$3 &amp; "!A179"), 15, 0), "")</f>
        <v>온톨로지</v>
      </c>
      <c r="H71" s="45">
        <f t="shared" ca="1" si="25"/>
        <v>1435</v>
      </c>
      <c r="I71" s="76">
        <f t="shared" ca="1" si="26"/>
        <v>-0.14836795250000001</v>
      </c>
      <c r="J71" s="95">
        <f t="shared" ca="1" si="22"/>
        <v>6379151.4627907602</v>
      </c>
      <c r="K71" s="56" t="str">
        <f ca="1">IFERROR(OFFSET(INDIRECT($H$3 &amp; "!A125"), 15, 0), "")</f>
        <v>에스티피</v>
      </c>
      <c r="L71" s="39">
        <f t="shared" ca="1" si="18"/>
        <v>79.3</v>
      </c>
      <c r="M71" s="73">
        <f t="shared" ca="1" si="19"/>
        <v>2.05920206E-2</v>
      </c>
      <c r="N71" s="95">
        <f t="shared" ca="1" si="23"/>
        <v>943497843.41582918</v>
      </c>
      <c r="O71" s="56" t="str">
        <f ca="1">IFERROR(OFFSET(INDIRECT($H$3 &amp; "!A152"), 15, 0), "")</f>
        <v>헤데라해시그래프</v>
      </c>
      <c r="P71" s="39">
        <f t="shared" ca="1" si="20"/>
        <v>275</v>
      </c>
      <c r="Q71" s="73">
        <f t="shared" ca="1" si="21"/>
        <v>-0.1214057508</v>
      </c>
      <c r="R71" s="95">
        <f t="shared" ca="1" si="24"/>
        <v>18580892.731303532</v>
      </c>
    </row>
    <row r="72" spans="1:18">
      <c r="A72" s="40" t="s">
        <v>295</v>
      </c>
      <c r="B72" s="11" t="s">
        <v>296</v>
      </c>
      <c r="C72" s="91">
        <v>416</v>
      </c>
      <c r="D72" s="88">
        <v>-0.11677282379999999</v>
      </c>
      <c r="E72" s="89">
        <v>590744548.99696016</v>
      </c>
      <c r="F72" s="35"/>
      <c r="G72" s="56" t="str">
        <f ca="1">IFERROR(OFFSET(INDIRECT($H$3 &amp; "!A179"), 16, 0), "")</f>
        <v>시빅</v>
      </c>
      <c r="H72" s="39">
        <f t="shared" ca="1" si="25"/>
        <v>401</v>
      </c>
      <c r="I72" s="73">
        <f t="shared" ca="1" si="26"/>
        <v>-0.15932914049999999</v>
      </c>
      <c r="J72" s="82">
        <f t="shared" ca="1" si="22"/>
        <v>8976617.7643229496</v>
      </c>
      <c r="K72" s="56" t="str">
        <f ca="1">IFERROR(OFFSET(INDIRECT($H$3 &amp; "!A125"), 16, 0), "")</f>
        <v>비트토렌트</v>
      </c>
      <c r="L72" s="39">
        <f t="shared" ca="1" si="18"/>
        <v>4.76</v>
      </c>
      <c r="M72" s="73">
        <f t="shared" ca="1" si="19"/>
        <v>-0.1035781544</v>
      </c>
      <c r="N72" s="82">
        <f t="shared" ca="1" si="23"/>
        <v>14705874848.375647</v>
      </c>
      <c r="O72" s="56" t="str">
        <f ca="1">IFERROR(OFFSET(INDIRECT($H$3 &amp; "!A152"), 16, 0), "")</f>
        <v>비체인</v>
      </c>
      <c r="P72" s="39">
        <f t="shared" ca="1" si="20"/>
        <v>124</v>
      </c>
      <c r="Q72" s="73">
        <f t="shared" ca="1" si="21"/>
        <v>-0.13286713289999999</v>
      </c>
      <c r="R72" s="82">
        <f t="shared" ca="1" si="24"/>
        <v>304660703.62881869</v>
      </c>
    </row>
    <row r="73" spans="1:18">
      <c r="A73" s="40" t="s">
        <v>75</v>
      </c>
      <c r="B73" s="11" t="s">
        <v>76</v>
      </c>
      <c r="C73" s="91">
        <v>29780</v>
      </c>
      <c r="D73" s="88">
        <v>-0.1168446026</v>
      </c>
      <c r="E73" s="89">
        <v>631921.56773836003</v>
      </c>
      <c r="F73" s="35"/>
      <c r="G73" s="56" t="str">
        <f ca="1">IFERROR(OFFSET(INDIRECT($H$3 &amp; "!A179"), 17, 0), "")</f>
        <v>가스</v>
      </c>
      <c r="H73" s="39">
        <f t="shared" ca="1" si="25"/>
        <v>11100</v>
      </c>
      <c r="I73" s="73">
        <f t="shared" ca="1" si="26"/>
        <v>-0.14417887430000001</v>
      </c>
      <c r="J73" s="82">
        <f t="shared" ca="1" si="22"/>
        <v>743230.61972642003</v>
      </c>
      <c r="K73" s="56" t="str">
        <f ca="1">IFERROR(OFFSET(INDIRECT($H$3 &amp; "!A125"), 17, 0), "")</f>
        <v>저스트</v>
      </c>
      <c r="L73" s="39">
        <f t="shared" ca="1" si="18"/>
        <v>85.5</v>
      </c>
      <c r="M73" s="73">
        <f t="shared" ca="1" si="19"/>
        <v>-0.1047120419</v>
      </c>
      <c r="N73" s="82">
        <f t="shared" ca="1" si="23"/>
        <v>75914193.103424683</v>
      </c>
      <c r="O73" s="56" t="str">
        <f ca="1">IFERROR(OFFSET(INDIRECT($H$3 &amp; "!A152"), 17, 0), "")</f>
        <v>질리카</v>
      </c>
      <c r="P73" s="39">
        <f t="shared" ca="1" si="20"/>
        <v>144</v>
      </c>
      <c r="Q73" s="73">
        <f t="shared" ca="1" si="21"/>
        <v>-0.1771428571</v>
      </c>
      <c r="R73" s="82">
        <f t="shared" ca="1" si="24"/>
        <v>19158871.674128842</v>
      </c>
    </row>
    <row r="74" spans="1:18">
      <c r="A74" s="40" t="s">
        <v>113</v>
      </c>
      <c r="B74" s="11" t="s">
        <v>114</v>
      </c>
      <c r="C74" s="91">
        <v>7405</v>
      </c>
      <c r="D74" s="88">
        <v>-0.11897679949999999</v>
      </c>
      <c r="E74" s="89">
        <v>1100577.51476604</v>
      </c>
      <c r="F74" s="35"/>
      <c r="G74" s="56" t="str">
        <f ca="1">IFERROR(OFFSET(INDIRECT($H$3 &amp; "!A179"), 18, 0), "")</f>
        <v>스팀달러</v>
      </c>
      <c r="H74" s="39">
        <f t="shared" ca="1" si="25"/>
        <v>7420</v>
      </c>
      <c r="I74" s="73">
        <f t="shared" ca="1" si="26"/>
        <v>-0.22425509669999999</v>
      </c>
      <c r="J74" s="82">
        <f t="shared" ca="1" si="22"/>
        <v>2866450.0194927701</v>
      </c>
      <c r="K74" s="56" t="str">
        <f ca="1">IFERROR(OFFSET(INDIRECT($H$3 &amp; "!A125"), 18, 0), "")</f>
        <v>크립토닷컴체인</v>
      </c>
      <c r="L74" s="39">
        <f t="shared" ca="1" si="18"/>
        <v>149</v>
      </c>
      <c r="M74" s="73">
        <f t="shared" ca="1" si="19"/>
        <v>-9.1463414600000001E-2</v>
      </c>
      <c r="N74" s="82">
        <f t="shared" ca="1" si="23"/>
        <v>36071676.488170363</v>
      </c>
      <c r="O74" s="56" t="str">
        <f ca="1">IFERROR(OFFSET(INDIRECT($H$3 &amp; "!A152"), 18, 0), "")</f>
        <v>아르고</v>
      </c>
      <c r="P74" s="39">
        <f t="shared" ca="1" si="20"/>
        <v>291</v>
      </c>
      <c r="Q74" s="73">
        <f t="shared" ca="1" si="21"/>
        <v>-5.5194805200000002E-2</v>
      </c>
      <c r="R74" s="82">
        <f t="shared" ca="1" si="24"/>
        <v>90969038.420773566</v>
      </c>
    </row>
    <row r="75" spans="1:18" ht="17.25" thickBot="1">
      <c r="A75" s="40" t="s">
        <v>275</v>
      </c>
      <c r="B75" s="11" t="s">
        <v>276</v>
      </c>
      <c r="C75" s="91">
        <v>3335</v>
      </c>
      <c r="D75" s="88">
        <v>-0.12005277039999999</v>
      </c>
      <c r="E75" s="89">
        <v>2537152.2198681901</v>
      </c>
      <c r="F75" s="35"/>
      <c r="G75" s="57" t="str">
        <f ca="1">IFERROR(OFFSET(INDIRECT($H$3 &amp; "!A179"), 19, 0), "")</f>
        <v>온톨로지가스</v>
      </c>
      <c r="H75" s="37">
        <f t="shared" ca="1" si="25"/>
        <v>1215</v>
      </c>
      <c r="I75" s="75">
        <f t="shared" ca="1" si="26"/>
        <v>-0.31741573029999998</v>
      </c>
      <c r="J75" s="83">
        <f t="shared" ca="1" si="22"/>
        <v>36085708.507843122</v>
      </c>
      <c r="K75" s="57" t="str">
        <f ca="1">IFERROR(OFFSET(INDIRECT($H$3 &amp; "!A125"), 19, 0), "")</f>
        <v>룸네트워크</v>
      </c>
      <c r="L75" s="37">
        <f t="shared" ca="1" si="18"/>
        <v>118</v>
      </c>
      <c r="M75" s="75">
        <f t="shared" ca="1" si="19"/>
        <v>-7.0866141699999996E-2</v>
      </c>
      <c r="N75" s="83">
        <f t="shared" ca="1" si="23"/>
        <v>160894603.63496011</v>
      </c>
      <c r="O75" s="57" t="str">
        <f ca="1">IFERROR(OFFSET(INDIRECT($H$3 &amp; "!A152"), 19, 0), "")</f>
        <v>시빅</v>
      </c>
      <c r="P75" s="37">
        <f t="shared" ca="1" si="20"/>
        <v>401</v>
      </c>
      <c r="Q75" s="75">
        <f t="shared" ca="1" si="21"/>
        <v>-0.15932914049999999</v>
      </c>
      <c r="R75" s="83">
        <f t="shared" ca="1" si="24"/>
        <v>8976617.7643229496</v>
      </c>
    </row>
    <row r="76" spans="1:18">
      <c r="A76" s="40" t="s">
        <v>165</v>
      </c>
      <c r="B76" s="11" t="s">
        <v>166</v>
      </c>
      <c r="C76" s="91">
        <v>1305</v>
      </c>
      <c r="D76" s="88">
        <v>-0.12121212119999999</v>
      </c>
      <c r="E76" s="89">
        <v>2965217.3344084402</v>
      </c>
      <c r="F76" s="35"/>
      <c r="G76" s="35"/>
      <c r="H76" s="35"/>
      <c r="I76" s="35"/>
    </row>
    <row r="77" spans="1:18">
      <c r="A77" s="40" t="s">
        <v>50</v>
      </c>
      <c r="B77" s="11" t="s">
        <v>51</v>
      </c>
      <c r="C77" s="91">
        <v>485</v>
      </c>
      <c r="D77" s="88">
        <v>-0.1213768116</v>
      </c>
      <c r="E77" s="89">
        <v>42317658.122760989</v>
      </c>
      <c r="F77" s="35"/>
      <c r="G77" s="35"/>
      <c r="H77" s="35"/>
      <c r="I77" s="35"/>
    </row>
    <row r="78" spans="1:18">
      <c r="A78" s="40" t="s">
        <v>53</v>
      </c>
      <c r="B78" s="11" t="s">
        <v>54</v>
      </c>
      <c r="C78" s="91">
        <v>275</v>
      </c>
      <c r="D78" s="88">
        <v>-0.1214057508</v>
      </c>
      <c r="E78" s="89">
        <v>18580892.731303532</v>
      </c>
      <c r="F78" s="35"/>
      <c r="G78" s="35"/>
      <c r="H78" s="35"/>
      <c r="I78" s="35"/>
    </row>
    <row r="79" spans="1:18">
      <c r="A79" s="40" t="s">
        <v>77</v>
      </c>
      <c r="B79" s="11" t="s">
        <v>78</v>
      </c>
      <c r="C79" s="91">
        <v>802400</v>
      </c>
      <c r="D79" s="88">
        <v>-0.1230601093</v>
      </c>
      <c r="E79" s="89">
        <v>63004.755790640003</v>
      </c>
      <c r="F79" s="35"/>
      <c r="G79" s="35"/>
      <c r="H79" s="35"/>
      <c r="I79" s="35"/>
    </row>
    <row r="80" spans="1:18">
      <c r="A80" s="40" t="s">
        <v>159</v>
      </c>
      <c r="B80" s="11" t="s">
        <v>160</v>
      </c>
      <c r="C80" s="91">
        <v>1485</v>
      </c>
      <c r="D80" s="88">
        <v>-0.12389380530000001</v>
      </c>
      <c r="E80" s="89">
        <v>2694193.6027669702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1">
        <v>140</v>
      </c>
      <c r="D81" s="88">
        <v>-0.125</v>
      </c>
      <c r="E81" s="89">
        <v>41734369.822915353</v>
      </c>
      <c r="F81" s="35"/>
      <c r="G81" s="35"/>
      <c r="H81" s="35"/>
      <c r="I81" s="35"/>
    </row>
    <row r="82" spans="1:9">
      <c r="A82" s="40" t="s">
        <v>261</v>
      </c>
      <c r="B82" s="11" t="s">
        <v>262</v>
      </c>
      <c r="C82" s="91">
        <v>761</v>
      </c>
      <c r="D82" s="88">
        <v>-0.12729357799999999</v>
      </c>
      <c r="E82" s="89">
        <v>10390376.682274541</v>
      </c>
      <c r="F82" s="35"/>
      <c r="G82" s="35"/>
      <c r="H82" s="35"/>
      <c r="I82" s="35"/>
    </row>
    <row r="83" spans="1:9">
      <c r="A83" s="40" t="s">
        <v>109</v>
      </c>
      <c r="B83" s="11" t="s">
        <v>110</v>
      </c>
      <c r="C83" s="91">
        <v>1465</v>
      </c>
      <c r="D83" s="88">
        <v>-0.1279761905</v>
      </c>
      <c r="E83" s="89">
        <v>2823409.70162497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1">
        <v>357</v>
      </c>
      <c r="D84" s="88">
        <v>-0.13138686129999999</v>
      </c>
      <c r="E84" s="89">
        <v>42807535.44312527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1">
        <v>30100</v>
      </c>
      <c r="D85" s="88">
        <v>-0.13181424859999999</v>
      </c>
      <c r="E85" s="89">
        <v>124773.7081917</v>
      </c>
      <c r="F85" s="35"/>
      <c r="G85" s="35"/>
      <c r="H85" s="35"/>
      <c r="I85" s="35"/>
    </row>
    <row r="86" spans="1:9">
      <c r="A86" s="40" t="s">
        <v>131</v>
      </c>
      <c r="B86" s="11" t="s">
        <v>132</v>
      </c>
      <c r="C86" s="91">
        <v>124</v>
      </c>
      <c r="D86" s="88">
        <v>-0.13286713289999999</v>
      </c>
      <c r="E86" s="89">
        <v>304660703.62881869</v>
      </c>
      <c r="F86" s="35"/>
      <c r="G86" s="35"/>
      <c r="H86" s="35"/>
      <c r="I86" s="35"/>
    </row>
    <row r="87" spans="1:9">
      <c r="A87" s="40" t="s">
        <v>175</v>
      </c>
      <c r="B87" s="11" t="s">
        <v>176</v>
      </c>
      <c r="C87" s="91">
        <v>1205</v>
      </c>
      <c r="D87" s="88">
        <v>-0.13309352520000001</v>
      </c>
      <c r="E87" s="89">
        <v>2685955.40097532</v>
      </c>
      <c r="F87" s="35"/>
      <c r="G87" s="35"/>
      <c r="H87" s="35"/>
      <c r="I87" s="35"/>
    </row>
    <row r="88" spans="1:9">
      <c r="A88" s="40" t="s">
        <v>73</v>
      </c>
      <c r="B88" s="11" t="s">
        <v>74</v>
      </c>
      <c r="C88" s="91">
        <v>15480</v>
      </c>
      <c r="D88" s="88">
        <v>-0.13567839200000001</v>
      </c>
      <c r="E88" s="89">
        <v>336896.15983770997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1">
        <v>2185</v>
      </c>
      <c r="D89" s="88">
        <v>-0.13636363639999999</v>
      </c>
      <c r="E89" s="89">
        <v>1052078.45496201</v>
      </c>
      <c r="F89" s="35"/>
      <c r="G89" s="35"/>
      <c r="H89" s="35"/>
      <c r="I89" s="35"/>
    </row>
    <row r="90" spans="1:9">
      <c r="A90" s="40" t="s">
        <v>87</v>
      </c>
      <c r="B90" s="11" t="s">
        <v>88</v>
      </c>
      <c r="C90" s="91">
        <v>321</v>
      </c>
      <c r="D90" s="88">
        <v>-0.13709677419999999</v>
      </c>
      <c r="E90" s="89">
        <v>44082341.592983477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1">
        <v>936</v>
      </c>
      <c r="D91" s="88">
        <v>-0.13732718890000001</v>
      </c>
      <c r="E91" s="89">
        <v>20863317.445258521</v>
      </c>
      <c r="F91" s="35"/>
      <c r="G91" s="35"/>
      <c r="H91" s="35"/>
      <c r="I91" s="35"/>
    </row>
    <row r="92" spans="1:9">
      <c r="A92" s="40" t="s">
        <v>79</v>
      </c>
      <c r="B92" s="11" t="s">
        <v>80</v>
      </c>
      <c r="C92" s="91">
        <v>871</v>
      </c>
      <c r="D92" s="88">
        <v>-0.13762376239999999</v>
      </c>
      <c r="E92" s="89">
        <v>3643565.2471707002</v>
      </c>
      <c r="F92" s="35"/>
      <c r="G92" s="35"/>
      <c r="H92" s="35"/>
      <c r="I92" s="35"/>
    </row>
    <row r="93" spans="1:9">
      <c r="A93" s="40" t="s">
        <v>101</v>
      </c>
      <c r="B93" s="11" t="s">
        <v>102</v>
      </c>
      <c r="C93" s="91">
        <v>72630</v>
      </c>
      <c r="D93" s="88">
        <v>-0.1381274475</v>
      </c>
      <c r="E93" s="89">
        <v>4047508.26979016</v>
      </c>
      <c r="F93" s="35"/>
      <c r="G93" s="35"/>
      <c r="H93" s="35"/>
      <c r="I93" s="35"/>
    </row>
    <row r="94" spans="1:9">
      <c r="A94" s="40" t="s">
        <v>143</v>
      </c>
      <c r="B94" s="11" t="s">
        <v>144</v>
      </c>
      <c r="C94" s="91">
        <v>6425</v>
      </c>
      <c r="D94" s="88">
        <v>-0.1381623072</v>
      </c>
      <c r="E94" s="89">
        <v>1045011.00775778</v>
      </c>
      <c r="F94" s="35"/>
      <c r="G94" s="35"/>
      <c r="H94" s="35"/>
      <c r="I94" s="35"/>
    </row>
    <row r="95" spans="1:9">
      <c r="A95" s="40" t="s">
        <v>62</v>
      </c>
      <c r="B95" s="11" t="s">
        <v>63</v>
      </c>
      <c r="C95" s="91">
        <v>65860</v>
      </c>
      <c r="D95" s="88">
        <v>-0.13874722110000001</v>
      </c>
      <c r="E95" s="89">
        <v>430178.88083058002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124</v>
      </c>
      <c r="D96" s="88">
        <v>-0.13888888890000001</v>
      </c>
      <c r="E96" s="89">
        <v>116470597.18568799</v>
      </c>
      <c r="F96" s="35"/>
      <c r="G96" s="35"/>
      <c r="H96" s="35"/>
      <c r="I96" s="35"/>
    </row>
    <row r="97" spans="1:9">
      <c r="A97" s="40" t="s">
        <v>157</v>
      </c>
      <c r="B97" s="11" t="s">
        <v>158</v>
      </c>
      <c r="C97" s="91">
        <v>4985</v>
      </c>
      <c r="D97" s="88">
        <v>-0.14125753660000001</v>
      </c>
      <c r="E97" s="89">
        <v>863862.10934987001</v>
      </c>
      <c r="F97" s="35"/>
      <c r="G97" s="35"/>
      <c r="H97" s="35"/>
      <c r="I97" s="35"/>
    </row>
    <row r="98" spans="1:9">
      <c r="A98" s="40" t="s">
        <v>105</v>
      </c>
      <c r="B98" s="11" t="s">
        <v>106</v>
      </c>
      <c r="C98" s="91">
        <v>1175</v>
      </c>
      <c r="D98" s="88">
        <v>-0.14233576640000001</v>
      </c>
      <c r="E98" s="89">
        <v>2206880.58549442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69010</v>
      </c>
      <c r="D99" s="88">
        <v>-0.14251988069999999</v>
      </c>
      <c r="E99" s="89">
        <v>173401.22869809999</v>
      </c>
      <c r="F99" s="35"/>
      <c r="G99" s="35"/>
      <c r="H99" s="35"/>
      <c r="I99" s="35"/>
    </row>
    <row r="100" spans="1:9">
      <c r="A100" s="40" t="s">
        <v>145</v>
      </c>
      <c r="B100" s="11" t="s">
        <v>146</v>
      </c>
      <c r="C100" s="91">
        <v>11100</v>
      </c>
      <c r="D100" s="88">
        <v>-0.14417887430000001</v>
      </c>
      <c r="E100" s="89">
        <v>743230.61972642003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1">
        <v>27490</v>
      </c>
      <c r="D101" s="88">
        <v>-0.14467952710000001</v>
      </c>
      <c r="E101" s="89">
        <v>1022781.33781475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1">
        <v>4990</v>
      </c>
      <c r="D102" s="88">
        <v>-0.1448157669</v>
      </c>
      <c r="E102" s="89">
        <v>1317257.5865964899</v>
      </c>
      <c r="F102" s="35"/>
      <c r="G102" s="35"/>
      <c r="H102" s="35"/>
      <c r="I102" s="35"/>
    </row>
    <row r="103" spans="1:9">
      <c r="A103" s="40" t="s">
        <v>91</v>
      </c>
      <c r="B103" s="11" t="s">
        <v>92</v>
      </c>
      <c r="C103" s="91">
        <v>1130</v>
      </c>
      <c r="D103" s="88">
        <v>-0.14716981130000001</v>
      </c>
      <c r="E103" s="89">
        <v>432741476.13351738</v>
      </c>
      <c r="F103" s="35"/>
      <c r="G103" s="35"/>
      <c r="H103" s="35"/>
      <c r="I103" s="35"/>
    </row>
    <row r="104" spans="1:9">
      <c r="A104" s="40" t="s">
        <v>103</v>
      </c>
      <c r="B104" s="11" t="s">
        <v>104</v>
      </c>
      <c r="C104" s="91">
        <v>1435</v>
      </c>
      <c r="D104" s="88">
        <v>-0.14836795250000001</v>
      </c>
      <c r="E104" s="89">
        <v>6379151.4627907602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1">
        <v>54800</v>
      </c>
      <c r="D105" s="88">
        <v>-0.1495965239</v>
      </c>
      <c r="E105" s="89">
        <v>226302.82524718001</v>
      </c>
      <c r="F105" s="35"/>
      <c r="G105" s="35"/>
      <c r="H105" s="35"/>
      <c r="I105" s="35"/>
    </row>
    <row r="106" spans="1:9">
      <c r="A106" s="40" t="s">
        <v>68</v>
      </c>
      <c r="B106" s="11" t="s">
        <v>69</v>
      </c>
      <c r="C106" s="91">
        <v>6265</v>
      </c>
      <c r="D106" s="88">
        <v>-0.15165876780000001</v>
      </c>
      <c r="E106" s="89">
        <v>1817630.7618588901</v>
      </c>
      <c r="F106" s="35"/>
      <c r="G106" s="35"/>
      <c r="H106" s="35"/>
      <c r="I106" s="35"/>
    </row>
    <row r="107" spans="1:9">
      <c r="A107" s="40" t="s">
        <v>187</v>
      </c>
      <c r="B107" s="11" t="s">
        <v>188</v>
      </c>
      <c r="C107" s="91">
        <v>12430</v>
      </c>
      <c r="D107" s="88">
        <v>-0.1521145975</v>
      </c>
      <c r="E107" s="89">
        <v>2515001.7850859798</v>
      </c>
      <c r="F107" s="35"/>
      <c r="G107" s="35"/>
      <c r="H107" s="35"/>
      <c r="I107" s="35"/>
    </row>
    <row r="108" spans="1:9">
      <c r="A108" s="40" t="s">
        <v>127</v>
      </c>
      <c r="B108" s="11" t="s">
        <v>128</v>
      </c>
      <c r="C108" s="91">
        <v>401</v>
      </c>
      <c r="D108" s="88">
        <v>-0.15932914049999999</v>
      </c>
      <c r="E108" s="89">
        <v>8976617.7643229496</v>
      </c>
      <c r="F108" s="35"/>
      <c r="G108" s="35"/>
      <c r="H108" s="35"/>
      <c r="I108" s="35"/>
    </row>
    <row r="109" spans="1:9">
      <c r="A109" s="40" t="s">
        <v>163</v>
      </c>
      <c r="B109" s="11" t="s">
        <v>164</v>
      </c>
      <c r="C109" s="91">
        <v>23010</v>
      </c>
      <c r="D109" s="88">
        <v>-0.16052535570000001</v>
      </c>
      <c r="E109" s="41">
        <v>311753.87917879998</v>
      </c>
    </row>
    <row r="110" spans="1:9">
      <c r="A110" s="40" t="s">
        <v>151</v>
      </c>
      <c r="B110" s="11" t="s">
        <v>152</v>
      </c>
      <c r="C110" s="91">
        <v>22.9</v>
      </c>
      <c r="D110" s="88">
        <v>-0.1611721612</v>
      </c>
      <c r="E110" s="41">
        <v>608447353.39807308</v>
      </c>
    </row>
    <row r="111" spans="1:9">
      <c r="A111" s="40" t="s">
        <v>135</v>
      </c>
      <c r="B111" s="11" t="s">
        <v>136</v>
      </c>
      <c r="C111" s="91">
        <v>144</v>
      </c>
      <c r="D111" s="88">
        <v>-0.1771428571</v>
      </c>
      <c r="E111" s="41">
        <v>19158871.674128842</v>
      </c>
    </row>
    <row r="112" spans="1:9">
      <c r="A112" s="40" t="s">
        <v>153</v>
      </c>
      <c r="B112" s="11" t="s">
        <v>154</v>
      </c>
      <c r="C112" s="91">
        <v>13.3</v>
      </c>
      <c r="D112" s="88">
        <v>-0.21764705879999999</v>
      </c>
      <c r="E112" s="41">
        <v>1682175478.5003889</v>
      </c>
    </row>
    <row r="113" spans="1:5">
      <c r="A113" s="40" t="s">
        <v>273</v>
      </c>
      <c r="B113" s="11" t="s">
        <v>274</v>
      </c>
      <c r="C113" s="91">
        <v>7420</v>
      </c>
      <c r="D113" s="88">
        <v>-0.22425509669999999</v>
      </c>
      <c r="E113" s="41">
        <v>2866450.0194927701</v>
      </c>
    </row>
    <row r="114" spans="1:5">
      <c r="A114" s="40" t="s">
        <v>203</v>
      </c>
      <c r="B114" s="11" t="s">
        <v>204</v>
      </c>
      <c r="C114" s="91">
        <v>4025</v>
      </c>
      <c r="D114" s="88">
        <v>-0.22521655439999999</v>
      </c>
      <c r="E114" s="41">
        <v>9539198.3787116706</v>
      </c>
    </row>
    <row r="115" spans="1:5">
      <c r="A115" s="40" t="s">
        <v>249</v>
      </c>
      <c r="B115" s="11" t="s">
        <v>250</v>
      </c>
      <c r="C115" s="91">
        <v>140</v>
      </c>
      <c r="D115" s="88">
        <v>-0.2893401015</v>
      </c>
      <c r="E115" s="41">
        <v>182645841.69389948</v>
      </c>
    </row>
    <row r="116" spans="1:5">
      <c r="A116" s="40" t="s">
        <v>235</v>
      </c>
      <c r="B116" s="11" t="s">
        <v>236</v>
      </c>
      <c r="C116" s="91">
        <v>64.5</v>
      </c>
      <c r="D116" s="88">
        <v>-0.2996742671</v>
      </c>
      <c r="E116" s="41">
        <v>832581056.68457162</v>
      </c>
    </row>
    <row r="117" spans="1:5">
      <c r="A117" s="40" t="s">
        <v>191</v>
      </c>
      <c r="B117" s="11" t="s">
        <v>192</v>
      </c>
      <c r="C117" s="91">
        <v>1215</v>
      </c>
      <c r="D117" s="88">
        <v>-0.31741573029999998</v>
      </c>
      <c r="E117" s="41">
        <v>36085708.507843122</v>
      </c>
    </row>
    <row r="118" spans="1:5">
      <c r="A118" s="40" t="s">
        <v>231</v>
      </c>
      <c r="B118" s="11" t="s">
        <v>232</v>
      </c>
      <c r="C118" s="91">
        <v>171</v>
      </c>
      <c r="D118" s="88">
        <v>-0.4163822526</v>
      </c>
      <c r="E118" s="41">
        <v>985778535.55111992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714</v>
      </c>
      <c r="D2" s="88">
        <v>1.8790322581000001</v>
      </c>
      <c r="E2" s="89">
        <v>2240445131.4717536</v>
      </c>
      <c r="F2" s="35"/>
      <c r="G2" s="54"/>
      <c r="H2" s="35"/>
      <c r="I2" s="35"/>
    </row>
    <row r="3" spans="1:18" ht="17.25" thickBot="1">
      <c r="A3" s="40" t="s">
        <v>251</v>
      </c>
      <c r="B3" s="11" t="s">
        <v>252</v>
      </c>
      <c r="C3" s="91">
        <v>625</v>
      </c>
      <c r="D3" s="88">
        <v>0.5625</v>
      </c>
      <c r="E3" s="89">
        <v>840316455.37975907</v>
      </c>
      <c r="F3" s="35"/>
      <c r="G3" s="372" t="s">
        <v>290</v>
      </c>
      <c r="H3" s="384" t="s">
        <v>409</v>
      </c>
      <c r="I3" s="384"/>
      <c r="K3" s="319" t="s">
        <v>34</v>
      </c>
      <c r="L3" s="320"/>
      <c r="M3" s="320"/>
      <c r="N3" s="321"/>
      <c r="O3" s="319" t="s">
        <v>291</v>
      </c>
      <c r="P3" s="320"/>
      <c r="Q3" s="320"/>
      <c r="R3" s="321"/>
    </row>
    <row r="4" spans="1:18" ht="17.25" thickBot="1">
      <c r="A4" s="40" t="s">
        <v>193</v>
      </c>
      <c r="B4" s="11" t="s">
        <v>194</v>
      </c>
      <c r="C4" s="91">
        <v>14130</v>
      </c>
      <c r="D4" s="88">
        <v>0.2383873795</v>
      </c>
      <c r="E4" s="89">
        <v>34704564.851943202</v>
      </c>
      <c r="F4" s="35"/>
      <c r="G4" s="373"/>
      <c r="H4" s="385"/>
      <c r="I4" s="385"/>
      <c r="K4" s="362" t="s">
        <v>55</v>
      </c>
      <c r="L4" s="381">
        <f ca="1">NOW()</f>
        <v>44338.622744097222</v>
      </c>
      <c r="M4" s="382"/>
      <c r="N4" s="383"/>
      <c r="O4" s="380" t="s">
        <v>55</v>
      </c>
      <c r="P4" s="381">
        <f ca="1">NOW()</f>
        <v>44338.622744097222</v>
      </c>
      <c r="Q4" s="382"/>
      <c r="R4" s="383"/>
    </row>
    <row r="5" spans="1:18" ht="17.25" thickBot="1">
      <c r="A5" s="40" t="s">
        <v>245</v>
      </c>
      <c r="B5" s="11" t="s">
        <v>246</v>
      </c>
      <c r="C5" s="91">
        <v>356</v>
      </c>
      <c r="D5" s="88">
        <v>0.15584415579999999</v>
      </c>
      <c r="E5" s="89">
        <v>352638989.58438557</v>
      </c>
      <c r="F5" s="35"/>
      <c r="K5" s="373"/>
      <c r="L5" s="51" t="s">
        <v>58</v>
      </c>
      <c r="M5" s="69" t="s">
        <v>59</v>
      </c>
      <c r="N5" s="65" t="s">
        <v>294</v>
      </c>
      <c r="O5" s="34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225</v>
      </c>
      <c r="B6" s="11" t="s">
        <v>226</v>
      </c>
      <c r="C6" s="91">
        <v>419</v>
      </c>
      <c r="D6" s="88">
        <v>9.9737532800000001E-2</v>
      </c>
      <c r="E6" s="89">
        <v>219097339.73305601</v>
      </c>
      <c r="F6" s="35"/>
      <c r="G6" s="319" t="s">
        <v>52</v>
      </c>
      <c r="H6" s="320"/>
      <c r="I6" s="32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117</v>
      </c>
      <c r="M6" s="72">
        <f t="shared" ref="M6:M25" ca="1" si="1">_xlfn.IFNA(VLOOKUP(K6, $B$2:$D$200, 3, FALSE), "")</f>
        <v>-4.8780487800000001E-2</v>
      </c>
      <c r="N6" s="81">
        <f ca="1">_xlfn.IFNA(VLOOKUP(K6, $B$2:$E$200, 4, FALSE), "")</f>
        <v>151527032.7005963</v>
      </c>
      <c r="O6" s="68" t="s">
        <v>238</v>
      </c>
      <c r="P6" s="38">
        <f t="shared" ref="P6:P25" si="2">_xlfn.IFNA(VLOOKUP(O6, $B$2:$D$200, 2, FALSE), "")</f>
        <v>714</v>
      </c>
      <c r="Q6" s="72">
        <f t="shared" ref="Q6:Q25" si="3">_xlfn.IFNA(VLOOKUP(O6, $B$2:$D$200, 3, FALSE), "")</f>
        <v>1.8790322581000001</v>
      </c>
      <c r="R6" s="81">
        <f>_xlfn.IFNA(VLOOKUP(O6, $B$2:$E$200, 4, FALSE), "")</f>
        <v>2240445131.4717536</v>
      </c>
    </row>
    <row r="7" spans="1:18">
      <c r="A7" s="40" t="s">
        <v>281</v>
      </c>
      <c r="B7" s="11" t="s">
        <v>282</v>
      </c>
      <c r="C7" s="91">
        <v>141</v>
      </c>
      <c r="D7" s="88">
        <v>6.8181818199999994E-2</v>
      </c>
      <c r="E7" s="89">
        <v>498220187.81647551</v>
      </c>
      <c r="F7" s="35"/>
      <c r="G7" s="347" t="s">
        <v>36</v>
      </c>
      <c r="H7" s="348"/>
      <c r="I7" s="349"/>
      <c r="K7" s="56" t="str">
        <f ca="1">IFERROR(OFFSET(INDIRECT($H$3 &amp; "!A17"), 1, 0), "")</f>
        <v>크립토닷컴체인</v>
      </c>
      <c r="L7" s="39">
        <f t="shared" ca="1" si="0"/>
        <v>149</v>
      </c>
      <c r="M7" s="73">
        <f t="shared" ca="1" si="1"/>
        <v>-9.1463414600000001E-2</v>
      </c>
      <c r="N7" s="82">
        <f t="shared" ref="N7:N25" ca="1" si="4">_xlfn.IFNA(VLOOKUP(K7, $B$2:$E$200, 4, FALSE), "")</f>
        <v>36071676.488170363</v>
      </c>
      <c r="O7" s="84" t="s">
        <v>252</v>
      </c>
      <c r="P7" s="39">
        <f t="shared" si="2"/>
        <v>625</v>
      </c>
      <c r="Q7" s="73">
        <f t="shared" si="3"/>
        <v>0.5625</v>
      </c>
      <c r="R7" s="82">
        <f t="shared" ref="R7:R25" si="5">_xlfn.IFNA(VLOOKUP(O7, $B$2:$E$200, 4, FALSE), "")</f>
        <v>840316455.37975907</v>
      </c>
    </row>
    <row r="8" spans="1:18" ht="17.25" thickBot="1">
      <c r="A8" s="40" t="s">
        <v>229</v>
      </c>
      <c r="B8" s="11" t="s">
        <v>230</v>
      </c>
      <c r="C8" s="91">
        <v>152</v>
      </c>
      <c r="D8" s="88">
        <v>6.2937062899999993E-2</v>
      </c>
      <c r="E8" s="89">
        <v>813358942.96626043</v>
      </c>
      <c r="F8" s="35"/>
      <c r="G8" s="340"/>
      <c r="H8" s="341"/>
      <c r="I8" s="342"/>
      <c r="K8" s="56" t="str">
        <f ca="1">IFERROR(OFFSET(INDIRECT($H$3 &amp; "!A17"), 2, 0), "")</f>
        <v>룸네트워크</v>
      </c>
      <c r="L8" s="39">
        <f t="shared" ca="1" si="0"/>
        <v>118</v>
      </c>
      <c r="M8" s="73">
        <f t="shared" ca="1" si="1"/>
        <v>-7.0866141699999996E-2</v>
      </c>
      <c r="N8" s="82">
        <f t="shared" ca="1" si="4"/>
        <v>160894603.63496011</v>
      </c>
      <c r="O8" s="84" t="s">
        <v>194</v>
      </c>
      <c r="P8" s="39">
        <f t="shared" si="2"/>
        <v>14130</v>
      </c>
      <c r="Q8" s="73">
        <f t="shared" si="3"/>
        <v>0.2383873795</v>
      </c>
      <c r="R8" s="82">
        <f t="shared" si="5"/>
        <v>34704564.851943202</v>
      </c>
    </row>
    <row r="9" spans="1:18" ht="17.25" thickBot="1">
      <c r="A9" s="40" t="s">
        <v>171</v>
      </c>
      <c r="B9" s="11" t="s">
        <v>172</v>
      </c>
      <c r="C9" s="91">
        <v>19.2</v>
      </c>
      <c r="D9" s="88">
        <v>4.3478260900000003E-2</v>
      </c>
      <c r="E9" s="89">
        <v>1751338900.1815965</v>
      </c>
      <c r="F9" s="35"/>
      <c r="G9" s="50" t="s">
        <v>38</v>
      </c>
      <c r="H9" s="320" t="s">
        <v>37</v>
      </c>
      <c r="I9" s="321"/>
      <c r="K9" s="56" t="str">
        <f ca="1">IFERROR(OFFSET(INDIRECT($H$3 &amp; "!A17"), 3, 0), "")</f>
        <v>이그니스</v>
      </c>
      <c r="L9" s="39">
        <f t="shared" ca="1" si="0"/>
        <v>141</v>
      </c>
      <c r="M9" s="73">
        <f t="shared" ca="1" si="1"/>
        <v>6.8181818199999994E-2</v>
      </c>
      <c r="N9" s="82">
        <f t="shared" ca="1" si="4"/>
        <v>498220187.81647551</v>
      </c>
      <c r="O9" s="84" t="s">
        <v>246</v>
      </c>
      <c r="P9" s="39">
        <f t="shared" si="2"/>
        <v>356</v>
      </c>
      <c r="Q9" s="73">
        <f t="shared" si="3"/>
        <v>0.15584415579999999</v>
      </c>
      <c r="R9" s="82">
        <f t="shared" si="5"/>
        <v>352638989.58438557</v>
      </c>
    </row>
    <row r="10" spans="1:18">
      <c r="A10" s="40" t="s">
        <v>181</v>
      </c>
      <c r="B10" s="11" t="s">
        <v>182</v>
      </c>
      <c r="C10" s="91">
        <v>374</v>
      </c>
      <c r="D10" s="88">
        <v>3.0303030299999999E-2</v>
      </c>
      <c r="E10" s="89">
        <v>199175220.02667794</v>
      </c>
      <c r="F10" s="35"/>
      <c r="G10" s="374">
        <f>_xlfn.IFNA(VLOOKUP(G7, $B$2:$D$200, 3, FALSE), "-")</f>
        <v>-6.9494217299999994E-2</v>
      </c>
      <c r="H10" s="376">
        <f>_xlfn.IFNA(VLOOKUP(G7, $B$2:$D$200, 2, FALSE), "-")</f>
        <v>45699000</v>
      </c>
      <c r="I10" s="377"/>
      <c r="K10" s="58" t="str">
        <f ca="1">IFERROR(OFFSET(INDIRECT($H$3 &amp; "!A17"), 4, 0), "")</f>
        <v>모스코인</v>
      </c>
      <c r="L10" s="44">
        <f t="shared" ca="1" si="0"/>
        <v>147</v>
      </c>
      <c r="M10" s="74">
        <f t="shared" ca="1" si="1"/>
        <v>-9.2592592599999995E-2</v>
      </c>
      <c r="N10" s="86">
        <f t="shared" ca="1" si="4"/>
        <v>166093233.31826603</v>
      </c>
      <c r="O10" s="84" t="s">
        <v>226</v>
      </c>
      <c r="P10" s="39">
        <f t="shared" si="2"/>
        <v>419</v>
      </c>
      <c r="Q10" s="73">
        <f t="shared" si="3"/>
        <v>9.9737532800000001E-2</v>
      </c>
      <c r="R10" s="86">
        <f t="shared" si="5"/>
        <v>219097339.73305601</v>
      </c>
    </row>
    <row r="11" spans="1:18" ht="17.25" thickBot="1">
      <c r="A11" s="40" t="s">
        <v>265</v>
      </c>
      <c r="B11" s="11" t="s">
        <v>266</v>
      </c>
      <c r="C11" s="91">
        <v>79.3</v>
      </c>
      <c r="D11" s="88">
        <v>2.05920206E-2</v>
      </c>
      <c r="E11" s="89">
        <v>943497843.41582918</v>
      </c>
      <c r="F11" s="35"/>
      <c r="G11" s="375"/>
      <c r="H11" s="378"/>
      <c r="I11" s="379"/>
      <c r="K11" s="56" t="str">
        <f ca="1">IFERROR(OFFSET(INDIRECT($H$3 &amp; "!A17"), 5, 0), "")</f>
        <v>보라</v>
      </c>
      <c r="L11" s="39">
        <f t="shared" ca="1" si="0"/>
        <v>244</v>
      </c>
      <c r="M11" s="73">
        <f t="shared" ca="1" si="1"/>
        <v>-5.7915057899999997E-2</v>
      </c>
      <c r="N11" s="95">
        <f t="shared" ca="1" si="4"/>
        <v>63501111.505879767</v>
      </c>
      <c r="O11" s="85" t="s">
        <v>282</v>
      </c>
      <c r="P11" s="45">
        <f t="shared" si="2"/>
        <v>141</v>
      </c>
      <c r="Q11" s="76">
        <f t="shared" si="3"/>
        <v>6.8181818199999994E-2</v>
      </c>
      <c r="R11" s="95">
        <f t="shared" si="5"/>
        <v>498220187.81647551</v>
      </c>
    </row>
    <row r="12" spans="1:18" ht="17.25" thickBot="1">
      <c r="A12" s="40" t="s">
        <v>213</v>
      </c>
      <c r="B12" s="11" t="s">
        <v>214</v>
      </c>
      <c r="C12" s="91">
        <v>17.899999999999999</v>
      </c>
      <c r="D12" s="88">
        <v>0</v>
      </c>
      <c r="E12" s="89">
        <v>1628959133.176091</v>
      </c>
      <c r="F12" s="35"/>
      <c r="K12" s="56" t="str">
        <f ca="1">IFERROR(OFFSET(INDIRECT($H$3 &amp; "!A17"), 6, 0), "")</f>
        <v>디카르고</v>
      </c>
      <c r="L12" s="39">
        <f t="shared" ca="1" si="0"/>
        <v>198</v>
      </c>
      <c r="M12" s="73">
        <f t="shared" ca="1" si="1"/>
        <v>-7.9069767400000004E-2</v>
      </c>
      <c r="N12" s="82">
        <f t="shared" ca="1" si="4"/>
        <v>114738726.69886741</v>
      </c>
      <c r="O12" s="84" t="s">
        <v>230</v>
      </c>
      <c r="P12" s="39">
        <f t="shared" si="2"/>
        <v>152</v>
      </c>
      <c r="Q12" s="73">
        <f t="shared" si="3"/>
        <v>6.2937062899999993E-2</v>
      </c>
      <c r="R12" s="82">
        <f t="shared" si="5"/>
        <v>813358942.96626043</v>
      </c>
    </row>
    <row r="13" spans="1:18" ht="17.25" thickBot="1">
      <c r="A13" s="40" t="s">
        <v>209</v>
      </c>
      <c r="B13" s="11" t="s">
        <v>210</v>
      </c>
      <c r="C13" s="91">
        <v>164</v>
      </c>
      <c r="D13" s="88">
        <v>-1.79640719E-2</v>
      </c>
      <c r="E13" s="89">
        <v>221029635.15018293</v>
      </c>
      <c r="F13" s="35"/>
      <c r="G13" s="319" t="s">
        <v>70</v>
      </c>
      <c r="H13" s="320"/>
      <c r="I13" s="321"/>
      <c r="K13" s="56" t="str">
        <f ca="1">IFERROR(OFFSET(INDIRECT($H$3 &amp; "!A17"), 7, 0), "")</f>
        <v>픽셀</v>
      </c>
      <c r="L13" s="39">
        <f t="shared" ca="1" si="0"/>
        <v>99.1</v>
      </c>
      <c r="M13" s="73">
        <f t="shared" ca="1" si="1"/>
        <v>-8.2407407399999993E-2</v>
      </c>
      <c r="N13" s="82">
        <f t="shared" ca="1" si="4"/>
        <v>301921247.53426903</v>
      </c>
      <c r="O13" s="84" t="s">
        <v>172</v>
      </c>
      <c r="P13" s="39">
        <f t="shared" si="2"/>
        <v>19.2</v>
      </c>
      <c r="Q13" s="73">
        <f t="shared" si="3"/>
        <v>4.3478260900000003E-2</v>
      </c>
      <c r="R13" s="82">
        <f t="shared" si="5"/>
        <v>1751338900.1815965</v>
      </c>
    </row>
    <row r="14" spans="1:18">
      <c r="A14" s="40" t="s">
        <v>247</v>
      </c>
      <c r="B14" s="11" t="s">
        <v>248</v>
      </c>
      <c r="C14" s="91">
        <v>2290</v>
      </c>
      <c r="D14" s="88">
        <v>-2.5531914900000001E-2</v>
      </c>
      <c r="E14" s="89">
        <v>14913686.403761441</v>
      </c>
      <c r="F14" s="35"/>
      <c r="G14" s="347" t="s">
        <v>36</v>
      </c>
      <c r="H14" s="348"/>
      <c r="I14" s="349"/>
      <c r="K14" s="56" t="str">
        <f ca="1">IFERROR(OFFSET(INDIRECT($H$3 &amp; "!A17"), 8, 0), "")</f>
        <v>메타디움</v>
      </c>
      <c r="L14" s="39">
        <f t="shared" ca="1" si="0"/>
        <v>135</v>
      </c>
      <c r="M14" s="73">
        <f t="shared" ca="1" si="1"/>
        <v>-5.5944055899999998E-2</v>
      </c>
      <c r="N14" s="82">
        <f t="shared" ca="1" si="4"/>
        <v>189209098.54585186</v>
      </c>
      <c r="O14" s="84" t="s">
        <v>182</v>
      </c>
      <c r="P14" s="39">
        <f t="shared" si="2"/>
        <v>374</v>
      </c>
      <c r="Q14" s="73">
        <f t="shared" si="3"/>
        <v>3.0303030299999999E-2</v>
      </c>
      <c r="R14" s="82">
        <f t="shared" si="5"/>
        <v>199175220.02667794</v>
      </c>
    </row>
    <row r="15" spans="1:18" ht="17.25" thickBot="1">
      <c r="A15" s="40" t="s">
        <v>233</v>
      </c>
      <c r="B15" s="11" t="s">
        <v>234</v>
      </c>
      <c r="C15" s="91">
        <v>1090</v>
      </c>
      <c r="D15" s="88">
        <v>-3.1111111100000002E-2</v>
      </c>
      <c r="E15" s="89">
        <v>21503360.126746248</v>
      </c>
      <c r="F15" s="35"/>
      <c r="G15" s="340"/>
      <c r="H15" s="341"/>
      <c r="I15" s="342"/>
      <c r="K15" s="57" t="str">
        <f ca="1">IFERROR(OFFSET(INDIRECT($H$3 &amp; "!A17"), 9, 0), "")</f>
        <v>피르마체인</v>
      </c>
      <c r="L15" s="37">
        <f t="shared" ca="1" si="0"/>
        <v>164</v>
      </c>
      <c r="M15" s="75">
        <f t="shared" ca="1" si="1"/>
        <v>-1.79640719E-2</v>
      </c>
      <c r="N15" s="83">
        <f t="shared" ca="1" si="4"/>
        <v>221029635.15018293</v>
      </c>
      <c r="O15" s="70" t="s">
        <v>266</v>
      </c>
      <c r="P15" s="37">
        <f t="shared" si="2"/>
        <v>79.3</v>
      </c>
      <c r="Q15" s="75">
        <f t="shared" si="3"/>
        <v>2.05920206E-2</v>
      </c>
      <c r="R15" s="83">
        <f t="shared" si="5"/>
        <v>943497843.41582918</v>
      </c>
    </row>
    <row r="16" spans="1:18" ht="17.25" thickBot="1">
      <c r="A16" s="40" t="s">
        <v>197</v>
      </c>
      <c r="B16" s="11" t="s">
        <v>198</v>
      </c>
      <c r="C16" s="91">
        <v>20.8</v>
      </c>
      <c r="D16" s="88">
        <v>-3.25581395E-2</v>
      </c>
      <c r="E16" s="89">
        <v>1359709100.0299537</v>
      </c>
      <c r="F16" s="35"/>
      <c r="G16" s="50" t="s">
        <v>38</v>
      </c>
      <c r="H16" s="320" t="s">
        <v>37</v>
      </c>
      <c r="I16" s="321"/>
      <c r="K16" s="55" t="str">
        <f ca="1">IFERROR(OFFSET(INDIRECT($H$3 &amp; "!A17"), 10, 0), "")</f>
        <v>메디블록</v>
      </c>
      <c r="L16" s="38">
        <f t="shared" ca="1" si="0"/>
        <v>102</v>
      </c>
      <c r="M16" s="72">
        <f t="shared" ca="1" si="1"/>
        <v>-3.7735849100000003E-2</v>
      </c>
      <c r="N16" s="81">
        <f t="shared" ca="1" si="4"/>
        <v>1435332768.5023532</v>
      </c>
      <c r="O16" s="68" t="s">
        <v>214</v>
      </c>
      <c r="P16" s="38">
        <f t="shared" si="2"/>
        <v>17.899999999999999</v>
      </c>
      <c r="Q16" s="72">
        <f t="shared" si="3"/>
        <v>0</v>
      </c>
      <c r="R16" s="81">
        <f t="shared" si="5"/>
        <v>1628959133.176091</v>
      </c>
    </row>
    <row r="17" spans="1:18">
      <c r="A17" s="40" t="s">
        <v>283</v>
      </c>
      <c r="B17" s="11" t="s">
        <v>284</v>
      </c>
      <c r="C17" s="91">
        <v>326</v>
      </c>
      <c r="D17" s="88">
        <v>-3.5502958600000002E-2</v>
      </c>
      <c r="E17" s="89">
        <v>173785524.56549063</v>
      </c>
      <c r="F17" s="35"/>
      <c r="G17" s="374">
        <f>_xlfn.IFNA(VLOOKUP(G14, $B$2:$D$200, 3, FALSE), "-")</f>
        <v>-6.9494217299999994E-2</v>
      </c>
      <c r="H17" s="376">
        <f>_xlfn.IFNA(VLOOKUP(G14, $B$2:$D$200, 2, FALSE), "-")</f>
        <v>45699000</v>
      </c>
      <c r="I17" s="377"/>
      <c r="K17" s="56" t="str">
        <f ca="1">IFERROR(OFFSET(INDIRECT($H$3 &amp; "!A17"), 11, 0), "")</f>
        <v>엔도르</v>
      </c>
      <c r="L17" s="39">
        <f t="shared" ca="1" si="0"/>
        <v>64.5</v>
      </c>
      <c r="M17" s="73">
        <f t="shared" ca="1" si="1"/>
        <v>-0.2996742671</v>
      </c>
      <c r="N17" s="82">
        <f t="shared" ca="1" si="4"/>
        <v>832581056.68457162</v>
      </c>
      <c r="O17" s="84" t="s">
        <v>210</v>
      </c>
      <c r="P17" s="39">
        <f t="shared" si="2"/>
        <v>164</v>
      </c>
      <c r="Q17" s="73">
        <f t="shared" si="3"/>
        <v>-1.79640719E-2</v>
      </c>
      <c r="R17" s="82">
        <f t="shared" si="5"/>
        <v>221029635.15018293</v>
      </c>
    </row>
    <row r="18" spans="1:18" ht="17.25" thickBot="1">
      <c r="A18" s="40" t="s">
        <v>123</v>
      </c>
      <c r="B18" s="11" t="s">
        <v>124</v>
      </c>
      <c r="C18" s="91">
        <v>5700</v>
      </c>
      <c r="D18" s="88">
        <v>-3.7162162200000001E-2</v>
      </c>
      <c r="E18" s="89">
        <v>12486454.90465232</v>
      </c>
      <c r="F18" s="35"/>
      <c r="G18" s="375"/>
      <c r="H18" s="378"/>
      <c r="I18" s="379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248</v>
      </c>
      <c r="P18" s="39">
        <f t="shared" si="2"/>
        <v>2290</v>
      </c>
      <c r="Q18" s="73">
        <f t="shared" si="3"/>
        <v>-2.5531914900000001E-2</v>
      </c>
      <c r="R18" s="82">
        <f t="shared" si="5"/>
        <v>14913686.403761441</v>
      </c>
    </row>
    <row r="19" spans="1:18" ht="17.25" thickBot="1">
      <c r="A19" s="40" t="s">
        <v>211</v>
      </c>
      <c r="B19" s="11" t="s">
        <v>212</v>
      </c>
      <c r="C19" s="91">
        <v>102</v>
      </c>
      <c r="D19" s="88">
        <v>-3.7735849100000003E-2</v>
      </c>
      <c r="E19" s="89">
        <v>1435332768.5023532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234</v>
      </c>
      <c r="P19" s="39">
        <f t="shared" si="2"/>
        <v>1090</v>
      </c>
      <c r="Q19" s="73">
        <f t="shared" si="3"/>
        <v>-3.1111111100000002E-2</v>
      </c>
      <c r="R19" s="82">
        <f t="shared" si="5"/>
        <v>21503360.126746248</v>
      </c>
    </row>
    <row r="20" spans="1:18" ht="17.25" thickBot="1">
      <c r="A20" s="40" t="s">
        <v>195</v>
      </c>
      <c r="B20" s="11" t="s">
        <v>196</v>
      </c>
      <c r="C20" s="91">
        <v>14.9</v>
      </c>
      <c r="D20" s="88">
        <v>-4.4871794899999998E-2</v>
      </c>
      <c r="E20" s="89">
        <v>984217553.58285725</v>
      </c>
      <c r="F20" s="35"/>
      <c r="G20" s="319" t="s">
        <v>286</v>
      </c>
      <c r="H20" s="320"/>
      <c r="I20" s="32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198</v>
      </c>
      <c r="P20" s="39">
        <f t="shared" si="2"/>
        <v>20.8</v>
      </c>
      <c r="Q20" s="73">
        <f t="shared" si="3"/>
        <v>-3.25581395E-2</v>
      </c>
      <c r="R20" s="86">
        <f t="shared" si="5"/>
        <v>1359709100.0299537</v>
      </c>
    </row>
    <row r="21" spans="1:18">
      <c r="A21" s="40" t="s">
        <v>259</v>
      </c>
      <c r="B21" s="11" t="s">
        <v>260</v>
      </c>
      <c r="C21" s="91">
        <v>104</v>
      </c>
      <c r="D21" s="88">
        <v>-4.58715596E-2</v>
      </c>
      <c r="E21" s="89">
        <v>479620201.77013397</v>
      </c>
      <c r="F21" s="35"/>
      <c r="G21" s="347" t="s">
        <v>36</v>
      </c>
      <c r="H21" s="348"/>
      <c r="I21" s="349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284</v>
      </c>
      <c r="P21" s="45">
        <f t="shared" si="2"/>
        <v>326</v>
      </c>
      <c r="Q21" s="76">
        <f t="shared" si="3"/>
        <v>-3.5502958600000002E-2</v>
      </c>
      <c r="R21" s="95">
        <f t="shared" si="5"/>
        <v>173785524.56549063</v>
      </c>
    </row>
    <row r="22" spans="1:18" ht="17.25" thickBot="1">
      <c r="A22" s="40" t="s">
        <v>133</v>
      </c>
      <c r="B22" s="11" t="s">
        <v>134</v>
      </c>
      <c r="C22" s="91">
        <v>117</v>
      </c>
      <c r="D22" s="88">
        <v>-4.8780487800000001E-2</v>
      </c>
      <c r="E22" s="89">
        <v>151527032.7005963</v>
      </c>
      <c r="F22" s="35"/>
      <c r="G22" s="340"/>
      <c r="H22" s="341"/>
      <c r="I22" s="34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124</v>
      </c>
      <c r="P22" s="39">
        <f t="shared" si="2"/>
        <v>5700</v>
      </c>
      <c r="Q22" s="73">
        <f t="shared" si="3"/>
        <v>-3.7162162200000001E-2</v>
      </c>
      <c r="R22" s="82">
        <f t="shared" si="5"/>
        <v>12486454.90465232</v>
      </c>
    </row>
    <row r="23" spans="1:18" ht="17.25" thickBot="1">
      <c r="A23" s="40" t="s">
        <v>207</v>
      </c>
      <c r="B23" s="11" t="s">
        <v>208</v>
      </c>
      <c r="C23" s="91">
        <v>401</v>
      </c>
      <c r="D23" s="88">
        <v>-4.9763033200000001E-2</v>
      </c>
      <c r="E23" s="89">
        <v>124156511.13641182</v>
      </c>
      <c r="F23" s="35"/>
      <c r="G23" s="50" t="s">
        <v>38</v>
      </c>
      <c r="H23" s="320" t="s">
        <v>37</v>
      </c>
      <c r="I23" s="32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212</v>
      </c>
      <c r="P23" s="39">
        <f t="shared" si="2"/>
        <v>102</v>
      </c>
      <c r="Q23" s="73">
        <f t="shared" si="3"/>
        <v>-3.7735849100000003E-2</v>
      </c>
      <c r="R23" s="82">
        <f t="shared" si="5"/>
        <v>1435332768.5023532</v>
      </c>
    </row>
    <row r="24" spans="1:18">
      <c r="A24" s="40" t="s">
        <v>66</v>
      </c>
      <c r="B24" s="11" t="s">
        <v>67</v>
      </c>
      <c r="C24" s="91">
        <v>7345</v>
      </c>
      <c r="D24" s="88">
        <v>-5.22580645E-2</v>
      </c>
      <c r="E24" s="89">
        <v>9516277.5047116205</v>
      </c>
      <c r="F24" s="35"/>
      <c r="G24" s="374">
        <f>_xlfn.IFNA(VLOOKUP(G21, $B$2:$D$200, 3, FALSE), "-")</f>
        <v>-6.9494217299999994E-2</v>
      </c>
      <c r="H24" s="376">
        <f>_xlfn.IFNA(VLOOKUP(G21, $B$2:$D$200, 2, FALSE), "-")</f>
        <v>45699000</v>
      </c>
      <c r="I24" s="377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196</v>
      </c>
      <c r="P24" s="39">
        <f t="shared" si="2"/>
        <v>14.9</v>
      </c>
      <c r="Q24" s="73">
        <f t="shared" si="3"/>
        <v>-4.4871794899999998E-2</v>
      </c>
      <c r="R24" s="82">
        <f t="shared" si="5"/>
        <v>984217553.58285725</v>
      </c>
    </row>
    <row r="25" spans="1:18" ht="17.25" thickBot="1">
      <c r="A25" s="40" t="s">
        <v>199</v>
      </c>
      <c r="B25" s="11" t="s">
        <v>200</v>
      </c>
      <c r="C25" s="91">
        <v>291</v>
      </c>
      <c r="D25" s="88">
        <v>-5.5194805200000002E-2</v>
      </c>
      <c r="E25" s="89">
        <v>90969038.420773566</v>
      </c>
      <c r="F25" s="35"/>
      <c r="G25" s="375"/>
      <c r="H25" s="378"/>
      <c r="I25" s="379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260</v>
      </c>
      <c r="P25" s="37">
        <f t="shared" si="2"/>
        <v>104</v>
      </c>
      <c r="Q25" s="75">
        <f t="shared" si="3"/>
        <v>-4.58715596E-2</v>
      </c>
      <c r="R25" s="83">
        <f t="shared" si="5"/>
        <v>479620201.77013397</v>
      </c>
    </row>
    <row r="26" spans="1:18">
      <c r="A26" s="40" t="s">
        <v>201</v>
      </c>
      <c r="B26" s="11" t="s">
        <v>202</v>
      </c>
      <c r="C26" s="91">
        <v>135</v>
      </c>
      <c r="D26" s="88">
        <v>-5.5944055899999998E-2</v>
      </c>
      <c r="E26" s="89">
        <v>189209098.54585186</v>
      </c>
      <c r="F26" s="35"/>
    </row>
    <row r="27" spans="1:18" ht="17.25" thickBot="1">
      <c r="A27" s="40" t="s">
        <v>115</v>
      </c>
      <c r="B27" s="11" t="s">
        <v>116</v>
      </c>
      <c r="C27" s="91">
        <v>367</v>
      </c>
      <c r="D27" s="88">
        <v>-5.6555269900000003E-2</v>
      </c>
      <c r="E27" s="89">
        <v>65373151.02875188</v>
      </c>
      <c r="F27" s="35"/>
    </row>
    <row r="28" spans="1:18" ht="17.25" thickBot="1">
      <c r="A28" s="40" t="s">
        <v>173</v>
      </c>
      <c r="B28" s="11" t="s">
        <v>174</v>
      </c>
      <c r="C28" s="91">
        <v>244</v>
      </c>
      <c r="D28" s="88">
        <v>-5.7915057899999997E-2</v>
      </c>
      <c r="E28" s="89">
        <v>63501111.505879767</v>
      </c>
      <c r="F28" s="35"/>
      <c r="G28" s="319" t="s">
        <v>46</v>
      </c>
      <c r="H28" s="320"/>
      <c r="I28" s="320"/>
      <c r="J28" s="321"/>
      <c r="K28" s="319" t="s">
        <v>44</v>
      </c>
      <c r="L28" s="320"/>
      <c r="M28" s="320"/>
      <c r="N28" s="321"/>
      <c r="O28" s="319" t="s">
        <v>45</v>
      </c>
      <c r="P28" s="320"/>
      <c r="Q28" s="320"/>
      <c r="R28" s="321"/>
    </row>
    <row r="29" spans="1:18" ht="17.25" thickBot="1">
      <c r="A29" s="40" t="s">
        <v>279</v>
      </c>
      <c r="B29" s="11" t="s">
        <v>280</v>
      </c>
      <c r="C29" s="91">
        <v>1210</v>
      </c>
      <c r="D29" s="88">
        <v>-6.2015503899999998E-2</v>
      </c>
      <c r="E29" s="89">
        <v>23401742.294994891</v>
      </c>
      <c r="F29" s="35"/>
      <c r="G29" s="362" t="s">
        <v>55</v>
      </c>
      <c r="H29" s="381">
        <f ca="1">NOW()</f>
        <v>44338.622744097222</v>
      </c>
      <c r="I29" s="382"/>
      <c r="J29" s="383"/>
      <c r="K29" s="380" t="s">
        <v>55</v>
      </c>
      <c r="L29" s="381">
        <f ca="1">NOW()</f>
        <v>44338.622744097222</v>
      </c>
      <c r="M29" s="382"/>
      <c r="N29" s="383"/>
      <c r="O29" s="380" t="s">
        <v>55</v>
      </c>
      <c r="P29" s="381">
        <f ca="1">NOW()</f>
        <v>44338.622744097222</v>
      </c>
      <c r="Q29" s="382"/>
      <c r="R29" s="383"/>
    </row>
    <row r="30" spans="1:18" ht="17.25" thickBot="1">
      <c r="A30" s="40" t="s">
        <v>215</v>
      </c>
      <c r="B30" s="11" t="s">
        <v>216</v>
      </c>
      <c r="C30" s="91">
        <v>335</v>
      </c>
      <c r="D30" s="88">
        <v>-6.6852367699999998E-2</v>
      </c>
      <c r="E30" s="89">
        <v>65324003.818733558</v>
      </c>
      <c r="F30" s="35"/>
      <c r="G30" s="373"/>
      <c r="H30" s="51" t="s">
        <v>58</v>
      </c>
      <c r="I30" s="69" t="s">
        <v>59</v>
      </c>
      <c r="J30" s="65" t="s">
        <v>294</v>
      </c>
      <c r="K30" s="342"/>
      <c r="L30" s="51" t="s">
        <v>58</v>
      </c>
      <c r="M30" s="69" t="s">
        <v>59</v>
      </c>
      <c r="N30" s="87" t="s">
        <v>294</v>
      </c>
      <c r="O30" s="342"/>
      <c r="P30" s="51" t="s">
        <v>58</v>
      </c>
      <c r="Q30" s="69" t="s">
        <v>59</v>
      </c>
      <c r="R30" s="87" t="s">
        <v>294</v>
      </c>
    </row>
    <row r="31" spans="1:18">
      <c r="A31" s="40" t="s">
        <v>221</v>
      </c>
      <c r="B31" s="11" t="s">
        <v>222</v>
      </c>
      <c r="C31" s="91">
        <v>13.8</v>
      </c>
      <c r="D31" s="88">
        <v>-6.7567567600000003E-2</v>
      </c>
      <c r="E31" s="89">
        <v>1564344494.9724472</v>
      </c>
      <c r="F31" s="35"/>
      <c r="G31" s="52" t="s">
        <v>238</v>
      </c>
      <c r="H31" s="38">
        <f t="shared" ref="H31:H50" si="6">_xlfn.IFNA(VLOOKUP(G31, $B$2:$D$200, 2, FALSE), "")</f>
        <v>714</v>
      </c>
      <c r="I31" s="72">
        <f t="shared" ref="I31:I50" si="7">_xlfn.IFNA(VLOOKUP(G31, $B$2:$D$200, 3, FALSE), "")</f>
        <v>1.8790322581000001</v>
      </c>
      <c r="J31" s="81">
        <f>_xlfn.IFNA(VLOOKUP(G31, $B$2:$E$200, 4, FALSE), "")</f>
        <v>2240445131.4717536</v>
      </c>
      <c r="K31" s="77" t="s">
        <v>172</v>
      </c>
      <c r="L31" s="38">
        <f t="shared" ref="L31:L50" si="8">_xlfn.IFNA(VLOOKUP(K31, $B$2:$D$200, 2, FALSE), "")</f>
        <v>19.2</v>
      </c>
      <c r="M31" s="72">
        <f t="shared" ref="M31:M50" si="9">_xlfn.IFNA(VLOOKUP(K31, $B$2:$D$200, 3, FALSE), "")</f>
        <v>4.3478260900000003E-2</v>
      </c>
      <c r="N31" s="81">
        <f>_xlfn.IFNA(VLOOKUP(K31, $B$2:$E$200, 4, FALSE), "")</f>
        <v>1751338900.1815965</v>
      </c>
      <c r="O31" s="77" t="s">
        <v>238</v>
      </c>
      <c r="P31" s="38">
        <f t="shared" ref="P31:P50" si="10">_xlfn.IFNA(VLOOKUP(O31, $B$2:$D$200, 2, FALSE), "")</f>
        <v>714</v>
      </c>
      <c r="Q31" s="72">
        <f t="shared" ref="Q31:Q50" si="11">_xlfn.IFNA(VLOOKUP(O31, $B$2:$D$200, 3, FALSE), "")</f>
        <v>1.8790322581000001</v>
      </c>
      <c r="R31" s="81">
        <f>_xlfn.IFNA(VLOOKUP(O31, $B$2:$E$200, 4, FALSE), "")</f>
        <v>2240445131.4717536</v>
      </c>
    </row>
    <row r="32" spans="1:18">
      <c r="A32" s="40" t="s">
        <v>219</v>
      </c>
      <c r="B32" s="11" t="s">
        <v>220</v>
      </c>
      <c r="C32" s="91">
        <v>13.5</v>
      </c>
      <c r="D32" s="88">
        <v>-6.8965517200000007E-2</v>
      </c>
      <c r="E32" s="89">
        <v>873526393.12386692</v>
      </c>
      <c r="F32" s="35"/>
      <c r="G32" s="47" t="s">
        <v>252</v>
      </c>
      <c r="H32" s="39">
        <f t="shared" si="6"/>
        <v>625</v>
      </c>
      <c r="I32" s="73">
        <f t="shared" si="7"/>
        <v>0.5625</v>
      </c>
      <c r="J32" s="82">
        <f t="shared" ref="J32:J50" si="12">_xlfn.IFNA(VLOOKUP(G32, $B$2:$E$200, 4, FALSE), "")</f>
        <v>840316455.37975907</v>
      </c>
      <c r="K32" s="78" t="s">
        <v>266</v>
      </c>
      <c r="L32" s="39">
        <f t="shared" si="8"/>
        <v>79.3</v>
      </c>
      <c r="M32" s="73">
        <f t="shared" si="9"/>
        <v>2.05920206E-2</v>
      </c>
      <c r="N32" s="82">
        <f t="shared" ref="N32:N50" si="13">_xlfn.IFNA(VLOOKUP(K32, $B$2:$E$200, 4, FALSE), "")</f>
        <v>943497843.41582918</v>
      </c>
      <c r="O32" s="78" t="s">
        <v>252</v>
      </c>
      <c r="P32" s="39">
        <f t="shared" si="10"/>
        <v>625</v>
      </c>
      <c r="Q32" s="73">
        <f t="shared" si="11"/>
        <v>0.5625</v>
      </c>
      <c r="R32" s="82">
        <f t="shared" ref="R32:R50" si="14">_xlfn.IFNA(VLOOKUP(O32, $B$2:$E$200, 4, FALSE), "")</f>
        <v>840316455.37975907</v>
      </c>
    </row>
    <row r="33" spans="1:18">
      <c r="A33" s="40" t="s">
        <v>48</v>
      </c>
      <c r="B33" s="11" t="s">
        <v>49</v>
      </c>
      <c r="C33" s="91">
        <v>45699000</v>
      </c>
      <c r="D33" s="88">
        <v>-6.9494217299999994E-2</v>
      </c>
      <c r="E33" s="89">
        <v>4535.7397329300002</v>
      </c>
      <c r="F33" s="35"/>
      <c r="G33" s="47" t="s">
        <v>194</v>
      </c>
      <c r="H33" s="39">
        <f t="shared" si="6"/>
        <v>14130</v>
      </c>
      <c r="I33" s="73">
        <f t="shared" si="7"/>
        <v>0.2383873795</v>
      </c>
      <c r="J33" s="82">
        <f t="shared" si="12"/>
        <v>34704564.851943202</v>
      </c>
      <c r="K33" s="78" t="s">
        <v>214</v>
      </c>
      <c r="L33" s="39">
        <f t="shared" si="8"/>
        <v>17.899999999999999</v>
      </c>
      <c r="M33" s="73">
        <f t="shared" si="9"/>
        <v>0</v>
      </c>
      <c r="N33" s="82">
        <f t="shared" si="13"/>
        <v>1628959133.176091</v>
      </c>
      <c r="O33" s="78" t="s">
        <v>246</v>
      </c>
      <c r="P33" s="39">
        <f t="shared" si="10"/>
        <v>356</v>
      </c>
      <c r="Q33" s="73">
        <f t="shared" si="11"/>
        <v>0.15584415579999999</v>
      </c>
      <c r="R33" s="82">
        <f t="shared" si="14"/>
        <v>352638989.58438557</v>
      </c>
    </row>
    <row r="34" spans="1:18">
      <c r="A34" s="40" t="s">
        <v>263</v>
      </c>
      <c r="B34" s="11" t="s">
        <v>264</v>
      </c>
      <c r="C34" s="91">
        <v>118</v>
      </c>
      <c r="D34" s="88">
        <v>-7.0866141699999996E-2</v>
      </c>
      <c r="E34" s="89">
        <v>160894603.63496011</v>
      </c>
      <c r="F34" s="35"/>
      <c r="G34" s="47" t="s">
        <v>246</v>
      </c>
      <c r="H34" s="39">
        <f t="shared" si="6"/>
        <v>356</v>
      </c>
      <c r="I34" s="73">
        <f t="shared" si="7"/>
        <v>0.15584415579999999</v>
      </c>
      <c r="J34" s="82">
        <f t="shared" si="12"/>
        <v>352638989.58438557</v>
      </c>
      <c r="K34" s="78" t="s">
        <v>198</v>
      </c>
      <c r="L34" s="39">
        <f t="shared" si="8"/>
        <v>20.8</v>
      </c>
      <c r="M34" s="73">
        <f t="shared" si="9"/>
        <v>-3.25581395E-2</v>
      </c>
      <c r="N34" s="82">
        <f t="shared" si="13"/>
        <v>1359709100.0299537</v>
      </c>
      <c r="O34" s="78" t="s">
        <v>226</v>
      </c>
      <c r="P34" s="39">
        <f t="shared" si="10"/>
        <v>419</v>
      </c>
      <c r="Q34" s="73">
        <f t="shared" si="11"/>
        <v>9.9737532800000001E-2</v>
      </c>
      <c r="R34" s="82">
        <f t="shared" si="14"/>
        <v>219097339.73305601</v>
      </c>
    </row>
    <row r="35" spans="1:18">
      <c r="A35" s="40" t="s">
        <v>227</v>
      </c>
      <c r="B35" s="11" t="s">
        <v>228</v>
      </c>
      <c r="C35" s="91">
        <v>13.1</v>
      </c>
      <c r="D35" s="88">
        <v>-7.0921985800000004E-2</v>
      </c>
      <c r="E35" s="89">
        <v>2226123074.6759415</v>
      </c>
      <c r="F35" s="35"/>
      <c r="G35" s="47" t="s">
        <v>226</v>
      </c>
      <c r="H35" s="44">
        <f t="shared" si="6"/>
        <v>419</v>
      </c>
      <c r="I35" s="74">
        <f t="shared" si="7"/>
        <v>9.9737532800000001E-2</v>
      </c>
      <c r="J35" s="86">
        <f t="shared" si="12"/>
        <v>219097339.73305601</v>
      </c>
      <c r="K35" s="79" t="s">
        <v>196</v>
      </c>
      <c r="L35" s="44">
        <f t="shared" si="8"/>
        <v>14.9</v>
      </c>
      <c r="M35" s="74">
        <f t="shared" si="9"/>
        <v>-4.4871794899999998E-2</v>
      </c>
      <c r="N35" s="86">
        <f t="shared" si="13"/>
        <v>984217553.58285725</v>
      </c>
      <c r="O35" s="79" t="s">
        <v>282</v>
      </c>
      <c r="P35" s="44">
        <f t="shared" si="10"/>
        <v>141</v>
      </c>
      <c r="Q35" s="74">
        <f t="shared" si="11"/>
        <v>6.8181818199999994E-2</v>
      </c>
      <c r="R35" s="86">
        <f t="shared" si="14"/>
        <v>498220187.81647551</v>
      </c>
    </row>
    <row r="36" spans="1:18">
      <c r="A36" s="40" t="s">
        <v>255</v>
      </c>
      <c r="B36" s="11" t="s">
        <v>256</v>
      </c>
      <c r="C36" s="91">
        <v>196</v>
      </c>
      <c r="D36" s="88">
        <v>-7.1090047399999995E-2</v>
      </c>
      <c r="E36" s="89">
        <v>20260711.758296411</v>
      </c>
      <c r="F36" s="35"/>
      <c r="G36" s="49" t="s">
        <v>282</v>
      </c>
      <c r="H36" s="39">
        <f t="shared" si="6"/>
        <v>141</v>
      </c>
      <c r="I36" s="73">
        <f t="shared" si="7"/>
        <v>6.8181818199999994E-2</v>
      </c>
      <c r="J36" s="95">
        <f t="shared" si="12"/>
        <v>498220187.81647551</v>
      </c>
      <c r="K36" s="78" t="s">
        <v>222</v>
      </c>
      <c r="L36" s="39">
        <f t="shared" si="8"/>
        <v>13.8</v>
      </c>
      <c r="M36" s="73">
        <f t="shared" si="9"/>
        <v>-6.7567567600000003E-2</v>
      </c>
      <c r="N36" s="95">
        <f t="shared" si="13"/>
        <v>1564344494.9724472</v>
      </c>
      <c r="O36" s="78" t="s">
        <v>230</v>
      </c>
      <c r="P36" s="39">
        <f t="shared" si="10"/>
        <v>152</v>
      </c>
      <c r="Q36" s="73">
        <f t="shared" si="11"/>
        <v>6.2937062899999993E-2</v>
      </c>
      <c r="R36" s="95">
        <f t="shared" si="14"/>
        <v>813358942.96626043</v>
      </c>
    </row>
    <row r="37" spans="1:18">
      <c r="A37" s="40" t="s">
        <v>267</v>
      </c>
      <c r="B37" s="11" t="s">
        <v>268</v>
      </c>
      <c r="C37" s="91">
        <v>69.8</v>
      </c>
      <c r="D37" s="88">
        <v>-7.18085106E-2</v>
      </c>
      <c r="E37" s="89">
        <v>319764921.25267774</v>
      </c>
      <c r="F37" s="35"/>
      <c r="G37" s="47" t="s">
        <v>230</v>
      </c>
      <c r="H37" s="39">
        <f t="shared" si="6"/>
        <v>152</v>
      </c>
      <c r="I37" s="73">
        <f t="shared" si="7"/>
        <v>6.2937062899999993E-2</v>
      </c>
      <c r="J37" s="82">
        <f t="shared" si="12"/>
        <v>813358942.96626043</v>
      </c>
      <c r="K37" s="78" t="s">
        <v>220</v>
      </c>
      <c r="L37" s="39">
        <f t="shared" si="8"/>
        <v>13.5</v>
      </c>
      <c r="M37" s="73">
        <f t="shared" si="9"/>
        <v>-6.8965517200000007E-2</v>
      </c>
      <c r="N37" s="82">
        <f t="shared" si="13"/>
        <v>873526393.12386692</v>
      </c>
      <c r="O37" s="78" t="s">
        <v>182</v>
      </c>
      <c r="P37" s="39">
        <f t="shared" si="10"/>
        <v>374</v>
      </c>
      <c r="Q37" s="73">
        <f t="shared" si="11"/>
        <v>3.0303030299999999E-2</v>
      </c>
      <c r="R37" s="82">
        <f t="shared" si="14"/>
        <v>199175220.02667794</v>
      </c>
    </row>
    <row r="38" spans="1:18">
      <c r="A38" s="40" t="s">
        <v>64</v>
      </c>
      <c r="B38" s="11" t="s">
        <v>65</v>
      </c>
      <c r="C38" s="91">
        <v>42.7</v>
      </c>
      <c r="D38" s="88">
        <v>-7.3752711499999998E-2</v>
      </c>
      <c r="E38" s="89">
        <v>927536741.76276898</v>
      </c>
      <c r="F38" s="35"/>
      <c r="G38" s="47" t="s">
        <v>172</v>
      </c>
      <c r="H38" s="39">
        <f t="shared" si="6"/>
        <v>19.2</v>
      </c>
      <c r="I38" s="73">
        <f t="shared" si="7"/>
        <v>4.3478260900000003E-2</v>
      </c>
      <c r="J38" s="82">
        <f t="shared" si="12"/>
        <v>1751338900.1815965</v>
      </c>
      <c r="K38" s="78" t="s">
        <v>228</v>
      </c>
      <c r="L38" s="39">
        <f t="shared" si="8"/>
        <v>13.1</v>
      </c>
      <c r="M38" s="73">
        <f t="shared" si="9"/>
        <v>-7.0921985800000004E-2</v>
      </c>
      <c r="N38" s="82">
        <f t="shared" si="13"/>
        <v>2226123074.6759415</v>
      </c>
      <c r="O38" s="78" t="s">
        <v>210</v>
      </c>
      <c r="P38" s="39">
        <f t="shared" si="10"/>
        <v>164</v>
      </c>
      <c r="Q38" s="73">
        <f t="shared" si="11"/>
        <v>-1.79640719E-2</v>
      </c>
      <c r="R38" s="82">
        <f t="shared" si="14"/>
        <v>221029635.15018293</v>
      </c>
    </row>
    <row r="39" spans="1:18">
      <c r="A39" s="40" t="s">
        <v>161</v>
      </c>
      <c r="B39" s="11" t="s">
        <v>162</v>
      </c>
      <c r="C39" s="91">
        <v>1345</v>
      </c>
      <c r="D39" s="88">
        <v>-7.5601374599999993E-2</v>
      </c>
      <c r="E39" s="89">
        <v>10138203.305974569</v>
      </c>
      <c r="F39" s="35"/>
      <c r="G39" s="47" t="s">
        <v>182</v>
      </c>
      <c r="H39" s="39">
        <f t="shared" si="6"/>
        <v>374</v>
      </c>
      <c r="I39" s="73">
        <f t="shared" si="7"/>
        <v>3.0303030299999999E-2</v>
      </c>
      <c r="J39" s="82">
        <f t="shared" si="12"/>
        <v>199175220.02667794</v>
      </c>
      <c r="K39" s="78" t="s">
        <v>268</v>
      </c>
      <c r="L39" s="39">
        <f t="shared" si="8"/>
        <v>69.8</v>
      </c>
      <c r="M39" s="73">
        <f t="shared" si="9"/>
        <v>-7.18085106E-2</v>
      </c>
      <c r="N39" s="82">
        <f t="shared" si="13"/>
        <v>319764921.25267774</v>
      </c>
      <c r="O39" s="78" t="s">
        <v>284</v>
      </c>
      <c r="P39" s="39">
        <f t="shared" si="10"/>
        <v>326</v>
      </c>
      <c r="Q39" s="73">
        <f t="shared" si="11"/>
        <v>-3.5502958600000002E-2</v>
      </c>
      <c r="R39" s="82">
        <f t="shared" si="14"/>
        <v>173785524.56549063</v>
      </c>
    </row>
    <row r="40" spans="1:18" ht="17.25" thickBot="1">
      <c r="A40" s="40" t="s">
        <v>111</v>
      </c>
      <c r="B40" s="11" t="s">
        <v>112</v>
      </c>
      <c r="C40" s="91">
        <v>198</v>
      </c>
      <c r="D40" s="88">
        <v>-7.9069767400000004E-2</v>
      </c>
      <c r="E40" s="89">
        <v>114738726.69886741</v>
      </c>
      <c r="F40" s="35"/>
      <c r="G40" s="53" t="s">
        <v>266</v>
      </c>
      <c r="H40" s="37">
        <f t="shared" si="6"/>
        <v>79.3</v>
      </c>
      <c r="I40" s="75">
        <f t="shared" si="7"/>
        <v>2.05920206E-2</v>
      </c>
      <c r="J40" s="83">
        <f t="shared" si="12"/>
        <v>943497843.41582918</v>
      </c>
      <c r="K40" s="80" t="s">
        <v>65</v>
      </c>
      <c r="L40" s="37">
        <f t="shared" si="8"/>
        <v>42.7</v>
      </c>
      <c r="M40" s="75">
        <f t="shared" si="9"/>
        <v>-7.3752711499999998E-2</v>
      </c>
      <c r="N40" s="83">
        <f t="shared" si="13"/>
        <v>927536741.76276898</v>
      </c>
      <c r="O40" s="80" t="s">
        <v>212</v>
      </c>
      <c r="P40" s="37">
        <f t="shared" si="10"/>
        <v>102</v>
      </c>
      <c r="Q40" s="75">
        <f t="shared" si="11"/>
        <v>-3.7735849100000003E-2</v>
      </c>
      <c r="R40" s="83">
        <f t="shared" si="14"/>
        <v>1435332768.5023532</v>
      </c>
    </row>
    <row r="41" spans="1:18">
      <c r="A41" s="40" t="s">
        <v>121</v>
      </c>
      <c r="B41" s="11" t="s">
        <v>122</v>
      </c>
      <c r="C41" s="91">
        <v>99.1</v>
      </c>
      <c r="D41" s="88">
        <v>-8.2407407399999993E-2</v>
      </c>
      <c r="E41" s="89">
        <v>301921247.53426903</v>
      </c>
      <c r="F41" s="35"/>
      <c r="G41" s="52" t="s">
        <v>214</v>
      </c>
      <c r="H41" s="38">
        <f t="shared" si="6"/>
        <v>17.899999999999999</v>
      </c>
      <c r="I41" s="72">
        <f t="shared" si="7"/>
        <v>0</v>
      </c>
      <c r="J41" s="81">
        <f t="shared" si="12"/>
        <v>1628959133.176091</v>
      </c>
      <c r="K41" s="77" t="s">
        <v>122</v>
      </c>
      <c r="L41" s="38">
        <f t="shared" si="8"/>
        <v>99.1</v>
      </c>
      <c r="M41" s="72">
        <f t="shared" si="9"/>
        <v>-8.2407407399999993E-2</v>
      </c>
      <c r="N41" s="81">
        <f t="shared" si="13"/>
        <v>301921247.53426903</v>
      </c>
      <c r="O41" s="77" t="s">
        <v>260</v>
      </c>
      <c r="P41" s="38">
        <f t="shared" si="10"/>
        <v>104</v>
      </c>
      <c r="Q41" s="72">
        <f t="shared" si="11"/>
        <v>-4.58715596E-2</v>
      </c>
      <c r="R41" s="81">
        <f t="shared" si="14"/>
        <v>479620201.77013397</v>
      </c>
    </row>
    <row r="42" spans="1:18">
      <c r="A42" s="40" t="s">
        <v>183</v>
      </c>
      <c r="B42" s="11" t="s">
        <v>184</v>
      </c>
      <c r="C42" s="91">
        <v>1600</v>
      </c>
      <c r="D42" s="88">
        <v>-8.8319088300000001E-2</v>
      </c>
      <c r="E42" s="89">
        <v>1201643.80318653</v>
      </c>
      <c r="F42" s="35"/>
      <c r="G42" s="47" t="s">
        <v>210</v>
      </c>
      <c r="H42" s="39">
        <f t="shared" si="6"/>
        <v>164</v>
      </c>
      <c r="I42" s="73">
        <f t="shared" si="7"/>
        <v>-1.79640719E-2</v>
      </c>
      <c r="J42" s="82">
        <f t="shared" si="12"/>
        <v>221029635.15018293</v>
      </c>
      <c r="K42" s="78" t="s">
        <v>218</v>
      </c>
      <c r="L42" s="39">
        <f t="shared" si="8"/>
        <v>21</v>
      </c>
      <c r="M42" s="73">
        <f t="shared" si="9"/>
        <v>-9.0909090900000003E-2</v>
      </c>
      <c r="N42" s="82">
        <f t="shared" si="13"/>
        <v>950513553.48240185</v>
      </c>
      <c r="O42" s="78" t="s">
        <v>134</v>
      </c>
      <c r="P42" s="39">
        <f t="shared" si="10"/>
        <v>117</v>
      </c>
      <c r="Q42" s="73">
        <f t="shared" si="11"/>
        <v>-4.8780487800000001E-2</v>
      </c>
      <c r="R42" s="82">
        <f t="shared" si="14"/>
        <v>151527032.7005963</v>
      </c>
    </row>
    <row r="43" spans="1:18">
      <c r="A43" s="40" t="s">
        <v>56</v>
      </c>
      <c r="B43" s="11" t="s">
        <v>57</v>
      </c>
      <c r="C43" s="91">
        <v>244</v>
      </c>
      <c r="D43" s="88">
        <v>-8.9552238800000003E-2</v>
      </c>
      <c r="E43" s="89">
        <v>67312140.550283819</v>
      </c>
      <c r="F43" s="35"/>
      <c r="G43" s="47" t="s">
        <v>248</v>
      </c>
      <c r="H43" s="39">
        <f t="shared" si="6"/>
        <v>2290</v>
      </c>
      <c r="I43" s="73">
        <f t="shared" si="7"/>
        <v>-2.5531914900000001E-2</v>
      </c>
      <c r="J43" s="82">
        <f t="shared" si="12"/>
        <v>14913686.403761441</v>
      </c>
      <c r="K43" s="78" t="s">
        <v>254</v>
      </c>
      <c r="L43" s="39">
        <f t="shared" si="8"/>
        <v>64.5</v>
      </c>
      <c r="M43" s="73">
        <f t="shared" si="9"/>
        <v>-9.2827004199999993E-2</v>
      </c>
      <c r="N43" s="82">
        <f t="shared" si="13"/>
        <v>365338212.42974263</v>
      </c>
      <c r="O43" s="78" t="s">
        <v>208</v>
      </c>
      <c r="P43" s="39">
        <f t="shared" si="10"/>
        <v>401</v>
      </c>
      <c r="Q43" s="73">
        <f t="shared" si="11"/>
        <v>-4.9763033200000001E-2</v>
      </c>
      <c r="R43" s="82">
        <f t="shared" si="14"/>
        <v>124156511.13641182</v>
      </c>
    </row>
    <row r="44" spans="1:18">
      <c r="A44" s="40" t="s">
        <v>179</v>
      </c>
      <c r="B44" s="11" t="s">
        <v>180</v>
      </c>
      <c r="C44" s="91">
        <v>3105</v>
      </c>
      <c r="D44" s="88">
        <v>-9.0775988299999999E-2</v>
      </c>
      <c r="E44" s="89">
        <v>11690776.50758821</v>
      </c>
      <c r="F44" s="35"/>
      <c r="G44" s="47" t="s">
        <v>234</v>
      </c>
      <c r="H44" s="39">
        <f t="shared" si="6"/>
        <v>1090</v>
      </c>
      <c r="I44" s="73">
        <f t="shared" si="7"/>
        <v>-3.1111111100000002E-2</v>
      </c>
      <c r="J44" s="82">
        <f t="shared" si="12"/>
        <v>21503360.126746248</v>
      </c>
      <c r="K44" s="78" t="s">
        <v>186</v>
      </c>
      <c r="L44" s="39">
        <f t="shared" si="8"/>
        <v>17</v>
      </c>
      <c r="M44" s="73">
        <f t="shared" si="9"/>
        <v>-9.5744680900000004E-2</v>
      </c>
      <c r="N44" s="82">
        <f t="shared" si="13"/>
        <v>919468177.15483904</v>
      </c>
      <c r="O44" s="78" t="s">
        <v>200</v>
      </c>
      <c r="P44" s="39">
        <f t="shared" si="10"/>
        <v>291</v>
      </c>
      <c r="Q44" s="73">
        <f t="shared" si="11"/>
        <v>-5.5194805200000002E-2</v>
      </c>
      <c r="R44" s="82">
        <f t="shared" si="14"/>
        <v>90969038.420773566</v>
      </c>
    </row>
    <row r="45" spans="1:18">
      <c r="A45" s="40" t="s">
        <v>217</v>
      </c>
      <c r="B45" s="11" t="s">
        <v>218</v>
      </c>
      <c r="C45" s="91">
        <v>21</v>
      </c>
      <c r="D45" s="88">
        <v>-9.0909090900000003E-2</v>
      </c>
      <c r="E45" s="89">
        <v>950513553.48240185</v>
      </c>
      <c r="F45" s="35"/>
      <c r="G45" s="47" t="s">
        <v>198</v>
      </c>
      <c r="H45" s="44">
        <f t="shared" si="6"/>
        <v>20.8</v>
      </c>
      <c r="I45" s="74">
        <f t="shared" si="7"/>
        <v>-3.25581395E-2</v>
      </c>
      <c r="J45" s="86">
        <f t="shared" si="12"/>
        <v>1359709100.0299537</v>
      </c>
      <c r="K45" s="79" t="s">
        <v>126</v>
      </c>
      <c r="L45" s="44">
        <f t="shared" si="8"/>
        <v>34.700000000000003</v>
      </c>
      <c r="M45" s="74">
        <f t="shared" si="9"/>
        <v>-9.6354166699999994E-2</v>
      </c>
      <c r="N45" s="86">
        <f t="shared" si="13"/>
        <v>232656131.28410301</v>
      </c>
      <c r="O45" s="79" t="s">
        <v>202</v>
      </c>
      <c r="P45" s="44">
        <f t="shared" si="10"/>
        <v>135</v>
      </c>
      <c r="Q45" s="74">
        <f t="shared" si="11"/>
        <v>-5.5944055899999998E-2</v>
      </c>
      <c r="R45" s="86">
        <f t="shared" si="14"/>
        <v>189209098.54585186</v>
      </c>
    </row>
    <row r="46" spans="1:18">
      <c r="A46" s="40" t="s">
        <v>119</v>
      </c>
      <c r="B46" s="11" t="s">
        <v>120</v>
      </c>
      <c r="C46" s="91">
        <v>149</v>
      </c>
      <c r="D46" s="88">
        <v>-9.1463414600000001E-2</v>
      </c>
      <c r="E46" s="89">
        <v>36071676.488170363</v>
      </c>
      <c r="F46" s="35"/>
      <c r="G46" s="49" t="s">
        <v>284</v>
      </c>
      <c r="H46" s="39">
        <f t="shared" si="6"/>
        <v>326</v>
      </c>
      <c r="I46" s="73">
        <f t="shared" si="7"/>
        <v>-3.5502958600000002E-2</v>
      </c>
      <c r="J46" s="95">
        <f t="shared" si="12"/>
        <v>173785524.56549063</v>
      </c>
      <c r="K46" s="78" t="s">
        <v>156</v>
      </c>
      <c r="L46" s="39">
        <f t="shared" si="8"/>
        <v>92.5</v>
      </c>
      <c r="M46" s="73">
        <f t="shared" si="9"/>
        <v>-0.10194174759999999</v>
      </c>
      <c r="N46" s="95">
        <f t="shared" si="13"/>
        <v>295165182.07059586</v>
      </c>
      <c r="O46" s="78" t="s">
        <v>116</v>
      </c>
      <c r="P46" s="39">
        <f t="shared" si="10"/>
        <v>367</v>
      </c>
      <c r="Q46" s="73">
        <f t="shared" si="11"/>
        <v>-5.6555269900000003E-2</v>
      </c>
      <c r="R46" s="95">
        <f t="shared" si="14"/>
        <v>65373151.02875188</v>
      </c>
    </row>
    <row r="47" spans="1:18">
      <c r="A47" s="40" t="s">
        <v>223</v>
      </c>
      <c r="B47" s="11" t="s">
        <v>224</v>
      </c>
      <c r="C47" s="91">
        <v>1725</v>
      </c>
      <c r="D47" s="88">
        <v>-9.2105263199999995E-2</v>
      </c>
      <c r="E47" s="89">
        <v>22251394.29258227</v>
      </c>
      <c r="F47" s="35"/>
      <c r="G47" s="47" t="s">
        <v>124</v>
      </c>
      <c r="H47" s="39">
        <f t="shared" si="6"/>
        <v>5700</v>
      </c>
      <c r="I47" s="73">
        <f t="shared" si="7"/>
        <v>-3.7162162200000001E-2</v>
      </c>
      <c r="J47" s="82">
        <f t="shared" si="12"/>
        <v>12486454.90465232</v>
      </c>
      <c r="K47" s="78" t="s">
        <v>100</v>
      </c>
      <c r="L47" s="39">
        <f t="shared" si="8"/>
        <v>4.76</v>
      </c>
      <c r="M47" s="73">
        <f t="shared" si="9"/>
        <v>-0.1035781544</v>
      </c>
      <c r="N47" s="82">
        <f t="shared" si="13"/>
        <v>14705874848.375647</v>
      </c>
      <c r="O47" s="78" t="s">
        <v>174</v>
      </c>
      <c r="P47" s="39">
        <f t="shared" si="10"/>
        <v>244</v>
      </c>
      <c r="Q47" s="73">
        <f t="shared" si="11"/>
        <v>-5.7915057899999997E-2</v>
      </c>
      <c r="R47" s="82">
        <f t="shared" si="14"/>
        <v>63501111.505879767</v>
      </c>
    </row>
    <row r="48" spans="1:18">
      <c r="A48" s="40" t="s">
        <v>239</v>
      </c>
      <c r="B48" s="11" t="s">
        <v>240</v>
      </c>
      <c r="C48" s="91">
        <v>147</v>
      </c>
      <c r="D48" s="88">
        <v>-9.2592592599999995E-2</v>
      </c>
      <c r="E48" s="89">
        <v>166093233.31826603</v>
      </c>
      <c r="F48" s="35"/>
      <c r="G48" s="47" t="s">
        <v>212</v>
      </c>
      <c r="H48" s="39">
        <f t="shared" si="6"/>
        <v>102</v>
      </c>
      <c r="I48" s="73">
        <f t="shared" si="7"/>
        <v>-3.7735849100000003E-2</v>
      </c>
      <c r="J48" s="82">
        <f t="shared" si="12"/>
        <v>1435332768.5023532</v>
      </c>
      <c r="K48" s="78" t="s">
        <v>278</v>
      </c>
      <c r="L48" s="39">
        <f t="shared" si="8"/>
        <v>85.5</v>
      </c>
      <c r="M48" s="73">
        <f t="shared" si="9"/>
        <v>-0.1047120419</v>
      </c>
      <c r="N48" s="82">
        <f t="shared" si="13"/>
        <v>75914193.103424683</v>
      </c>
      <c r="O48" s="78" t="s">
        <v>216</v>
      </c>
      <c r="P48" s="39">
        <f t="shared" si="10"/>
        <v>335</v>
      </c>
      <c r="Q48" s="73">
        <f t="shared" si="11"/>
        <v>-6.6852367699999998E-2</v>
      </c>
      <c r="R48" s="82">
        <f t="shared" si="14"/>
        <v>65324003.818733558</v>
      </c>
    </row>
    <row r="49" spans="1:18">
      <c r="A49" s="40" t="s">
        <v>271</v>
      </c>
      <c r="B49" s="11" t="s">
        <v>272</v>
      </c>
      <c r="C49" s="91">
        <v>1565</v>
      </c>
      <c r="D49" s="88">
        <v>-9.2753623199999996E-2</v>
      </c>
      <c r="E49" s="89">
        <v>10421272.555415871</v>
      </c>
      <c r="F49" s="35"/>
      <c r="G49" s="47" t="s">
        <v>196</v>
      </c>
      <c r="H49" s="39">
        <f t="shared" si="6"/>
        <v>14.9</v>
      </c>
      <c r="I49" s="73">
        <f t="shared" si="7"/>
        <v>-4.4871794899999998E-2</v>
      </c>
      <c r="J49" s="82">
        <f t="shared" si="12"/>
        <v>984217553.58285725</v>
      </c>
      <c r="K49" s="78" t="s">
        <v>72</v>
      </c>
      <c r="L49" s="39">
        <f t="shared" si="8"/>
        <v>23</v>
      </c>
      <c r="M49" s="73">
        <f t="shared" si="9"/>
        <v>-0.1050583658</v>
      </c>
      <c r="N49" s="82">
        <f t="shared" si="13"/>
        <v>360593014.9819805</v>
      </c>
      <c r="O49" s="78" t="s">
        <v>264</v>
      </c>
      <c r="P49" s="39">
        <f t="shared" si="10"/>
        <v>118</v>
      </c>
      <c r="Q49" s="73">
        <f t="shared" si="11"/>
        <v>-7.0866141699999996E-2</v>
      </c>
      <c r="R49" s="82">
        <f t="shared" si="14"/>
        <v>160894603.63496011</v>
      </c>
    </row>
    <row r="50" spans="1:18" ht="17.25" thickBot="1">
      <c r="A50" s="40" t="s">
        <v>253</v>
      </c>
      <c r="B50" s="11" t="s">
        <v>254</v>
      </c>
      <c r="C50" s="91">
        <v>64.5</v>
      </c>
      <c r="D50" s="88">
        <v>-9.2827004199999993E-2</v>
      </c>
      <c r="E50" s="89">
        <v>365338212.42974263</v>
      </c>
      <c r="F50" s="35"/>
      <c r="G50" s="53" t="s">
        <v>260</v>
      </c>
      <c r="H50" s="37">
        <f t="shared" si="6"/>
        <v>104</v>
      </c>
      <c r="I50" s="75">
        <f t="shared" si="7"/>
        <v>-4.58715596E-2</v>
      </c>
      <c r="J50" s="83">
        <f t="shared" si="12"/>
        <v>479620201.77013397</v>
      </c>
      <c r="K50" s="80" t="s">
        <v>152</v>
      </c>
      <c r="L50" s="37">
        <f t="shared" si="8"/>
        <v>22.9</v>
      </c>
      <c r="M50" s="75">
        <f t="shared" si="9"/>
        <v>-0.1611721612</v>
      </c>
      <c r="N50" s="83">
        <f t="shared" si="13"/>
        <v>608447353.39807308</v>
      </c>
      <c r="O50" s="80" t="s">
        <v>256</v>
      </c>
      <c r="P50" s="37">
        <f t="shared" si="10"/>
        <v>196</v>
      </c>
      <c r="Q50" s="75">
        <f t="shared" si="11"/>
        <v>-7.1090047399999995E-2</v>
      </c>
      <c r="R50" s="83">
        <f t="shared" si="14"/>
        <v>20260711.758296411</v>
      </c>
    </row>
    <row r="51" spans="1:18">
      <c r="A51" s="40" t="s">
        <v>177</v>
      </c>
      <c r="B51" s="11" t="s">
        <v>178</v>
      </c>
      <c r="C51" s="91">
        <v>32660</v>
      </c>
      <c r="D51" s="88">
        <v>-9.4036061000000004E-2</v>
      </c>
      <c r="E51" s="89">
        <v>175485.164594</v>
      </c>
      <c r="F51" s="35"/>
    </row>
    <row r="52" spans="1:18" ht="17.25" thickBot="1">
      <c r="A52" s="40" t="s">
        <v>141</v>
      </c>
      <c r="B52" s="11" t="s">
        <v>142</v>
      </c>
      <c r="C52" s="91">
        <v>304</v>
      </c>
      <c r="D52" s="88">
        <v>-9.5238095199999998E-2</v>
      </c>
      <c r="E52" s="89">
        <v>18073410.42533714</v>
      </c>
      <c r="F52" s="35"/>
    </row>
    <row r="53" spans="1:18" ht="17.25" thickBot="1">
      <c r="A53" s="40" t="s">
        <v>185</v>
      </c>
      <c r="B53" s="11" t="s">
        <v>186</v>
      </c>
      <c r="C53" s="91">
        <v>17</v>
      </c>
      <c r="D53" s="88">
        <v>-9.5744680900000004E-2</v>
      </c>
      <c r="E53" s="89">
        <v>919468177.15483904</v>
      </c>
      <c r="F53" s="35"/>
      <c r="G53" s="319" t="s">
        <v>285</v>
      </c>
      <c r="H53" s="320"/>
      <c r="I53" s="320"/>
      <c r="J53" s="321"/>
      <c r="K53" s="319" t="s">
        <v>288</v>
      </c>
      <c r="L53" s="320"/>
      <c r="M53" s="320"/>
      <c r="N53" s="321"/>
      <c r="O53" s="319" t="s">
        <v>289</v>
      </c>
      <c r="P53" s="320"/>
      <c r="Q53" s="320"/>
      <c r="R53" s="321"/>
    </row>
    <row r="54" spans="1:18" ht="17.25" thickBot="1">
      <c r="A54" s="40" t="s">
        <v>125</v>
      </c>
      <c r="B54" s="11" t="s">
        <v>126</v>
      </c>
      <c r="C54" s="91">
        <v>34.700000000000003</v>
      </c>
      <c r="D54" s="88">
        <v>-9.6354166699999994E-2</v>
      </c>
      <c r="E54" s="89">
        <v>232656131.28410301</v>
      </c>
      <c r="F54" s="35"/>
      <c r="G54" s="362" t="s">
        <v>55</v>
      </c>
      <c r="H54" s="381">
        <f ca="1">NOW()</f>
        <v>44338.622744097222</v>
      </c>
      <c r="I54" s="382"/>
      <c r="J54" s="383"/>
      <c r="K54" s="380" t="s">
        <v>55</v>
      </c>
      <c r="L54" s="381">
        <f ca="1">NOW()</f>
        <v>44338.622744097222</v>
      </c>
      <c r="M54" s="382"/>
      <c r="N54" s="383"/>
      <c r="O54" s="380" t="s">
        <v>55</v>
      </c>
      <c r="P54" s="381">
        <f ca="1">NOW()</f>
        <v>44338.622744097222</v>
      </c>
      <c r="Q54" s="382"/>
      <c r="R54" s="383"/>
    </row>
    <row r="55" spans="1:18" ht="17.25" thickBot="1">
      <c r="A55" s="40" t="s">
        <v>129</v>
      </c>
      <c r="B55" s="11" t="s">
        <v>130</v>
      </c>
      <c r="C55" s="91">
        <v>213800</v>
      </c>
      <c r="D55" s="88">
        <v>-9.7128378400000007E-2</v>
      </c>
      <c r="E55" s="89">
        <v>102348.11213104</v>
      </c>
      <c r="F55" s="35"/>
      <c r="G55" s="373"/>
      <c r="H55" s="51" t="s">
        <v>58</v>
      </c>
      <c r="I55" s="69" t="s">
        <v>59</v>
      </c>
      <c r="J55" s="65" t="s">
        <v>294</v>
      </c>
      <c r="K55" s="342"/>
      <c r="L55" s="51" t="s">
        <v>58</v>
      </c>
      <c r="M55" s="69" t="s">
        <v>59</v>
      </c>
      <c r="N55" s="65" t="s">
        <v>294</v>
      </c>
      <c r="O55" s="342"/>
      <c r="P55" s="51" t="s">
        <v>58</v>
      </c>
      <c r="Q55" s="69" t="s">
        <v>59</v>
      </c>
      <c r="R55" s="65" t="s">
        <v>294</v>
      </c>
    </row>
    <row r="56" spans="1:18">
      <c r="A56" s="40" t="s">
        <v>89</v>
      </c>
      <c r="B56" s="11" t="s">
        <v>90</v>
      </c>
      <c r="C56" s="91">
        <v>208300</v>
      </c>
      <c r="D56" s="88">
        <v>-9.8073175999999998E-2</v>
      </c>
      <c r="E56" s="89">
        <v>31486.4061176</v>
      </c>
      <c r="F56" s="35"/>
      <c r="G56" s="55" t="s">
        <v>94</v>
      </c>
      <c r="H56" s="38">
        <f t="shared" ref="H56:H75" si="15">_xlfn.IFNA(VLOOKUP(G56, $B$2:$D$200, 2, FALSE), "")</f>
        <v>69010</v>
      </c>
      <c r="I56" s="72">
        <f t="shared" ref="I56:I65" si="16">_xlfn.IFNA(VLOOKUP(G56, $B$2:$D$200, 3, FALSE), "")</f>
        <v>-0.14251988069999999</v>
      </c>
      <c r="J56" s="81">
        <f>_xlfn.IFNA(VLOOKUP(G56, $B$2:$E$200, 4, FALSE), "")</f>
        <v>173401.22869809999</v>
      </c>
      <c r="K56" s="77" t="s">
        <v>214</v>
      </c>
      <c r="L56" s="38">
        <f t="shared" ref="L56:L75" si="17">_xlfn.IFNA(VLOOKUP(K56, $B$2:$D$200, 2, FALSE), "")</f>
        <v>17.899999999999999</v>
      </c>
      <c r="M56" s="72">
        <f t="shared" ref="M56:M75" si="18">_xlfn.IFNA(VLOOKUP(K56, $B$2:$D$200, 3, FALSE), "")</f>
        <v>0</v>
      </c>
      <c r="N56" s="81">
        <f>_xlfn.IFNA(VLOOKUP(K56, $B$2:$E$200, 4, FALSE), "")</f>
        <v>1628959133.176091</v>
      </c>
      <c r="O56" s="77" t="s">
        <v>120</v>
      </c>
      <c r="P56" s="38">
        <f t="shared" ref="P56:P75" si="19">_xlfn.IFNA(VLOOKUP(O56, $B$2:$D$200, 2, FALSE), "")</f>
        <v>149</v>
      </c>
      <c r="Q56" s="72">
        <f t="shared" ref="Q56:Q75" si="20">_xlfn.IFNA(VLOOKUP(O56, $B$2:$D$200, 3, FALSE), "")</f>
        <v>-9.1463414600000001E-2</v>
      </c>
      <c r="R56" s="81">
        <f>_xlfn.IFNA(VLOOKUP(O56, $B$2:$E$200, 4, FALSE), "")</f>
        <v>36071676.488170363</v>
      </c>
    </row>
    <row r="57" spans="1:18">
      <c r="A57" s="40" t="s">
        <v>155</v>
      </c>
      <c r="B57" s="11" t="s">
        <v>156</v>
      </c>
      <c r="C57" s="91">
        <v>92.5</v>
      </c>
      <c r="D57" s="88">
        <v>-0.10194174759999999</v>
      </c>
      <c r="E57" s="89">
        <v>295165182.07059586</v>
      </c>
      <c r="F57" s="35"/>
      <c r="G57" s="56" t="s">
        <v>146</v>
      </c>
      <c r="H57" s="39">
        <f t="shared" si="15"/>
        <v>11100</v>
      </c>
      <c r="I57" s="73">
        <f t="shared" si="16"/>
        <v>-0.14417887430000001</v>
      </c>
      <c r="J57" s="82">
        <f t="shared" ref="J57:J75" si="21">_xlfn.IFNA(VLOOKUP(G57, $B$2:$E$200, 4, FALSE), "")</f>
        <v>743230.61972642003</v>
      </c>
      <c r="K57" s="78" t="s">
        <v>198</v>
      </c>
      <c r="L57" s="39">
        <f t="shared" si="17"/>
        <v>20.8</v>
      </c>
      <c r="M57" s="73">
        <f t="shared" si="18"/>
        <v>-3.25581395E-2</v>
      </c>
      <c r="N57" s="82">
        <f t="shared" ref="N57:N75" si="22">_xlfn.IFNA(VLOOKUP(K57, $B$2:$E$200, 4, FALSE), "")</f>
        <v>1359709100.0299537</v>
      </c>
      <c r="O57" s="78" t="s">
        <v>240</v>
      </c>
      <c r="P57" s="39">
        <f t="shared" si="19"/>
        <v>147</v>
      </c>
      <c r="Q57" s="73">
        <f t="shared" si="20"/>
        <v>-9.2592592599999995E-2</v>
      </c>
      <c r="R57" s="82">
        <f t="shared" ref="R57:R75" si="23">_xlfn.IFNA(VLOOKUP(O57, $B$2:$E$200, 4, FALSE), "")</f>
        <v>166093233.31826603</v>
      </c>
    </row>
    <row r="58" spans="1:18">
      <c r="A58" s="40" t="s">
        <v>117</v>
      </c>
      <c r="B58" s="11" t="s">
        <v>118</v>
      </c>
      <c r="C58" s="91">
        <v>4140</v>
      </c>
      <c r="D58" s="88">
        <v>-0.1029252438</v>
      </c>
      <c r="E58" s="89">
        <v>820374.64094595006</v>
      </c>
      <c r="F58" s="35"/>
      <c r="G58" s="56" t="s">
        <v>138</v>
      </c>
      <c r="H58" s="39">
        <f t="shared" si="15"/>
        <v>27490</v>
      </c>
      <c r="I58" s="73">
        <f t="shared" si="16"/>
        <v>-0.14467952710000001</v>
      </c>
      <c r="J58" s="82">
        <f t="shared" si="21"/>
        <v>1022781.33781475</v>
      </c>
      <c r="K58" s="78" t="s">
        <v>196</v>
      </c>
      <c r="L58" s="39">
        <f t="shared" si="17"/>
        <v>14.9</v>
      </c>
      <c r="M58" s="73">
        <f t="shared" si="18"/>
        <v>-4.4871794899999998E-2</v>
      </c>
      <c r="N58" s="82">
        <f t="shared" si="22"/>
        <v>984217553.58285725</v>
      </c>
      <c r="O58" s="78" t="s">
        <v>142</v>
      </c>
      <c r="P58" s="39">
        <f t="shared" si="19"/>
        <v>304</v>
      </c>
      <c r="Q58" s="73">
        <f t="shared" si="20"/>
        <v>-9.5238095199999998E-2</v>
      </c>
      <c r="R58" s="82">
        <f t="shared" si="23"/>
        <v>18073410.42533714</v>
      </c>
    </row>
    <row r="59" spans="1:18">
      <c r="A59" s="40" t="s">
        <v>83</v>
      </c>
      <c r="B59" s="11" t="s">
        <v>84</v>
      </c>
      <c r="C59" s="91">
        <v>1830</v>
      </c>
      <c r="D59" s="88">
        <v>-0.1029411765</v>
      </c>
      <c r="E59" s="89">
        <v>38345417.673575044</v>
      </c>
      <c r="F59" s="35"/>
      <c r="G59" s="56" t="s">
        <v>242</v>
      </c>
      <c r="H59" s="39">
        <f t="shared" si="15"/>
        <v>4990</v>
      </c>
      <c r="I59" s="73">
        <f t="shared" si="16"/>
        <v>-0.1448157669</v>
      </c>
      <c r="J59" s="82">
        <f t="shared" si="21"/>
        <v>1317257.5865964899</v>
      </c>
      <c r="K59" s="78" t="s">
        <v>222</v>
      </c>
      <c r="L59" s="39">
        <f t="shared" si="17"/>
        <v>13.8</v>
      </c>
      <c r="M59" s="73">
        <f t="shared" si="18"/>
        <v>-6.7567567600000003E-2</v>
      </c>
      <c r="N59" s="82">
        <f t="shared" si="22"/>
        <v>1564344494.9724472</v>
      </c>
      <c r="O59" s="78" t="s">
        <v>258</v>
      </c>
      <c r="P59" s="39">
        <f t="shared" si="19"/>
        <v>512</v>
      </c>
      <c r="Q59" s="73">
        <f t="shared" si="20"/>
        <v>-0.10489510489999999</v>
      </c>
      <c r="R59" s="82">
        <f t="shared" si="23"/>
        <v>13642212.26172632</v>
      </c>
    </row>
    <row r="60" spans="1:18">
      <c r="A60" s="40" t="s">
        <v>99</v>
      </c>
      <c r="B60" s="11" t="s">
        <v>100</v>
      </c>
      <c r="C60" s="91">
        <v>4.76</v>
      </c>
      <c r="D60" s="88">
        <v>-0.1035781544</v>
      </c>
      <c r="E60" s="89">
        <v>14705874848.375647</v>
      </c>
      <c r="F60" s="35"/>
      <c r="G60" s="56" t="s">
        <v>92</v>
      </c>
      <c r="H60" s="39">
        <f t="shared" si="15"/>
        <v>1130</v>
      </c>
      <c r="I60" s="73">
        <f t="shared" si="16"/>
        <v>-0.14716981130000001</v>
      </c>
      <c r="J60" s="86">
        <f t="shared" si="21"/>
        <v>432741476.13351738</v>
      </c>
      <c r="K60" s="79" t="s">
        <v>220</v>
      </c>
      <c r="L60" s="44">
        <f t="shared" si="17"/>
        <v>13.5</v>
      </c>
      <c r="M60" s="74">
        <f t="shared" si="18"/>
        <v>-6.8965517200000007E-2</v>
      </c>
      <c r="N60" s="86">
        <f t="shared" si="22"/>
        <v>873526393.12386692</v>
      </c>
      <c r="O60" s="79" t="s">
        <v>270</v>
      </c>
      <c r="P60" s="44">
        <f t="shared" si="19"/>
        <v>392</v>
      </c>
      <c r="Q60" s="74">
        <f t="shared" si="20"/>
        <v>-0.10706150339999999</v>
      </c>
      <c r="R60" s="86">
        <f t="shared" si="23"/>
        <v>29560679.04433006</v>
      </c>
    </row>
    <row r="61" spans="1:18">
      <c r="A61" s="40" t="s">
        <v>81</v>
      </c>
      <c r="B61" s="11" t="s">
        <v>82</v>
      </c>
      <c r="C61" s="91">
        <v>1115</v>
      </c>
      <c r="D61" s="88">
        <v>-0.10441767070000001</v>
      </c>
      <c r="E61" s="89">
        <v>3176790.0561631699</v>
      </c>
      <c r="F61" s="35"/>
      <c r="G61" s="60" t="s">
        <v>104</v>
      </c>
      <c r="H61" s="45">
        <f t="shared" si="15"/>
        <v>1435</v>
      </c>
      <c r="I61" s="76">
        <f t="shared" si="16"/>
        <v>-0.14836795250000001</v>
      </c>
      <c r="J61" s="95">
        <f t="shared" si="21"/>
        <v>6379151.4627907602</v>
      </c>
      <c r="K61" s="78" t="s">
        <v>228</v>
      </c>
      <c r="L61" s="39">
        <f t="shared" si="17"/>
        <v>13.1</v>
      </c>
      <c r="M61" s="73">
        <f t="shared" si="18"/>
        <v>-7.0921985800000004E-2</v>
      </c>
      <c r="N61" s="95">
        <f t="shared" si="22"/>
        <v>2226123074.6759415</v>
      </c>
      <c r="O61" s="78" t="s">
        <v>296</v>
      </c>
      <c r="P61" s="39">
        <f t="shared" si="19"/>
        <v>416</v>
      </c>
      <c r="Q61" s="73">
        <f t="shared" si="20"/>
        <v>-0.11677282379999999</v>
      </c>
      <c r="R61" s="95">
        <f t="shared" si="23"/>
        <v>590744548.99696016</v>
      </c>
    </row>
    <row r="62" spans="1:18">
      <c r="A62" s="40" t="s">
        <v>277</v>
      </c>
      <c r="B62" s="11" t="s">
        <v>278</v>
      </c>
      <c r="C62" s="91">
        <v>85.5</v>
      </c>
      <c r="D62" s="88">
        <v>-0.1047120419</v>
      </c>
      <c r="E62" s="89">
        <v>75914193.103424683</v>
      </c>
      <c r="F62" s="35"/>
      <c r="G62" s="56" t="s">
        <v>190</v>
      </c>
      <c r="H62" s="39">
        <f t="shared" si="15"/>
        <v>54800</v>
      </c>
      <c r="I62" s="73">
        <f t="shared" si="16"/>
        <v>-0.1495965239</v>
      </c>
      <c r="J62" s="82">
        <f t="shared" si="21"/>
        <v>226302.82524718001</v>
      </c>
      <c r="K62" s="78" t="s">
        <v>268</v>
      </c>
      <c r="L62" s="39">
        <f t="shared" si="17"/>
        <v>69.8</v>
      </c>
      <c r="M62" s="73">
        <f t="shared" si="18"/>
        <v>-7.18085106E-2</v>
      </c>
      <c r="N62" s="82">
        <f t="shared" si="22"/>
        <v>319764921.25267774</v>
      </c>
      <c r="O62" s="78" t="s">
        <v>51</v>
      </c>
      <c r="P62" s="39">
        <f t="shared" si="19"/>
        <v>485</v>
      </c>
      <c r="Q62" s="73">
        <f t="shared" si="20"/>
        <v>-0.1213768116</v>
      </c>
      <c r="R62" s="82">
        <f t="shared" si="23"/>
        <v>42317658.122760989</v>
      </c>
    </row>
    <row r="63" spans="1:18">
      <c r="A63" s="40" t="s">
        <v>257</v>
      </c>
      <c r="B63" s="11" t="s">
        <v>258</v>
      </c>
      <c r="C63" s="91">
        <v>512</v>
      </c>
      <c r="D63" s="88">
        <v>-0.10489510489999999</v>
      </c>
      <c r="E63" s="89">
        <v>13642212.26172632</v>
      </c>
      <c r="F63" s="35"/>
      <c r="G63" s="56" t="s">
        <v>69</v>
      </c>
      <c r="H63" s="39">
        <f t="shared" si="15"/>
        <v>6265</v>
      </c>
      <c r="I63" s="73">
        <f t="shared" si="16"/>
        <v>-0.15165876780000001</v>
      </c>
      <c r="J63" s="82">
        <f t="shared" si="21"/>
        <v>1817630.7618588901</v>
      </c>
      <c r="K63" s="78" t="s">
        <v>65</v>
      </c>
      <c r="L63" s="39">
        <f t="shared" si="17"/>
        <v>42.7</v>
      </c>
      <c r="M63" s="73">
        <f t="shared" si="18"/>
        <v>-7.3752711499999998E-2</v>
      </c>
      <c r="N63" s="82">
        <f t="shared" si="22"/>
        <v>927536741.76276898</v>
      </c>
      <c r="O63" s="78" t="s">
        <v>54</v>
      </c>
      <c r="P63" s="39">
        <f t="shared" si="19"/>
        <v>275</v>
      </c>
      <c r="Q63" s="73">
        <f t="shared" si="20"/>
        <v>-0.1214057508</v>
      </c>
      <c r="R63" s="82">
        <f t="shared" si="23"/>
        <v>18580892.731303532</v>
      </c>
    </row>
    <row r="64" spans="1:18">
      <c r="A64" s="40" t="s">
        <v>71</v>
      </c>
      <c r="B64" s="11" t="s">
        <v>72</v>
      </c>
      <c r="C64" s="91">
        <v>23</v>
      </c>
      <c r="D64" s="88">
        <v>-0.1050583658</v>
      </c>
      <c r="E64" s="89">
        <v>360593014.9819805</v>
      </c>
      <c r="F64" s="35"/>
      <c r="G64" s="56" t="s">
        <v>188</v>
      </c>
      <c r="H64" s="39">
        <f t="shared" si="15"/>
        <v>12430</v>
      </c>
      <c r="I64" s="73">
        <f t="shared" si="16"/>
        <v>-0.1521145975</v>
      </c>
      <c r="J64" s="82">
        <f t="shared" si="21"/>
        <v>2515001.7850859798</v>
      </c>
      <c r="K64" s="78" t="s">
        <v>122</v>
      </c>
      <c r="L64" s="39">
        <f t="shared" si="17"/>
        <v>99.1</v>
      </c>
      <c r="M64" s="73">
        <f t="shared" si="18"/>
        <v>-8.2407407399999993E-2</v>
      </c>
      <c r="N64" s="82">
        <f t="shared" si="22"/>
        <v>301921247.53426903</v>
      </c>
      <c r="O64" s="78" t="s">
        <v>148</v>
      </c>
      <c r="P64" s="39">
        <f t="shared" si="19"/>
        <v>140</v>
      </c>
      <c r="Q64" s="73">
        <f t="shared" si="20"/>
        <v>-0.125</v>
      </c>
      <c r="R64" s="82">
        <f t="shared" si="23"/>
        <v>41734369.822915353</v>
      </c>
    </row>
    <row r="65" spans="1:18" ht="17.25" thickBot="1">
      <c r="A65" s="40" t="s">
        <v>95</v>
      </c>
      <c r="B65" s="11" t="s">
        <v>96</v>
      </c>
      <c r="C65" s="91">
        <v>2860000</v>
      </c>
      <c r="D65" s="88">
        <v>-0.1051314143</v>
      </c>
      <c r="E65" s="89">
        <v>85438.159465770004</v>
      </c>
      <c r="F65" s="35"/>
      <c r="G65" s="57" t="s">
        <v>128</v>
      </c>
      <c r="H65" s="37">
        <f t="shared" si="15"/>
        <v>401</v>
      </c>
      <c r="I65" s="75">
        <f t="shared" si="16"/>
        <v>-0.15932914049999999</v>
      </c>
      <c r="J65" s="83">
        <f t="shared" si="21"/>
        <v>8976617.7643229496</v>
      </c>
      <c r="K65" s="80" t="s">
        <v>218</v>
      </c>
      <c r="L65" s="37">
        <f t="shared" si="17"/>
        <v>21</v>
      </c>
      <c r="M65" s="75">
        <f t="shared" si="18"/>
        <v>-9.0909090900000003E-2</v>
      </c>
      <c r="N65" s="83">
        <f t="shared" si="22"/>
        <v>950513553.48240185</v>
      </c>
      <c r="O65" s="80" t="s">
        <v>262</v>
      </c>
      <c r="P65" s="37">
        <f t="shared" si="19"/>
        <v>761</v>
      </c>
      <c r="Q65" s="75">
        <f t="shared" si="20"/>
        <v>-0.12729357799999999</v>
      </c>
      <c r="R65" s="83">
        <f t="shared" si="23"/>
        <v>10390376.682274541</v>
      </c>
    </row>
    <row r="66" spans="1:18">
      <c r="A66" s="40" t="s">
        <v>269</v>
      </c>
      <c r="B66" s="11" t="s">
        <v>270</v>
      </c>
      <c r="C66" s="91">
        <v>392</v>
      </c>
      <c r="D66" s="88">
        <v>-0.10706150339999999</v>
      </c>
      <c r="E66" s="89">
        <v>29560679.04433006</v>
      </c>
      <c r="F66" s="35"/>
      <c r="G66" s="56" t="s">
        <v>164</v>
      </c>
      <c r="H66" s="38">
        <f t="shared" si="15"/>
        <v>23010</v>
      </c>
      <c r="I66" s="72">
        <f t="shared" ref="I66:I75" si="24">_xlfn.IFNA(VLOOKUP(G66, $B$2:$D$200, 3, FALSE), "")</f>
        <v>-0.16052535570000001</v>
      </c>
      <c r="J66" s="81">
        <f t="shared" si="21"/>
        <v>311753.87917879998</v>
      </c>
      <c r="K66" s="77" t="s">
        <v>254</v>
      </c>
      <c r="L66" s="38">
        <f t="shared" si="17"/>
        <v>64.5</v>
      </c>
      <c r="M66" s="72">
        <f t="shared" si="18"/>
        <v>-9.2827004199999993E-2</v>
      </c>
      <c r="N66" s="81">
        <f t="shared" si="22"/>
        <v>365338212.42974263</v>
      </c>
      <c r="O66" s="77" t="s">
        <v>170</v>
      </c>
      <c r="P66" s="38">
        <f t="shared" si="19"/>
        <v>357</v>
      </c>
      <c r="Q66" s="72">
        <f t="shared" si="20"/>
        <v>-0.13138686129999999</v>
      </c>
      <c r="R66" s="81">
        <f t="shared" si="23"/>
        <v>42807535.44312527</v>
      </c>
    </row>
    <row r="67" spans="1:18">
      <c r="A67" s="40" t="s">
        <v>85</v>
      </c>
      <c r="B67" s="11" t="s">
        <v>86</v>
      </c>
      <c r="C67" s="91">
        <v>6530</v>
      </c>
      <c r="D67" s="88">
        <v>-0.1079234973</v>
      </c>
      <c r="E67" s="89">
        <v>13420999.611701891</v>
      </c>
      <c r="F67" s="35"/>
      <c r="G67" s="56" t="s">
        <v>152</v>
      </c>
      <c r="H67" s="39">
        <f t="shared" si="15"/>
        <v>22.9</v>
      </c>
      <c r="I67" s="73">
        <f t="shared" si="24"/>
        <v>-0.1611721612</v>
      </c>
      <c r="J67" s="82">
        <f t="shared" si="21"/>
        <v>608447353.39807308</v>
      </c>
      <c r="K67" s="78" t="s">
        <v>186</v>
      </c>
      <c r="L67" s="39">
        <f t="shared" si="17"/>
        <v>17</v>
      </c>
      <c r="M67" s="73">
        <f t="shared" si="18"/>
        <v>-9.5744680900000004E-2</v>
      </c>
      <c r="N67" s="82">
        <f t="shared" si="22"/>
        <v>919468177.15483904</v>
      </c>
      <c r="O67" s="78" t="s">
        <v>132</v>
      </c>
      <c r="P67" s="39">
        <f t="shared" si="19"/>
        <v>124</v>
      </c>
      <c r="Q67" s="73">
        <f t="shared" si="20"/>
        <v>-0.13286713289999999</v>
      </c>
      <c r="R67" s="82">
        <f t="shared" si="23"/>
        <v>304660703.62881869</v>
      </c>
    </row>
    <row r="68" spans="1:18">
      <c r="A68" s="40" t="s">
        <v>97</v>
      </c>
      <c r="B68" s="11" t="s">
        <v>98</v>
      </c>
      <c r="C68" s="91">
        <v>4325</v>
      </c>
      <c r="D68" s="88">
        <v>-0.10916580839999999</v>
      </c>
      <c r="E68" s="89">
        <v>1357738.7677948701</v>
      </c>
      <c r="F68" s="35"/>
      <c r="G68" s="56" t="s">
        <v>136</v>
      </c>
      <c r="H68" s="39">
        <f t="shared" si="15"/>
        <v>144</v>
      </c>
      <c r="I68" s="73">
        <f t="shared" si="24"/>
        <v>-0.1771428571</v>
      </c>
      <c r="J68" s="82">
        <f t="shared" si="21"/>
        <v>19158871.674128842</v>
      </c>
      <c r="K68" s="78" t="s">
        <v>126</v>
      </c>
      <c r="L68" s="39">
        <f t="shared" si="17"/>
        <v>34.700000000000003</v>
      </c>
      <c r="M68" s="73">
        <f t="shared" si="18"/>
        <v>-9.6354166699999994E-2</v>
      </c>
      <c r="N68" s="82">
        <f t="shared" si="22"/>
        <v>232656131.28410301</v>
      </c>
      <c r="O68" s="78" t="s">
        <v>88</v>
      </c>
      <c r="P68" s="39">
        <f t="shared" si="19"/>
        <v>321</v>
      </c>
      <c r="Q68" s="73">
        <f t="shared" si="20"/>
        <v>-0.13709677419999999</v>
      </c>
      <c r="R68" s="82">
        <f t="shared" si="23"/>
        <v>44082341.592983477</v>
      </c>
    </row>
    <row r="69" spans="1:18">
      <c r="A69" s="40" t="s">
        <v>243</v>
      </c>
      <c r="B69" s="11" t="s">
        <v>244</v>
      </c>
      <c r="C69" s="91">
        <v>2105</v>
      </c>
      <c r="D69" s="88">
        <v>-0.111814346</v>
      </c>
      <c r="E69" s="89">
        <v>7088901.8785722703</v>
      </c>
      <c r="F69" s="35"/>
      <c r="G69" s="56" t="s">
        <v>154</v>
      </c>
      <c r="H69" s="39">
        <f t="shared" si="15"/>
        <v>13.3</v>
      </c>
      <c r="I69" s="73">
        <f t="shared" si="24"/>
        <v>-0.21764705879999999</v>
      </c>
      <c r="J69" s="82">
        <f t="shared" si="21"/>
        <v>1682175478.5003889</v>
      </c>
      <c r="K69" s="78" t="s">
        <v>156</v>
      </c>
      <c r="L69" s="39">
        <f t="shared" si="17"/>
        <v>92.5</v>
      </c>
      <c r="M69" s="73">
        <f t="shared" si="18"/>
        <v>-0.10194174759999999</v>
      </c>
      <c r="N69" s="82">
        <f t="shared" si="22"/>
        <v>295165182.07059586</v>
      </c>
      <c r="O69" s="78" t="s">
        <v>61</v>
      </c>
      <c r="P69" s="39">
        <f t="shared" si="19"/>
        <v>936</v>
      </c>
      <c r="Q69" s="73">
        <f t="shared" si="20"/>
        <v>-0.13732718890000001</v>
      </c>
      <c r="R69" s="82">
        <f t="shared" si="23"/>
        <v>20863317.445258521</v>
      </c>
    </row>
    <row r="70" spans="1:18">
      <c r="A70" s="40" t="s">
        <v>149</v>
      </c>
      <c r="B70" s="11" t="s">
        <v>150</v>
      </c>
      <c r="C70" s="91">
        <v>2640</v>
      </c>
      <c r="D70" s="88">
        <v>-0.1140939597</v>
      </c>
      <c r="E70" s="89">
        <v>10043408.570603359</v>
      </c>
      <c r="F70" s="35"/>
      <c r="G70" s="56" t="s">
        <v>274</v>
      </c>
      <c r="H70" s="39">
        <f t="shared" si="15"/>
        <v>7420</v>
      </c>
      <c r="I70" s="73">
        <f t="shared" si="24"/>
        <v>-0.22425509669999999</v>
      </c>
      <c r="J70" s="86">
        <f t="shared" si="21"/>
        <v>2866450.0194927701</v>
      </c>
      <c r="K70" s="79" t="s">
        <v>100</v>
      </c>
      <c r="L70" s="44">
        <f t="shared" si="17"/>
        <v>4.76</v>
      </c>
      <c r="M70" s="74">
        <f t="shared" si="18"/>
        <v>-0.1035781544</v>
      </c>
      <c r="N70" s="86">
        <f t="shared" si="22"/>
        <v>14705874848.375647</v>
      </c>
      <c r="O70" s="79" t="s">
        <v>80</v>
      </c>
      <c r="P70" s="44">
        <f t="shared" si="19"/>
        <v>871</v>
      </c>
      <c r="Q70" s="74">
        <f t="shared" si="20"/>
        <v>-0.13762376239999999</v>
      </c>
      <c r="R70" s="86">
        <f t="shared" si="23"/>
        <v>3643565.2471707002</v>
      </c>
    </row>
    <row r="71" spans="1:18">
      <c r="A71" s="40" t="s">
        <v>205</v>
      </c>
      <c r="B71" s="11" t="s">
        <v>206</v>
      </c>
      <c r="C71" s="91">
        <v>17620</v>
      </c>
      <c r="D71" s="88">
        <v>-0.1150175791</v>
      </c>
      <c r="E71" s="89">
        <v>299820.82354601001</v>
      </c>
      <c r="F71" s="35"/>
      <c r="G71" s="60" t="s">
        <v>204</v>
      </c>
      <c r="H71" s="45">
        <f t="shared" si="15"/>
        <v>4025</v>
      </c>
      <c r="I71" s="76">
        <f t="shared" si="24"/>
        <v>-0.22521655439999999</v>
      </c>
      <c r="J71" s="95">
        <f t="shared" si="21"/>
        <v>9539198.3787116706</v>
      </c>
      <c r="K71" s="78" t="s">
        <v>278</v>
      </c>
      <c r="L71" s="39">
        <f t="shared" si="17"/>
        <v>85.5</v>
      </c>
      <c r="M71" s="73">
        <f t="shared" si="18"/>
        <v>-0.1047120419</v>
      </c>
      <c r="N71" s="95">
        <f t="shared" si="22"/>
        <v>75914193.103424683</v>
      </c>
      <c r="O71" s="78" t="s">
        <v>168</v>
      </c>
      <c r="P71" s="39">
        <f t="shared" si="19"/>
        <v>124</v>
      </c>
      <c r="Q71" s="73">
        <f t="shared" si="20"/>
        <v>-0.13888888890000001</v>
      </c>
      <c r="R71" s="95">
        <f t="shared" si="23"/>
        <v>116470597.18568799</v>
      </c>
    </row>
    <row r="72" spans="1:18">
      <c r="A72" s="40" t="s">
        <v>295</v>
      </c>
      <c r="B72" s="11" t="s">
        <v>296</v>
      </c>
      <c r="C72" s="91">
        <v>416</v>
      </c>
      <c r="D72" s="88">
        <v>-0.11677282379999999</v>
      </c>
      <c r="E72" s="89">
        <v>590744548.99696016</v>
      </c>
      <c r="F72" s="35"/>
      <c r="G72" s="56" t="s">
        <v>250</v>
      </c>
      <c r="H72" s="39">
        <f t="shared" si="15"/>
        <v>140</v>
      </c>
      <c r="I72" s="73">
        <f t="shared" si="24"/>
        <v>-0.2893401015</v>
      </c>
      <c r="J72" s="82">
        <f t="shared" si="21"/>
        <v>182645841.69389948</v>
      </c>
      <c r="K72" s="78" t="s">
        <v>72</v>
      </c>
      <c r="L72" s="39">
        <f t="shared" si="17"/>
        <v>23</v>
      </c>
      <c r="M72" s="73">
        <f t="shared" si="18"/>
        <v>-0.1050583658</v>
      </c>
      <c r="N72" s="82">
        <f t="shared" si="22"/>
        <v>360593014.9819805</v>
      </c>
      <c r="O72" s="78" t="s">
        <v>128</v>
      </c>
      <c r="P72" s="39">
        <f t="shared" si="19"/>
        <v>401</v>
      </c>
      <c r="Q72" s="73">
        <f t="shared" si="20"/>
        <v>-0.15932914049999999</v>
      </c>
      <c r="R72" s="82">
        <f t="shared" si="23"/>
        <v>8976617.7643229496</v>
      </c>
    </row>
    <row r="73" spans="1:18">
      <c r="A73" s="40" t="s">
        <v>75</v>
      </c>
      <c r="B73" s="11" t="s">
        <v>76</v>
      </c>
      <c r="C73" s="91">
        <v>29780</v>
      </c>
      <c r="D73" s="88">
        <v>-0.1168446026</v>
      </c>
      <c r="E73" s="89">
        <v>631921.56773836003</v>
      </c>
      <c r="F73" s="35"/>
      <c r="G73" s="56" t="s">
        <v>236</v>
      </c>
      <c r="H73" s="39">
        <f t="shared" si="15"/>
        <v>64.5</v>
      </c>
      <c r="I73" s="73">
        <f t="shared" si="24"/>
        <v>-0.2996742671</v>
      </c>
      <c r="J73" s="82">
        <f t="shared" si="21"/>
        <v>832581056.68457162</v>
      </c>
      <c r="K73" s="78" t="s">
        <v>152</v>
      </c>
      <c r="L73" s="39">
        <f t="shared" si="17"/>
        <v>22.9</v>
      </c>
      <c r="M73" s="73">
        <f t="shared" si="18"/>
        <v>-0.1611721612</v>
      </c>
      <c r="N73" s="82">
        <f t="shared" si="22"/>
        <v>608447353.39807308</v>
      </c>
      <c r="O73" s="78" t="s">
        <v>136</v>
      </c>
      <c r="P73" s="39">
        <f t="shared" si="19"/>
        <v>144</v>
      </c>
      <c r="Q73" s="73">
        <f t="shared" si="20"/>
        <v>-0.1771428571</v>
      </c>
      <c r="R73" s="82">
        <f t="shared" si="23"/>
        <v>19158871.674128842</v>
      </c>
    </row>
    <row r="74" spans="1:18">
      <c r="A74" s="40" t="s">
        <v>113</v>
      </c>
      <c r="B74" s="11" t="s">
        <v>114</v>
      </c>
      <c r="C74" s="91">
        <v>7405</v>
      </c>
      <c r="D74" s="88">
        <v>-0.11897679949999999</v>
      </c>
      <c r="E74" s="89">
        <v>1100577.51476604</v>
      </c>
      <c r="F74" s="35"/>
      <c r="G74" s="56" t="s">
        <v>192</v>
      </c>
      <c r="H74" s="39">
        <f t="shared" si="15"/>
        <v>1215</v>
      </c>
      <c r="I74" s="73">
        <f t="shared" si="24"/>
        <v>-0.31741573029999998</v>
      </c>
      <c r="J74" s="82">
        <f t="shared" si="21"/>
        <v>36085708.507843122</v>
      </c>
      <c r="K74" s="78" t="s">
        <v>154</v>
      </c>
      <c r="L74" s="39">
        <f t="shared" si="17"/>
        <v>13.3</v>
      </c>
      <c r="M74" s="73">
        <f t="shared" si="18"/>
        <v>-0.21764705879999999</v>
      </c>
      <c r="N74" s="82">
        <f t="shared" si="22"/>
        <v>1682175478.5003889</v>
      </c>
      <c r="O74" s="78" t="s">
        <v>250</v>
      </c>
      <c r="P74" s="39">
        <f t="shared" si="19"/>
        <v>140</v>
      </c>
      <c r="Q74" s="73">
        <f t="shared" si="20"/>
        <v>-0.2893401015</v>
      </c>
      <c r="R74" s="82">
        <f t="shared" si="23"/>
        <v>182645841.69389948</v>
      </c>
    </row>
    <row r="75" spans="1:18" ht="17.25" thickBot="1">
      <c r="A75" s="40" t="s">
        <v>275</v>
      </c>
      <c r="B75" s="11" t="s">
        <v>276</v>
      </c>
      <c r="C75" s="91">
        <v>3335</v>
      </c>
      <c r="D75" s="88">
        <v>-0.12005277039999999</v>
      </c>
      <c r="E75" s="89">
        <v>2537152.2198681901</v>
      </c>
      <c r="F75" s="35"/>
      <c r="G75" s="57" t="s">
        <v>232</v>
      </c>
      <c r="H75" s="37">
        <f t="shared" si="15"/>
        <v>171</v>
      </c>
      <c r="I75" s="75">
        <f t="shared" si="24"/>
        <v>-0.4163822526</v>
      </c>
      <c r="J75" s="83">
        <f t="shared" si="21"/>
        <v>985778535.55111992</v>
      </c>
      <c r="K75" s="80" t="s">
        <v>236</v>
      </c>
      <c r="L75" s="37">
        <f t="shared" si="17"/>
        <v>64.5</v>
      </c>
      <c r="M75" s="75">
        <f t="shared" si="18"/>
        <v>-0.2996742671</v>
      </c>
      <c r="N75" s="83">
        <f t="shared" si="22"/>
        <v>832581056.68457162</v>
      </c>
      <c r="O75" s="80" t="s">
        <v>232</v>
      </c>
      <c r="P75" s="37">
        <f t="shared" si="19"/>
        <v>171</v>
      </c>
      <c r="Q75" s="75">
        <f t="shared" si="20"/>
        <v>-0.4163822526</v>
      </c>
      <c r="R75" s="83">
        <f t="shared" si="23"/>
        <v>985778535.55111992</v>
      </c>
    </row>
    <row r="76" spans="1:18">
      <c r="A76" s="40" t="s">
        <v>165</v>
      </c>
      <c r="B76" s="11" t="s">
        <v>166</v>
      </c>
      <c r="C76" s="91">
        <v>1305</v>
      </c>
      <c r="D76" s="88">
        <v>-0.12121212119999999</v>
      </c>
      <c r="E76" s="89">
        <v>2965217.3344084402</v>
      </c>
      <c r="F76" s="35"/>
      <c r="G76" s="35"/>
      <c r="H76" s="35"/>
      <c r="I76" s="35"/>
    </row>
    <row r="77" spans="1:18">
      <c r="A77" s="40" t="s">
        <v>50</v>
      </c>
      <c r="B77" s="11" t="s">
        <v>51</v>
      </c>
      <c r="C77" s="91">
        <v>485</v>
      </c>
      <c r="D77" s="88">
        <v>-0.1213768116</v>
      </c>
      <c r="E77" s="89">
        <v>42317658.122760989</v>
      </c>
      <c r="F77" s="35"/>
      <c r="G77" s="35"/>
      <c r="H77" s="35"/>
      <c r="I77" s="35"/>
    </row>
    <row r="78" spans="1:18">
      <c r="A78" s="40" t="s">
        <v>53</v>
      </c>
      <c r="B78" s="11" t="s">
        <v>54</v>
      </c>
      <c r="C78" s="91">
        <v>275</v>
      </c>
      <c r="D78" s="88">
        <v>-0.1214057508</v>
      </c>
      <c r="E78" s="89">
        <v>18580892.731303532</v>
      </c>
      <c r="F78" s="35"/>
      <c r="G78" s="35"/>
      <c r="H78" s="35"/>
      <c r="I78" s="35"/>
    </row>
    <row r="79" spans="1:18">
      <c r="A79" s="40" t="s">
        <v>77</v>
      </c>
      <c r="B79" s="11" t="s">
        <v>78</v>
      </c>
      <c r="C79" s="91">
        <v>802400</v>
      </c>
      <c r="D79" s="88">
        <v>-0.1230601093</v>
      </c>
      <c r="E79" s="89">
        <v>63004.755790640003</v>
      </c>
      <c r="F79" s="35"/>
      <c r="G79" s="35"/>
      <c r="H79" s="35"/>
      <c r="I79" s="35"/>
    </row>
    <row r="80" spans="1:18">
      <c r="A80" s="40" t="s">
        <v>159</v>
      </c>
      <c r="B80" s="11" t="s">
        <v>160</v>
      </c>
      <c r="C80" s="91">
        <v>1485</v>
      </c>
      <c r="D80" s="88">
        <v>-0.12389380530000001</v>
      </c>
      <c r="E80" s="89">
        <v>2694193.6027669702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1">
        <v>140</v>
      </c>
      <c r="D81" s="88">
        <v>-0.125</v>
      </c>
      <c r="E81" s="89">
        <v>41734369.822915353</v>
      </c>
      <c r="F81" s="35"/>
      <c r="G81" s="35"/>
      <c r="H81" s="35"/>
      <c r="I81" s="35"/>
    </row>
    <row r="82" spans="1:9">
      <c r="A82" s="40" t="s">
        <v>261</v>
      </c>
      <c r="B82" s="11" t="s">
        <v>262</v>
      </c>
      <c r="C82" s="91">
        <v>761</v>
      </c>
      <c r="D82" s="88">
        <v>-0.12729357799999999</v>
      </c>
      <c r="E82" s="89">
        <v>10390376.682274541</v>
      </c>
      <c r="F82" s="35"/>
      <c r="G82" s="35"/>
      <c r="H82" s="35"/>
      <c r="I82" s="35"/>
    </row>
    <row r="83" spans="1:9">
      <c r="A83" s="40" t="s">
        <v>109</v>
      </c>
      <c r="B83" s="11" t="s">
        <v>110</v>
      </c>
      <c r="C83" s="91">
        <v>1465</v>
      </c>
      <c r="D83" s="88">
        <v>-0.1279761905</v>
      </c>
      <c r="E83" s="89">
        <v>2823409.70162497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1">
        <v>357</v>
      </c>
      <c r="D84" s="88">
        <v>-0.13138686129999999</v>
      </c>
      <c r="E84" s="89">
        <v>42807535.44312527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1">
        <v>30100</v>
      </c>
      <c r="D85" s="88">
        <v>-0.13181424859999999</v>
      </c>
      <c r="E85" s="89">
        <v>124773.7081917</v>
      </c>
      <c r="F85" s="35"/>
      <c r="G85" s="35"/>
      <c r="H85" s="35"/>
      <c r="I85" s="35"/>
    </row>
    <row r="86" spans="1:9">
      <c r="A86" s="40" t="s">
        <v>131</v>
      </c>
      <c r="B86" s="11" t="s">
        <v>132</v>
      </c>
      <c r="C86" s="91">
        <v>124</v>
      </c>
      <c r="D86" s="88">
        <v>-0.13286713289999999</v>
      </c>
      <c r="E86" s="89">
        <v>304660703.62881869</v>
      </c>
      <c r="F86" s="35"/>
      <c r="G86" s="35"/>
      <c r="H86" s="35"/>
      <c r="I86" s="35"/>
    </row>
    <row r="87" spans="1:9">
      <c r="A87" s="40" t="s">
        <v>175</v>
      </c>
      <c r="B87" s="11" t="s">
        <v>176</v>
      </c>
      <c r="C87" s="91">
        <v>1205</v>
      </c>
      <c r="D87" s="88">
        <v>-0.13309352520000001</v>
      </c>
      <c r="E87" s="89">
        <v>2685955.40097532</v>
      </c>
      <c r="F87" s="35"/>
      <c r="G87" s="35"/>
      <c r="H87" s="35"/>
      <c r="I87" s="35"/>
    </row>
    <row r="88" spans="1:9">
      <c r="A88" s="40" t="s">
        <v>73</v>
      </c>
      <c r="B88" s="11" t="s">
        <v>74</v>
      </c>
      <c r="C88" s="91">
        <v>15480</v>
      </c>
      <c r="D88" s="88">
        <v>-0.13567839200000001</v>
      </c>
      <c r="E88" s="89">
        <v>336896.15983770997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1">
        <v>2185</v>
      </c>
      <c r="D89" s="88">
        <v>-0.13636363639999999</v>
      </c>
      <c r="E89" s="89">
        <v>1052078.45496201</v>
      </c>
      <c r="F89" s="35"/>
      <c r="G89" s="35"/>
      <c r="H89" s="35"/>
      <c r="I89" s="35"/>
    </row>
    <row r="90" spans="1:9">
      <c r="A90" s="40" t="s">
        <v>87</v>
      </c>
      <c r="B90" s="11" t="s">
        <v>88</v>
      </c>
      <c r="C90" s="91">
        <v>321</v>
      </c>
      <c r="D90" s="88">
        <v>-0.13709677419999999</v>
      </c>
      <c r="E90" s="89">
        <v>44082341.592983477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1">
        <v>936</v>
      </c>
      <c r="D91" s="88">
        <v>-0.13732718890000001</v>
      </c>
      <c r="E91" s="89">
        <v>20863317.445258521</v>
      </c>
      <c r="F91" s="35"/>
      <c r="G91" s="35"/>
      <c r="H91" s="35"/>
      <c r="I91" s="35"/>
    </row>
    <row r="92" spans="1:9">
      <c r="A92" s="40" t="s">
        <v>79</v>
      </c>
      <c r="B92" s="11" t="s">
        <v>80</v>
      </c>
      <c r="C92" s="91">
        <v>871</v>
      </c>
      <c r="D92" s="88">
        <v>-0.13762376239999999</v>
      </c>
      <c r="E92" s="89">
        <v>3643565.2471707002</v>
      </c>
      <c r="F92" s="35"/>
      <c r="G92" s="35"/>
      <c r="H92" s="35"/>
      <c r="I92" s="35"/>
    </row>
    <row r="93" spans="1:9">
      <c r="A93" s="40" t="s">
        <v>101</v>
      </c>
      <c r="B93" s="11" t="s">
        <v>102</v>
      </c>
      <c r="C93" s="91">
        <v>72630</v>
      </c>
      <c r="D93" s="88">
        <v>-0.1381274475</v>
      </c>
      <c r="E93" s="89">
        <v>4047508.26979016</v>
      </c>
      <c r="F93" s="35"/>
      <c r="G93" s="35"/>
      <c r="H93" s="35"/>
      <c r="I93" s="35"/>
    </row>
    <row r="94" spans="1:9">
      <c r="A94" s="40" t="s">
        <v>143</v>
      </c>
      <c r="B94" s="11" t="s">
        <v>144</v>
      </c>
      <c r="C94" s="91">
        <v>6425</v>
      </c>
      <c r="D94" s="88">
        <v>-0.1381623072</v>
      </c>
      <c r="E94" s="89">
        <v>1045011.00775778</v>
      </c>
      <c r="F94" s="35"/>
      <c r="G94" s="35"/>
      <c r="H94" s="35"/>
      <c r="I94" s="35"/>
    </row>
    <row r="95" spans="1:9">
      <c r="A95" s="40" t="s">
        <v>62</v>
      </c>
      <c r="B95" s="11" t="s">
        <v>63</v>
      </c>
      <c r="C95" s="91">
        <v>65860</v>
      </c>
      <c r="D95" s="88">
        <v>-0.13874722110000001</v>
      </c>
      <c r="E95" s="89">
        <v>430178.88083058002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124</v>
      </c>
      <c r="D96" s="88">
        <v>-0.13888888890000001</v>
      </c>
      <c r="E96" s="89">
        <v>116470597.18568799</v>
      </c>
      <c r="F96" s="35"/>
      <c r="G96" s="35"/>
      <c r="H96" s="35"/>
      <c r="I96" s="35"/>
    </row>
    <row r="97" spans="1:9">
      <c r="A97" s="40" t="s">
        <v>157</v>
      </c>
      <c r="B97" s="11" t="s">
        <v>158</v>
      </c>
      <c r="C97" s="91">
        <v>4985</v>
      </c>
      <c r="D97" s="88">
        <v>-0.14125753660000001</v>
      </c>
      <c r="E97" s="89">
        <v>863862.10934987001</v>
      </c>
      <c r="F97" s="35"/>
      <c r="G97" s="35"/>
      <c r="H97" s="35"/>
      <c r="I97" s="35"/>
    </row>
    <row r="98" spans="1:9">
      <c r="A98" s="40" t="s">
        <v>105</v>
      </c>
      <c r="B98" s="11" t="s">
        <v>106</v>
      </c>
      <c r="C98" s="91">
        <v>1175</v>
      </c>
      <c r="D98" s="88">
        <v>-0.14233576640000001</v>
      </c>
      <c r="E98" s="89">
        <v>2206880.58549442</v>
      </c>
      <c r="F98" s="35"/>
      <c r="G98" s="35"/>
      <c r="H98" s="35"/>
      <c r="I98" s="35"/>
    </row>
    <row r="99" spans="1:9">
      <c r="A99" s="40" t="s">
        <v>93</v>
      </c>
      <c r="B99" s="11" t="s">
        <v>94</v>
      </c>
      <c r="C99" s="91">
        <v>69010</v>
      </c>
      <c r="D99" s="88">
        <v>-0.14251988069999999</v>
      </c>
      <c r="E99" s="89">
        <v>173401.22869809999</v>
      </c>
      <c r="F99" s="35"/>
      <c r="G99" s="35"/>
      <c r="H99" s="35"/>
      <c r="I99" s="35"/>
    </row>
    <row r="100" spans="1:9">
      <c r="A100" s="40" t="s">
        <v>145</v>
      </c>
      <c r="B100" s="11" t="s">
        <v>146</v>
      </c>
      <c r="C100" s="91">
        <v>11100</v>
      </c>
      <c r="D100" s="88">
        <v>-0.14417887430000001</v>
      </c>
      <c r="E100" s="89">
        <v>743230.61972642003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1">
        <v>27490</v>
      </c>
      <c r="D101" s="88">
        <v>-0.14467952710000001</v>
      </c>
      <c r="E101" s="89">
        <v>1022781.33781475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1">
        <v>4990</v>
      </c>
      <c r="D102" s="88">
        <v>-0.1448157669</v>
      </c>
      <c r="E102" s="89">
        <v>1317257.5865964899</v>
      </c>
      <c r="F102" s="35"/>
      <c r="G102" s="35"/>
      <c r="H102" s="35"/>
      <c r="I102" s="35"/>
    </row>
    <row r="103" spans="1:9">
      <c r="A103" s="40" t="s">
        <v>91</v>
      </c>
      <c r="B103" s="11" t="s">
        <v>92</v>
      </c>
      <c r="C103" s="91">
        <v>1130</v>
      </c>
      <c r="D103" s="88">
        <v>-0.14716981130000001</v>
      </c>
      <c r="E103" s="89">
        <v>432741476.13351738</v>
      </c>
      <c r="F103" s="35"/>
      <c r="G103" s="35"/>
      <c r="H103" s="35"/>
      <c r="I103" s="35"/>
    </row>
    <row r="104" spans="1:9">
      <c r="A104" s="40" t="s">
        <v>103</v>
      </c>
      <c r="B104" s="11" t="s">
        <v>104</v>
      </c>
      <c r="C104" s="91">
        <v>1435</v>
      </c>
      <c r="D104" s="88">
        <v>-0.14836795250000001</v>
      </c>
      <c r="E104" s="89">
        <v>6379151.4627907602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1">
        <v>54800</v>
      </c>
      <c r="D105" s="88">
        <v>-0.1495965239</v>
      </c>
      <c r="E105" s="89">
        <v>226302.82524718001</v>
      </c>
      <c r="F105" s="35"/>
      <c r="G105" s="35"/>
      <c r="H105" s="35"/>
      <c r="I105" s="35"/>
    </row>
    <row r="106" spans="1:9">
      <c r="A106" s="40" t="s">
        <v>68</v>
      </c>
      <c r="B106" s="11" t="s">
        <v>69</v>
      </c>
      <c r="C106" s="91">
        <v>6265</v>
      </c>
      <c r="D106" s="88">
        <v>-0.15165876780000001</v>
      </c>
      <c r="E106" s="89">
        <v>1817630.7618588901</v>
      </c>
      <c r="F106" s="35"/>
      <c r="G106" s="35"/>
      <c r="H106" s="35"/>
      <c r="I106" s="35"/>
    </row>
    <row r="107" spans="1:9">
      <c r="A107" s="40" t="s">
        <v>187</v>
      </c>
      <c r="B107" s="11" t="s">
        <v>188</v>
      </c>
      <c r="C107" s="91">
        <v>12430</v>
      </c>
      <c r="D107" s="88">
        <v>-0.1521145975</v>
      </c>
      <c r="E107" s="89">
        <v>2515001.7850859798</v>
      </c>
      <c r="F107" s="35"/>
      <c r="G107" s="35"/>
      <c r="H107" s="35"/>
      <c r="I107" s="35"/>
    </row>
    <row r="108" spans="1:9">
      <c r="A108" s="40" t="s">
        <v>127</v>
      </c>
      <c r="B108" s="11" t="s">
        <v>128</v>
      </c>
      <c r="C108" s="91">
        <v>401</v>
      </c>
      <c r="D108" s="88">
        <v>-0.15932914049999999</v>
      </c>
      <c r="E108" s="89">
        <v>8976617.7643229496</v>
      </c>
      <c r="F108" s="35"/>
      <c r="G108" s="35"/>
      <c r="H108" s="35"/>
      <c r="I108" s="35"/>
    </row>
    <row r="109" spans="1:9">
      <c r="A109" s="40" t="s">
        <v>163</v>
      </c>
      <c r="B109" s="11" t="s">
        <v>164</v>
      </c>
      <c r="C109" s="91">
        <v>23010</v>
      </c>
      <c r="D109" s="88">
        <v>-0.16052535570000001</v>
      </c>
      <c r="E109" s="41">
        <v>311753.87917879998</v>
      </c>
    </row>
    <row r="110" spans="1:9">
      <c r="A110" s="40" t="s">
        <v>151</v>
      </c>
      <c r="B110" s="11" t="s">
        <v>152</v>
      </c>
      <c r="C110" s="91">
        <v>22.9</v>
      </c>
      <c r="D110" s="88">
        <v>-0.1611721612</v>
      </c>
      <c r="E110" s="41">
        <v>608447353.39807308</v>
      </c>
    </row>
    <row r="111" spans="1:9">
      <c r="A111" s="40" t="s">
        <v>135</v>
      </c>
      <c r="B111" s="11" t="s">
        <v>136</v>
      </c>
      <c r="C111" s="91">
        <v>144</v>
      </c>
      <c r="D111" s="88">
        <v>-0.1771428571</v>
      </c>
      <c r="E111" s="41">
        <v>19158871.674128842</v>
      </c>
    </row>
    <row r="112" spans="1:9">
      <c r="A112" s="40" t="s">
        <v>153</v>
      </c>
      <c r="B112" s="11" t="s">
        <v>154</v>
      </c>
      <c r="C112" s="91">
        <v>13.3</v>
      </c>
      <c r="D112" s="88">
        <v>-0.21764705879999999</v>
      </c>
      <c r="E112" s="41">
        <v>1682175478.5003889</v>
      </c>
    </row>
    <row r="113" spans="1:5">
      <c r="A113" s="40" t="s">
        <v>273</v>
      </c>
      <c r="B113" s="11" t="s">
        <v>274</v>
      </c>
      <c r="C113" s="91">
        <v>7420</v>
      </c>
      <c r="D113" s="88">
        <v>-0.22425509669999999</v>
      </c>
      <c r="E113" s="41">
        <v>2866450.0194927701</v>
      </c>
    </row>
    <row r="114" spans="1:5">
      <c r="A114" s="40" t="s">
        <v>203</v>
      </c>
      <c r="B114" s="11" t="s">
        <v>204</v>
      </c>
      <c r="C114" s="91">
        <v>4025</v>
      </c>
      <c r="D114" s="88">
        <v>-0.22521655439999999</v>
      </c>
      <c r="E114" s="41">
        <v>9539198.3787116706</v>
      </c>
    </row>
    <row r="115" spans="1:5">
      <c r="A115" s="40" t="s">
        <v>249</v>
      </c>
      <c r="B115" s="11" t="s">
        <v>250</v>
      </c>
      <c r="C115" s="91">
        <v>140</v>
      </c>
      <c r="D115" s="88">
        <v>-0.2893401015</v>
      </c>
      <c r="E115" s="41">
        <v>182645841.69389948</v>
      </c>
    </row>
    <row r="116" spans="1:5">
      <c r="A116" s="40" t="s">
        <v>235</v>
      </c>
      <c r="B116" s="11" t="s">
        <v>236</v>
      </c>
      <c r="C116" s="91">
        <v>64.5</v>
      </c>
      <c r="D116" s="88">
        <v>-0.2996742671</v>
      </c>
      <c r="E116" s="41">
        <v>832581056.68457162</v>
      </c>
    </row>
    <row r="117" spans="1:5">
      <c r="A117" s="40" t="s">
        <v>191</v>
      </c>
      <c r="B117" s="11" t="s">
        <v>192</v>
      </c>
      <c r="C117" s="91">
        <v>1215</v>
      </c>
      <c r="D117" s="88">
        <v>-0.31741573029999998</v>
      </c>
      <c r="E117" s="41">
        <v>36085708.507843122</v>
      </c>
    </row>
    <row r="118" spans="1:5">
      <c r="A118" s="40" t="s">
        <v>231</v>
      </c>
      <c r="B118" s="11" t="s">
        <v>232</v>
      </c>
      <c r="C118" s="91">
        <v>171</v>
      </c>
      <c r="D118" s="88">
        <v>-0.4163822526</v>
      </c>
      <c r="E118" s="41">
        <v>985778535.55111992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50" t="str">
        <f>TEXT(투자전략!$G$1, "[$-ko-KR]yyyy년 mm월") &amp; " 총결산"</f>
        <v>2021년 05월 총결산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2"/>
    </row>
    <row r="2" spans="1:15" ht="16.5" customHeight="1" thickBot="1">
      <c r="A2" s="347" t="s">
        <v>326</v>
      </c>
      <c r="B2" s="348"/>
      <c r="C2" s="348"/>
      <c r="D2" s="320" t="s">
        <v>322</v>
      </c>
      <c r="E2" s="320"/>
      <c r="F2" s="321"/>
      <c r="G2" s="350" t="s">
        <v>323</v>
      </c>
      <c r="H2" s="351"/>
      <c r="I2" s="352"/>
      <c r="J2" s="319" t="s">
        <v>324</v>
      </c>
      <c r="K2" s="320"/>
      <c r="L2" s="320"/>
      <c r="M2" s="320" t="s">
        <v>325</v>
      </c>
      <c r="N2" s="320"/>
      <c r="O2" s="321"/>
    </row>
    <row r="3" spans="1:15" ht="16.5" customHeight="1">
      <c r="A3" s="386">
        <v>1</v>
      </c>
      <c r="B3" s="3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49"/>
      <c r="D3" s="347" t="s">
        <v>327</v>
      </c>
      <c r="E3" s="348"/>
      <c r="F3" s="349"/>
      <c r="G3" s="347" t="s">
        <v>334</v>
      </c>
      <c r="H3" s="348"/>
      <c r="I3" s="349"/>
      <c r="J3" s="347" t="s">
        <v>341</v>
      </c>
      <c r="K3" s="348"/>
      <c r="L3" s="349"/>
      <c r="M3" s="347" t="s">
        <v>348</v>
      </c>
      <c r="N3" s="348"/>
      <c r="O3" s="349"/>
    </row>
    <row r="4" spans="1:15" ht="16.5" customHeight="1" thickBot="1">
      <c r="A4" s="387"/>
      <c r="B4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853,521 KRW (24.07%)</v>
      </c>
      <c r="C4" s="342"/>
      <c r="D4" s="340" t="str">
        <f ca="1" xml:space="preserve"> TEXT($F$92, "#,##0") &amp; " KRW (" &amp; TEXT($E$92, "0.00%)")</f>
        <v>-420,118 KRW (-12.47%)</v>
      </c>
      <c r="E4" s="341"/>
      <c r="F4" s="342"/>
      <c r="G4" s="340" t="str">
        <f ca="1" xml:space="preserve"> TEXT($I$92, "#,##0") &amp; " KRW (" &amp; TEXT($H$92, "0.00%)")</f>
        <v>-43,690 KRW (-1.30%)</v>
      </c>
      <c r="H4" s="341"/>
      <c r="I4" s="342"/>
      <c r="J4" s="340" t="str">
        <f ca="1" xml:space="preserve"> TEXT($L$92, "#,##0") &amp; " KRW (" &amp; TEXT($K$92, "0.00%)")</f>
        <v>-108,888 KRW (-3.23%)</v>
      </c>
      <c r="K4" s="341"/>
      <c r="L4" s="342"/>
      <c r="M4" s="340" t="str">
        <f ca="1" xml:space="preserve"> TEXT($O$92, "#,##0") &amp; " KRW (" &amp; TEXT($N$92, "0.00%)")</f>
        <v>-937,123 KRW (-27.82%)</v>
      </c>
      <c r="N4" s="341"/>
      <c r="O4" s="342"/>
    </row>
    <row r="5" spans="1:15" ht="16.5" customHeight="1">
      <c r="A5" s="386">
        <v>2</v>
      </c>
      <c r="B5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49"/>
      <c r="D5" s="347" t="s">
        <v>328</v>
      </c>
      <c r="E5" s="348"/>
      <c r="F5" s="349"/>
      <c r="G5" s="347" t="s">
        <v>335</v>
      </c>
      <c r="H5" s="348"/>
      <c r="I5" s="349"/>
      <c r="J5" s="347" t="s">
        <v>342</v>
      </c>
      <c r="K5" s="348"/>
      <c r="L5" s="349"/>
      <c r="M5" s="347" t="s">
        <v>349</v>
      </c>
      <c r="N5" s="348"/>
      <c r="O5" s="349"/>
    </row>
    <row r="6" spans="1:15" ht="16.5" customHeight="1" thickBot="1">
      <c r="A6" s="387"/>
      <c r="B6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830,090 KRW (23.41%)</v>
      </c>
      <c r="C6" s="342"/>
      <c r="D6" s="340" t="str">
        <f ca="1" xml:space="preserve"> TEXT($F$130, "#,##0") &amp; " KRW (" &amp; TEXT($E$130, "0.00%)")</f>
        <v>171,139 KRW (4.83%)</v>
      </c>
      <c r="E6" s="341"/>
      <c r="F6" s="342"/>
      <c r="G6" s="340" t="str">
        <f ca="1" xml:space="preserve"> TEXT($I$130, "#,##0") &amp; " KRW (" &amp; TEXT($H$130, "0.00%)")</f>
        <v>389,339 KRW (10.98%)</v>
      </c>
      <c r="H6" s="341"/>
      <c r="I6" s="342"/>
      <c r="J6" s="340" t="str">
        <f ca="1" xml:space="preserve"> TEXT($L$130, "#,##0") &amp; " KRW (" &amp; TEXT($K$130, "0.00%)")</f>
        <v>377,422 KRW (10.65%)</v>
      </c>
      <c r="K6" s="341"/>
      <c r="L6" s="342"/>
      <c r="M6" s="340" t="str">
        <f ca="1" xml:space="preserve"> TEXT($O$130, "#,##0") &amp; " KRW (" &amp; TEXT($N$130, "0.00%)")</f>
        <v>-614,139 KRW (-17.32%)</v>
      </c>
      <c r="N6" s="341"/>
      <c r="O6" s="342"/>
    </row>
    <row r="7" spans="1:15" ht="16.5" customHeight="1">
      <c r="A7" s="386">
        <v>3</v>
      </c>
      <c r="B7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349"/>
      <c r="D7" s="347" t="s">
        <v>329</v>
      </c>
      <c r="E7" s="348"/>
      <c r="F7" s="349"/>
      <c r="G7" s="347" t="s">
        <v>336</v>
      </c>
      <c r="H7" s="348"/>
      <c r="I7" s="349"/>
      <c r="J7" s="347" t="s">
        <v>343</v>
      </c>
      <c r="K7" s="348"/>
      <c r="L7" s="349"/>
      <c r="M7" s="347" t="s">
        <v>350</v>
      </c>
      <c r="N7" s="348"/>
      <c r="O7" s="349"/>
    </row>
    <row r="8" spans="1:15" ht="16.5" customHeight="1" thickBot="1">
      <c r="A8" s="387"/>
      <c r="B8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670,152 KRW (28.91%)</v>
      </c>
      <c r="C8" s="342"/>
      <c r="D8" s="340" t="str">
        <f ca="1" xml:space="preserve"> TEXT($F$206, "#,##0") &amp; " KRW (" &amp; TEXT($E$206, "0.00%)")</f>
        <v>-441,946 KRW (-13.17%)</v>
      </c>
      <c r="E8" s="341"/>
      <c r="F8" s="342"/>
      <c r="G8" s="340" t="str">
        <f ca="1" xml:space="preserve"> TEXT($I$206, "#,##0") &amp; " KRW (" &amp; TEXT($H$206, "0.00%)")</f>
        <v>-37,902 KRW (-1.13%)</v>
      </c>
      <c r="H8" s="341"/>
      <c r="I8" s="342"/>
      <c r="J8" s="340" t="str">
        <f ca="1" xml:space="preserve"> TEXT($L$206, "#,##0") &amp; " KRW (" &amp; TEXT($K$206, "0.00%)")</f>
        <v>-108,715 KRW (-3.24%)</v>
      </c>
      <c r="K8" s="341"/>
      <c r="L8" s="342"/>
      <c r="M8" s="340" t="str">
        <f ca="1" xml:space="preserve"> TEXT($O$206, "#,##0") &amp; " KRW (" &amp; TEXT($N$206, "0.00%)")</f>
        <v>-914,379 KRW (-27.26%)</v>
      </c>
      <c r="N8" s="341"/>
      <c r="O8" s="342"/>
    </row>
    <row r="9" spans="1:15" ht="16.5" customHeight="1">
      <c r="A9" s="386">
        <v>4</v>
      </c>
      <c r="B9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349"/>
      <c r="D9" s="347" t="s">
        <v>330</v>
      </c>
      <c r="E9" s="348"/>
      <c r="F9" s="349"/>
      <c r="G9" s="347" t="s">
        <v>337</v>
      </c>
      <c r="H9" s="348"/>
      <c r="I9" s="349"/>
      <c r="J9" s="347" t="s">
        <v>344</v>
      </c>
      <c r="K9" s="348"/>
      <c r="L9" s="349"/>
      <c r="M9" s="347" t="s">
        <v>351</v>
      </c>
      <c r="N9" s="348"/>
      <c r="O9" s="349"/>
    </row>
    <row r="10" spans="1:15" ht="16.5" customHeight="1" thickBot="1">
      <c r="A10" s="387"/>
      <c r="B10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647,199 KRW (27.92%)</v>
      </c>
      <c r="C10" s="342"/>
      <c r="D10" s="340" t="str">
        <f ca="1" xml:space="preserve"> TEXT($F$244, "#,##0") &amp; " KRW (" &amp; TEXT($E$244, "0.00%)")</f>
        <v>-263,424 KRW (-7.43%)</v>
      </c>
      <c r="E10" s="341"/>
      <c r="F10" s="342"/>
      <c r="G10" s="340" t="str">
        <f ca="1" xml:space="preserve"> TEXT($I$244, "#,##0") &amp; " KRW (" &amp; TEXT($H$244, "0.00%)")</f>
        <v>447,779 KRW (12.63%)</v>
      </c>
      <c r="H10" s="341"/>
      <c r="I10" s="342"/>
      <c r="J10" s="340" t="str">
        <f ca="1" xml:space="preserve"> TEXT($L$244, "#,##0") &amp; " KRW (" &amp; TEXT($K$244, "0.00%)")</f>
        <v>393,967 KRW (11.11%)</v>
      </c>
      <c r="K10" s="341"/>
      <c r="L10" s="342"/>
      <c r="M10" s="340" t="str">
        <f ca="1" xml:space="preserve"> TEXT($O$244, "#,##0") &amp; " KRW (" &amp; TEXT($N$244, "0.00%)")</f>
        <v>-475,976 KRW (-13.42%)</v>
      </c>
      <c r="N10" s="341"/>
      <c r="O10" s="342"/>
    </row>
    <row r="11" spans="1:15" ht="16.5" customHeight="1">
      <c r="A11" s="386">
        <v>5</v>
      </c>
      <c r="B11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Bottom20</v>
      </c>
      <c r="C11" s="349"/>
      <c r="D11" s="347" t="s">
        <v>331</v>
      </c>
      <c r="E11" s="348"/>
      <c r="F11" s="349"/>
      <c r="G11" s="347" t="s">
        <v>338</v>
      </c>
      <c r="H11" s="348"/>
      <c r="I11" s="349"/>
      <c r="J11" s="347" t="s">
        <v>345</v>
      </c>
      <c r="K11" s="348"/>
      <c r="L11" s="349"/>
      <c r="M11" s="347" t="s">
        <v>352</v>
      </c>
      <c r="N11" s="348"/>
      <c r="O11" s="349"/>
    </row>
    <row r="12" spans="1:15" ht="16.5" customHeight="1" thickBot="1">
      <c r="A12" s="387"/>
      <c r="B12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447,779 KRW (12.63%)</v>
      </c>
      <c r="C12" s="342"/>
      <c r="D12" s="340" t="str">
        <f ca="1" xml:space="preserve"> TEXT($F$168, "#,##0") &amp; " KRW (" &amp; TEXT($E$168, "0.00%)")</f>
        <v>258,116 KRW (7.28%)</v>
      </c>
      <c r="E12" s="341"/>
      <c r="F12" s="342"/>
      <c r="G12" s="340" t="str">
        <f ca="1" xml:space="preserve"> TEXT($I$168, "#,##0") &amp; " KRW (" &amp; TEXT($H$168, "0.00%)")</f>
        <v>830,090 KRW (23.41%)</v>
      </c>
      <c r="H12" s="341"/>
      <c r="I12" s="342"/>
      <c r="J12" s="340" t="str">
        <f ca="1" xml:space="preserve"> TEXT($L$168, "#,##0") &amp; " KRW (" &amp; TEXT($K$168, "0.00%)")</f>
        <v>853,521 KRW (24.07%)</v>
      </c>
      <c r="K12" s="341"/>
      <c r="L12" s="342"/>
      <c r="M12" s="340" t="str">
        <f ca="1" xml:space="preserve"> TEXT($O$168, "#,##0") &amp; " KRW (" &amp; TEXT($N$168, "0.00%)")</f>
        <v>-258,249 KRW (-7.28%)</v>
      </c>
      <c r="N12" s="341"/>
      <c r="O12" s="342"/>
    </row>
    <row r="13" spans="1:15" ht="16.5" customHeight="1">
      <c r="A13" s="386">
        <v>6</v>
      </c>
      <c r="B13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349"/>
      <c r="D13" s="347" t="s">
        <v>332</v>
      </c>
      <c r="E13" s="348"/>
      <c r="F13" s="349"/>
      <c r="G13" s="347" t="s">
        <v>339</v>
      </c>
      <c r="H13" s="348"/>
      <c r="I13" s="349"/>
      <c r="J13" s="347" t="s">
        <v>346</v>
      </c>
      <c r="K13" s="348"/>
      <c r="L13" s="349"/>
      <c r="M13" s="347" t="s">
        <v>353</v>
      </c>
      <c r="N13" s="348"/>
      <c r="O13" s="349"/>
    </row>
    <row r="14" spans="1:15" ht="16.5" customHeight="1" thickBot="1">
      <c r="A14" s="387"/>
      <c r="B14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393,967 KRW (11.11%)</v>
      </c>
      <c r="C14" s="342"/>
      <c r="D14" s="340" t="str">
        <f ca="1" xml:space="preserve"> TEXT($F$282, "#,##0") &amp; " KRW (" &amp; TEXT($E$282, "0.00%)")</f>
        <v>-1,377,874 KRW (-38.86%)</v>
      </c>
      <c r="E14" s="341"/>
      <c r="F14" s="342"/>
      <c r="G14" s="340" t="str">
        <f ca="1" xml:space="preserve"> TEXT($I$282, "#,##0") &amp; " KRW (" &amp; TEXT($H$282, "0.00%)")</f>
        <v>-576,774 KRW (-16.27%)</v>
      </c>
      <c r="H14" s="341"/>
      <c r="I14" s="342"/>
      <c r="J14" s="340" t="str">
        <f ca="1" xml:space="preserve"> TEXT($L$282, "#,##0") &amp; " KRW (" &amp; TEXT($K$282, "0.00%)")</f>
        <v>-684,021 KRW (-19.29%)</v>
      </c>
      <c r="K14" s="341"/>
      <c r="L14" s="342"/>
      <c r="M14" s="340" t="str">
        <f ca="1" xml:space="preserve"> TEXT($O$282, "#,##0") &amp; " KRW (" &amp; TEXT($N$282, "0.00%)")</f>
        <v>-1,409,102 KRW (-39.74%)</v>
      </c>
      <c r="N14" s="341"/>
      <c r="O14" s="342"/>
    </row>
    <row r="15" spans="1:15" ht="16.5" customHeight="1">
      <c r="A15" s="386">
        <v>7</v>
      </c>
      <c r="B15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349"/>
      <c r="D15" s="347" t="s">
        <v>333</v>
      </c>
      <c r="E15" s="348"/>
      <c r="F15" s="349"/>
      <c r="G15" s="347" t="s">
        <v>340</v>
      </c>
      <c r="H15" s="348"/>
      <c r="I15" s="349"/>
      <c r="J15" s="347" t="s">
        <v>347</v>
      </c>
      <c r="K15" s="348"/>
      <c r="L15" s="349"/>
      <c r="M15" s="347" t="s">
        <v>354</v>
      </c>
      <c r="N15" s="348"/>
      <c r="O15" s="349"/>
    </row>
    <row r="16" spans="1:15" ht="16.5" customHeight="1" thickBot="1">
      <c r="A16" s="387"/>
      <c r="B16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389,339 KRW (10.98%)</v>
      </c>
      <c r="C16" s="342"/>
      <c r="D16" s="340" t="str">
        <f ca="1" xml:space="preserve"> TEXT($F$54, "#,##0") &amp; " KRW (" &amp; TEXT($E$54, "0.00%)")</f>
        <v>302,538 KRW (13.05%)</v>
      </c>
      <c r="E16" s="341"/>
      <c r="F16" s="342"/>
      <c r="G16" s="340" t="str">
        <f ca="1" xml:space="preserve"> TEXT($I$54, "#,##0") &amp; " KRW (" &amp; TEXT($H$54, "0.00%)")</f>
        <v>647,199 KRW (27.92%)</v>
      </c>
      <c r="H16" s="341"/>
      <c r="I16" s="342"/>
      <c r="J16" s="340" t="str">
        <f ca="1" xml:space="preserve"> TEXT($L$54, "#,##0") &amp; " KRW (" &amp; TEXT($K$54, "0.00%)")</f>
        <v>670,152 KRW (28.91%)</v>
      </c>
      <c r="K16" s="341"/>
      <c r="L16" s="342"/>
      <c r="M16" s="340" t="str">
        <f ca="1" xml:space="preserve"> TEXT($O$54, "#,##0") &amp; " KRW (" &amp; TEXT($N$54, "0.00%)")</f>
        <v>33,571 KRW (1.45%)</v>
      </c>
      <c r="N16" s="341"/>
      <c r="O16" s="342"/>
    </row>
    <row r="18" spans="1:15" ht="16.5" customHeight="1" thickBot="1"/>
    <row r="19" spans="1:15" ht="16.5" customHeight="1" thickBot="1">
      <c r="A19" s="319" t="str">
        <f>TEXT(투자전략!$G$1, "[$-ko-KR]yyyy년 mm월 ") &amp; "실거래 월말결산"</f>
        <v>2021년 05월 실거래 월말결산</v>
      </c>
      <c r="B19" s="320"/>
      <c r="C19" s="320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1"/>
    </row>
    <row r="20" spans="1:15" ht="16.5" customHeight="1" thickBot="1">
      <c r="A20" s="372" t="s">
        <v>320</v>
      </c>
      <c r="B20" s="340" t="s">
        <v>318</v>
      </c>
      <c r="C20" s="342"/>
      <c r="D20" s="340" t="s">
        <v>310</v>
      </c>
      <c r="E20" s="341"/>
      <c r="F20" s="342"/>
      <c r="G20" s="340" t="s">
        <v>311</v>
      </c>
      <c r="H20" s="341"/>
      <c r="I20" s="342"/>
      <c r="J20" s="340" t="s">
        <v>312</v>
      </c>
      <c r="K20" s="341"/>
      <c r="L20" s="342"/>
      <c r="M20" s="340" t="s">
        <v>313</v>
      </c>
      <c r="N20" s="341"/>
      <c r="O20" s="342"/>
    </row>
    <row r="21" spans="1:15" ht="16.5" customHeight="1" thickBot="1">
      <c r="A21" s="36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1800000</v>
      </c>
      <c r="H43" s="72">
        <f t="shared" ca="1" si="5"/>
        <v>0</v>
      </c>
      <c r="I43" s="140">
        <f t="shared" ca="1" si="6"/>
        <v>0</v>
      </c>
      <c r="J43" s="141">
        <f t="shared" ca="1" si="7"/>
        <v>1800000</v>
      </c>
      <c r="K43" s="72">
        <f t="shared" ca="1" si="8"/>
        <v>0</v>
      </c>
      <c r="L43" s="140">
        <f t="shared" ca="1" si="9"/>
        <v>0</v>
      </c>
      <c r="M43" s="141">
        <f t="shared" ca="1" si="10"/>
        <v>1800000</v>
      </c>
      <c r="N43" s="72">
        <f t="shared" ca="1" si="11"/>
        <v>0</v>
      </c>
      <c r="O43" s="140">
        <f t="shared" ca="1" si="12"/>
        <v>0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47" t="s">
        <v>319</v>
      </c>
      <c r="B53" s="349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40"/>
      <c r="B54" s="342"/>
      <c r="C54" s="135">
        <f ca="1">SUM(C22:C52)</f>
        <v>51000000</v>
      </c>
      <c r="D54" s="139">
        <f ca="1">SUM(D22:D52)</f>
        <v>51302538.322867863</v>
      </c>
      <c r="E54" s="75">
        <f ca="1">IFERROR(F54 / (SUM($C22:$C52) / COUNT($C22:$C52)), 0)</f>
        <v>0.13050672751162823</v>
      </c>
      <c r="F54" s="137">
        <f ca="1">SUM(F22:F52)</f>
        <v>302538.32286786544</v>
      </c>
      <c r="G54" s="139">
        <f ca="1">SUM(G22:G52)</f>
        <v>51647199.216345757</v>
      </c>
      <c r="H54" s="75">
        <f ca="1">IFERROR(I54 / (SUM($C22:$C52) / COUNT($C22:$C52)), 0)</f>
        <v>0.27918397567855685</v>
      </c>
      <c r="I54" s="137">
        <f ca="1">SUM(I22:I52)</f>
        <v>647199.21634574549</v>
      </c>
      <c r="J54" s="139">
        <f ca="1">SUM(J22:J52)</f>
        <v>51670151.840362556</v>
      </c>
      <c r="K54" s="75">
        <f ca="1">IFERROR(L54 / (SUM($C22:$C52) / COUNT($C22:$C52)), 0)</f>
        <v>0.28908510760738187</v>
      </c>
      <c r="L54" s="137">
        <f ca="1">SUM(L22:L52)</f>
        <v>670151.84036256711</v>
      </c>
      <c r="M54" s="139">
        <f ca="1">SUM(M22:M52)</f>
        <v>51033571.20451007</v>
      </c>
      <c r="N54" s="75">
        <f ca="1">IFERROR(O54 / (SUM($C22:$C52) / COUNT($C22:$C52)), 0)</f>
        <v>1.4481696063167791E-2</v>
      </c>
      <c r="O54" s="137">
        <f ca="1">SUM(O22:O52)</f>
        <v>33571.204510070791</v>
      </c>
    </row>
    <row r="56" spans="1:15" ht="16.5" customHeight="1" thickBot="1"/>
    <row r="57" spans="1:15" ht="16.5" customHeight="1" thickBot="1">
      <c r="A57" s="319" t="str">
        <f>TEXT(투자전략!$G$1, "[$-ko-KR]yyyy년 mm월 ") &amp; "[엽전코인] 전일대비 상승률 Top20 월말결산"</f>
        <v>2021년 05월 [엽전코인] 전일대비 상승률 Top20 월말결산</v>
      </c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1"/>
    </row>
    <row r="58" spans="1:15" ht="16.5" customHeight="1" thickBot="1">
      <c r="A58" s="372" t="s">
        <v>320</v>
      </c>
      <c r="B58" s="340" t="s">
        <v>318</v>
      </c>
      <c r="C58" s="342"/>
      <c r="D58" s="340" t="s">
        <v>310</v>
      </c>
      <c r="E58" s="341"/>
      <c r="F58" s="342"/>
      <c r="G58" s="340" t="s">
        <v>311</v>
      </c>
      <c r="H58" s="341"/>
      <c r="I58" s="342"/>
      <c r="J58" s="340" t="s">
        <v>312</v>
      </c>
      <c r="K58" s="341"/>
      <c r="L58" s="342"/>
      <c r="M58" s="340" t="s">
        <v>313</v>
      </c>
      <c r="N58" s="341"/>
      <c r="O58" s="342"/>
    </row>
    <row r="59" spans="1:15" ht="16.5" customHeight="1" thickBot="1">
      <c r="A59" s="36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3000000</v>
      </c>
      <c r="H81" s="72">
        <f t="shared" ca="1" si="18"/>
        <v>0</v>
      </c>
      <c r="I81" s="140">
        <f t="shared" ca="1" si="19"/>
        <v>0</v>
      </c>
      <c r="J81" s="141">
        <f t="shared" ca="1" si="20"/>
        <v>3000000</v>
      </c>
      <c r="K81" s="72">
        <f t="shared" ca="1" si="21"/>
        <v>0</v>
      </c>
      <c r="L81" s="140">
        <f t="shared" ca="1" si="22"/>
        <v>0</v>
      </c>
      <c r="M81" s="141">
        <f t="shared" ca="1" si="23"/>
        <v>3000000</v>
      </c>
      <c r="N81" s="72">
        <f t="shared" ca="1" si="24"/>
        <v>0</v>
      </c>
      <c r="O81" s="140">
        <f t="shared" ca="1" si="25"/>
        <v>0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47" t="s">
        <v>319</v>
      </c>
      <c r="B91" s="349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40"/>
      <c r="B92" s="342"/>
      <c r="C92" s="135">
        <f ca="1">SUM(C60:C90)</f>
        <v>74100000</v>
      </c>
      <c r="D92" s="139">
        <f ca="1">SUM(D60:D90)</f>
        <v>73679881.509474695</v>
      </c>
      <c r="E92" s="75">
        <f ca="1">IFERROR(F92 / (SUM($C60:$C90) / COUNT($C60:$C90)), 0)</f>
        <v>-0.12473153564853816</v>
      </c>
      <c r="F92" s="137">
        <f ca="1">SUM(F60:F90)</f>
        <v>-420118.49052530352</v>
      </c>
      <c r="G92" s="139">
        <f ca="1">SUM(G60:G90)</f>
        <v>74056309.654171318</v>
      </c>
      <c r="H92" s="75">
        <f ca="1">IFERROR(I92 / (SUM($C60:$C90) / COUNT($C60:$C90)), 0)</f>
        <v>-1.2971492688674927E-2</v>
      </c>
      <c r="I92" s="137">
        <f ca="1">SUM(I60:I90)</f>
        <v>-43690.345828673278</v>
      </c>
      <c r="J92" s="139">
        <f ca="1">SUM(J60:J90)</f>
        <v>73991112.056590959</v>
      </c>
      <c r="K92" s="75">
        <f ca="1">IFERROR(L92 / (SUM($C60:$C90) / COUNT($C60:$C90)), 0)</f>
        <v>-3.2328404251000205E-2</v>
      </c>
      <c r="L92" s="137">
        <f ca="1">SUM(L60:L90)</f>
        <v>-108887.9434090507</v>
      </c>
      <c r="M92" s="139">
        <f ca="1">SUM(M60:M90)</f>
        <v>73162877.086420879</v>
      </c>
      <c r="N92" s="75">
        <f ca="1">IFERROR(O92 / (SUM($C60:$C90) / COUNT($C60:$C90)), 0)</f>
        <v>-0.27822812548907816</v>
      </c>
      <c r="O92" s="137">
        <f ca="1">SUM(O60:O90)</f>
        <v>-937122.9135791224</v>
      </c>
    </row>
    <row r="94" spans="1:15" ht="16.5" customHeight="1" thickBot="1"/>
    <row r="95" spans="1:15" ht="16.5" customHeight="1" thickBot="1">
      <c r="A95" s="319" t="str">
        <f>TEXT(투자전략!$G$1, "[$-ko-KR]yyyy년 mm월 ") &amp; "[동전코인] 전일대비 상승률 Top20 월말결산"</f>
        <v>2021년 05월 [동전코인] 전일대비 상승률 Top20 월말결산</v>
      </c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1"/>
    </row>
    <row r="96" spans="1:15" ht="16.5" customHeight="1" thickBot="1">
      <c r="A96" s="372" t="s">
        <v>320</v>
      </c>
      <c r="B96" s="340" t="s">
        <v>318</v>
      </c>
      <c r="C96" s="342"/>
      <c r="D96" s="340" t="s">
        <v>310</v>
      </c>
      <c r="E96" s="341"/>
      <c r="F96" s="342"/>
      <c r="G96" s="340" t="s">
        <v>311</v>
      </c>
      <c r="H96" s="341"/>
      <c r="I96" s="342"/>
      <c r="J96" s="340" t="s">
        <v>312</v>
      </c>
      <c r="K96" s="341"/>
      <c r="L96" s="342"/>
      <c r="M96" s="340" t="s">
        <v>313</v>
      </c>
      <c r="N96" s="341"/>
      <c r="O96" s="342"/>
    </row>
    <row r="97" spans="1:15" ht="16.5" customHeight="1" thickBot="1">
      <c r="A97" s="36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3000000</v>
      </c>
      <c r="H119" s="72">
        <f t="shared" ca="1" si="31"/>
        <v>0</v>
      </c>
      <c r="I119" s="140">
        <f t="shared" ca="1" si="32"/>
        <v>0</v>
      </c>
      <c r="J119" s="141">
        <f t="shared" ca="1" si="33"/>
        <v>3000000</v>
      </c>
      <c r="K119" s="72">
        <f t="shared" ca="1" si="34"/>
        <v>0</v>
      </c>
      <c r="L119" s="140">
        <f t="shared" ca="1" si="35"/>
        <v>0</v>
      </c>
      <c r="M119" s="141">
        <f t="shared" ca="1" si="36"/>
        <v>3000000</v>
      </c>
      <c r="N119" s="72">
        <f t="shared" ca="1" si="37"/>
        <v>0</v>
      </c>
      <c r="O119" s="140">
        <f t="shared" ca="1" si="38"/>
        <v>0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47" t="s">
        <v>319</v>
      </c>
      <c r="B129" s="349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40"/>
      <c r="B130" s="342"/>
      <c r="C130" s="135">
        <f ca="1">SUM(C98:C128)</f>
        <v>78000000</v>
      </c>
      <c r="D130" s="139">
        <f ca="1">SUM(D98:D128)</f>
        <v>78171139.140757337</v>
      </c>
      <c r="E130" s="75">
        <f ca="1">IFERROR(F130 / (SUM($C98:$C128) / COUNT($C98:$C128)), 0)</f>
        <v>4.8270014059762355E-2</v>
      </c>
      <c r="F130" s="137">
        <f ca="1">SUM(F98:F128)</f>
        <v>171139.14075733925</v>
      </c>
      <c r="G130" s="139">
        <f ca="1">SUM(G98:G128)</f>
        <v>78389339.02492705</v>
      </c>
      <c r="H130" s="75">
        <f ca="1">IFERROR(I130 / (SUM($C98:$C128) / COUNT($C98:$C128)), 0)</f>
        <v>0.10981357113327081</v>
      </c>
      <c r="I130" s="137">
        <f ca="1">SUM(I98:I128)</f>
        <v>389339.02492705104</v>
      </c>
      <c r="J130" s="139">
        <f ca="1">SUM(J98:J128)</f>
        <v>78377421.956511036</v>
      </c>
      <c r="K130" s="75">
        <f ca="1">IFERROR(L130 / (SUM($C98:$C128) / COUNT($C98:$C128)), 0)</f>
        <v>0.106452346708239</v>
      </c>
      <c r="L130" s="137">
        <f ca="1">SUM(L98:L128)</f>
        <v>377421.95651102916</v>
      </c>
      <c r="M130" s="139">
        <f ca="1">SUM(M98:M128)</f>
        <v>77385861.158965066</v>
      </c>
      <c r="N130" s="75">
        <f ca="1">IFERROR(O130 / (SUM($C98:$C128) / COUNT($C98:$C128)), 0)</f>
        <v>-0.17321864747139321</v>
      </c>
      <c r="O130" s="137">
        <f ca="1">SUM(O98:O128)</f>
        <v>-614138.84103493951</v>
      </c>
    </row>
    <row r="132" spans="1:15" ht="16.5" customHeight="1" thickBot="1"/>
    <row r="133" spans="1:15" ht="16.5" customHeight="1" thickBot="1">
      <c r="A133" s="319" t="str">
        <f>TEXT(투자전략!$G$1, "[$-ko-KR]yyyy년 mm월 ") &amp; "전일대비 상승률 Top20 월말결산"</f>
        <v>2021년 05월 전일대비 상승률 Top20 월말결산</v>
      </c>
      <c r="B133" s="320"/>
      <c r="C133" s="320"/>
      <c r="D133" s="320"/>
      <c r="E133" s="320"/>
      <c r="F133" s="320"/>
      <c r="G133" s="320"/>
      <c r="H133" s="320"/>
      <c r="I133" s="320"/>
      <c r="J133" s="320"/>
      <c r="K133" s="320"/>
      <c r="L133" s="320"/>
      <c r="M133" s="320"/>
      <c r="N133" s="320"/>
      <c r="O133" s="321"/>
    </row>
    <row r="134" spans="1:15" ht="16.5" customHeight="1" thickBot="1">
      <c r="A134" s="372" t="s">
        <v>320</v>
      </c>
      <c r="B134" s="340" t="s">
        <v>318</v>
      </c>
      <c r="C134" s="342"/>
      <c r="D134" s="340" t="s">
        <v>310</v>
      </c>
      <c r="E134" s="341"/>
      <c r="F134" s="342"/>
      <c r="G134" s="340" t="s">
        <v>311</v>
      </c>
      <c r="H134" s="341"/>
      <c r="I134" s="342"/>
      <c r="J134" s="340" t="s">
        <v>312</v>
      </c>
      <c r="K134" s="341"/>
      <c r="L134" s="342"/>
      <c r="M134" s="340" t="s">
        <v>313</v>
      </c>
      <c r="N134" s="341"/>
      <c r="O134" s="342"/>
    </row>
    <row r="135" spans="1:15" ht="16.5" customHeight="1" thickBot="1">
      <c r="A135" s="36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3000000</v>
      </c>
      <c r="H157" s="72">
        <f t="shared" ca="1" si="44"/>
        <v>0</v>
      </c>
      <c r="I157" s="140">
        <f t="shared" ca="1" si="45"/>
        <v>0</v>
      </c>
      <c r="J157" s="141">
        <f t="shared" ca="1" si="46"/>
        <v>3000000</v>
      </c>
      <c r="K157" s="72">
        <f t="shared" ca="1" si="47"/>
        <v>0</v>
      </c>
      <c r="L157" s="140">
        <f t="shared" ca="1" si="48"/>
        <v>0</v>
      </c>
      <c r="M157" s="141">
        <f t="shared" ca="1" si="49"/>
        <v>3000000</v>
      </c>
      <c r="N157" s="72">
        <f t="shared" ca="1" si="50"/>
        <v>0</v>
      </c>
      <c r="O157" s="140">
        <f t="shared" ca="1" si="51"/>
        <v>0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47" t="s">
        <v>319</v>
      </c>
      <c r="B167" s="349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40"/>
      <c r="B168" s="342"/>
      <c r="C168" s="135">
        <f ca="1">SUM(C136:C166)</f>
        <v>78000000</v>
      </c>
      <c r="D168" s="139">
        <f ca="1">SUM(D136:D166)</f>
        <v>78258116.329485923</v>
      </c>
      <c r="E168" s="75">
        <f ca="1">IFERROR(F168 / (SUM($C136:$C166) / COUNT($C136:$C166)), 0)</f>
        <v>7.2802041649878052E-2</v>
      </c>
      <c r="F168" s="137">
        <f ca="1">SUM(F136:F166)</f>
        <v>258116.32948593129</v>
      </c>
      <c r="G168" s="139">
        <f ca="1">SUM(G136:G166)</f>
        <v>78830090.185129732</v>
      </c>
      <c r="H168" s="75">
        <f ca="1">IFERROR(I168 / (SUM($C136:$C166) / COUNT($C136:$C166)), 0)</f>
        <v>0.23412800093402961</v>
      </c>
      <c r="I168" s="137">
        <f ca="1">SUM(I136:I166)</f>
        <v>830090.18512974132</v>
      </c>
      <c r="J168" s="139">
        <f ca="1">SUM(J136:J166)</f>
        <v>78853521.254157305</v>
      </c>
      <c r="K168" s="75">
        <f ca="1">IFERROR(L168 / (SUM($C136:$C166) / COUNT($C136:$C166)), 0)</f>
        <v>0.24073676399308605</v>
      </c>
      <c r="L168" s="137">
        <f ca="1">SUM(L136:L166)</f>
        <v>853521.25415730511</v>
      </c>
      <c r="M168" s="139">
        <f ca="1">SUM(M136:M166)</f>
        <v>77741750.86061956</v>
      </c>
      <c r="N168" s="75">
        <f ca="1">IFERROR(O168 / (SUM($C136:$C166) / COUNT($C136:$C166)), 0)</f>
        <v>-7.283950085089004E-2</v>
      </c>
      <c r="O168" s="137">
        <f ca="1">SUM(O136:O166)</f>
        <v>-258249.13938042833</v>
      </c>
    </row>
    <row r="170" spans="1:15" ht="16.5" customHeight="1" thickBot="1"/>
    <row r="171" spans="1:15" ht="16.5" customHeight="1" thickBot="1">
      <c r="A171" s="319" t="str">
        <f>TEXT(투자전략!$G$1, "[$-ko-KR]yyyy년 mm월 ") &amp; "[엽전코인] 전일대비 상승률 Bottom20 월말결산"</f>
        <v>2021년 05월 [엽전코인] 전일대비 상승률 Bottom20 월말결산</v>
      </c>
      <c r="B171" s="320"/>
      <c r="C171" s="320"/>
      <c r="D171" s="320"/>
      <c r="E171" s="320"/>
      <c r="F171" s="320"/>
      <c r="G171" s="320"/>
      <c r="H171" s="320"/>
      <c r="I171" s="320"/>
      <c r="J171" s="320"/>
      <c r="K171" s="320"/>
      <c r="L171" s="320"/>
      <c r="M171" s="320"/>
      <c r="N171" s="320"/>
      <c r="O171" s="321"/>
    </row>
    <row r="172" spans="1:15" ht="16.5" customHeight="1" thickBot="1">
      <c r="A172" s="372" t="s">
        <v>320</v>
      </c>
      <c r="B172" s="340" t="s">
        <v>318</v>
      </c>
      <c r="C172" s="342"/>
      <c r="D172" s="340" t="s">
        <v>310</v>
      </c>
      <c r="E172" s="341"/>
      <c r="F172" s="342"/>
      <c r="G172" s="340" t="s">
        <v>311</v>
      </c>
      <c r="H172" s="341"/>
      <c r="I172" s="342"/>
      <c r="J172" s="340" t="s">
        <v>312</v>
      </c>
      <c r="K172" s="341"/>
      <c r="L172" s="342"/>
      <c r="M172" s="340" t="s">
        <v>313</v>
      </c>
      <c r="N172" s="341"/>
      <c r="O172" s="342"/>
    </row>
    <row r="173" spans="1:15" ht="16.5" customHeight="1" thickBot="1">
      <c r="A173" s="36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3000000</v>
      </c>
      <c r="H195" s="72">
        <f t="shared" ca="1" si="57"/>
        <v>0</v>
      </c>
      <c r="I195" s="140">
        <f t="shared" ca="1" si="58"/>
        <v>0</v>
      </c>
      <c r="J195" s="141">
        <f t="shared" ca="1" si="59"/>
        <v>3000000</v>
      </c>
      <c r="K195" s="72">
        <f t="shared" ca="1" si="60"/>
        <v>0</v>
      </c>
      <c r="L195" s="140">
        <f t="shared" ca="1" si="61"/>
        <v>0</v>
      </c>
      <c r="M195" s="141">
        <f t="shared" ca="1" si="62"/>
        <v>3000000</v>
      </c>
      <c r="N195" s="72">
        <f t="shared" ca="1" si="63"/>
        <v>0</v>
      </c>
      <c r="O195" s="140">
        <f t="shared" ca="1" si="64"/>
        <v>0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47" t="s">
        <v>319</v>
      </c>
      <c r="B205" s="349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40"/>
      <c r="B206" s="342"/>
      <c r="C206" s="135">
        <f ca="1">SUM(C174:C204)</f>
        <v>73800000</v>
      </c>
      <c r="D206" s="139">
        <f ca="1">SUM(D174:D204)</f>
        <v>73358053.687193945</v>
      </c>
      <c r="E206" s="75">
        <f ca="1">IFERROR(F206 / (SUM($C174:$C204) / COUNT($C174:$C204)), 0)</f>
        <v>-0.13174551330261861</v>
      </c>
      <c r="F206" s="137">
        <f ca="1">SUM(F174:F204)</f>
        <v>-441946.31280605699</v>
      </c>
      <c r="G206" s="139">
        <f ca="1">SUM(G174:G204)</f>
        <v>73762097.585196748</v>
      </c>
      <c r="H206" s="75">
        <f ca="1">IFERROR(I206 / (SUM($C174:$C204) / COUNT($C174:$C204)), 0)</f>
        <v>-1.1298822841070796E-2</v>
      </c>
      <c r="I206" s="137">
        <f ca="1">SUM(I174:I204)</f>
        <v>-37902.414803228399</v>
      </c>
      <c r="J206" s="139">
        <f ca="1">SUM(J174:J204)</f>
        <v>73691285.131638333</v>
      </c>
      <c r="K206" s="75">
        <f ca="1">IFERROR(L206 / (SUM($C174:$C204) / COUNT($C174:$C204)), 0)</f>
        <v>-3.2408226340880898E-2</v>
      </c>
      <c r="L206" s="137">
        <f ca="1">SUM(L174:L204)</f>
        <v>-108714.86836168228</v>
      </c>
      <c r="M206" s="139">
        <f ca="1">SUM(M174:M204)</f>
        <v>72885620.926665366</v>
      </c>
      <c r="N206" s="75">
        <f ca="1">IFERROR(O206 / (SUM($C174:$C204) / COUNT($C174:$C204)), 0)</f>
        <v>-0.27257912755232788</v>
      </c>
      <c r="O206" s="137">
        <f ca="1">SUM(O174:O204)</f>
        <v>-914379.0733346272</v>
      </c>
    </row>
    <row r="208" spans="1:15" ht="16.5" customHeight="1" thickBot="1"/>
    <row r="209" spans="1:15" ht="16.5" customHeight="1" thickBot="1">
      <c r="A209" s="319" t="str">
        <f>TEXT(투자전략!$G$1, "[$-ko-KR]yyyy년 mm월 ") &amp; "[동전코인] 전일대비 상승률 Bottom20 월말결산"</f>
        <v>2021년 05월 [동전코인] 전일대비 상승률 Bottom20 월말결산</v>
      </c>
      <c r="B209" s="320"/>
      <c r="C209" s="320"/>
      <c r="D209" s="320"/>
      <c r="E209" s="320"/>
      <c r="F209" s="320"/>
      <c r="G209" s="320"/>
      <c r="H209" s="320"/>
      <c r="I209" s="320"/>
      <c r="J209" s="320"/>
      <c r="K209" s="320"/>
      <c r="L209" s="320"/>
      <c r="M209" s="320"/>
      <c r="N209" s="320"/>
      <c r="O209" s="321"/>
    </row>
    <row r="210" spans="1:15" ht="16.5" customHeight="1" thickBot="1">
      <c r="A210" s="372" t="s">
        <v>320</v>
      </c>
      <c r="B210" s="340" t="s">
        <v>318</v>
      </c>
      <c r="C210" s="342"/>
      <c r="D210" s="340" t="s">
        <v>310</v>
      </c>
      <c r="E210" s="341"/>
      <c r="F210" s="342"/>
      <c r="G210" s="340" t="s">
        <v>311</v>
      </c>
      <c r="H210" s="341"/>
      <c r="I210" s="342"/>
      <c r="J210" s="340" t="s">
        <v>312</v>
      </c>
      <c r="K210" s="341"/>
      <c r="L210" s="342"/>
      <c r="M210" s="340" t="s">
        <v>313</v>
      </c>
      <c r="N210" s="341"/>
      <c r="O210" s="342"/>
    </row>
    <row r="211" spans="1:15" ht="16.5" customHeight="1" thickBot="1">
      <c r="A211" s="36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3000000</v>
      </c>
      <c r="H233" s="72">
        <f t="shared" ca="1" si="70"/>
        <v>0</v>
      </c>
      <c r="I233" s="140">
        <f t="shared" ca="1" si="71"/>
        <v>0</v>
      </c>
      <c r="J233" s="141">
        <f t="shared" ca="1" si="72"/>
        <v>3000000</v>
      </c>
      <c r="K233" s="72">
        <f t="shared" ca="1" si="73"/>
        <v>0</v>
      </c>
      <c r="L233" s="140">
        <f t="shared" ca="1" si="74"/>
        <v>0</v>
      </c>
      <c r="M233" s="141">
        <f t="shared" ca="1" si="75"/>
        <v>3000000</v>
      </c>
      <c r="N233" s="72">
        <f t="shared" ca="1" si="76"/>
        <v>0</v>
      </c>
      <c r="O233" s="140">
        <f t="shared" ca="1" si="77"/>
        <v>0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47" t="s">
        <v>319</v>
      </c>
      <c r="B243" s="349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40"/>
      <c r="B244" s="342"/>
      <c r="C244" s="135">
        <f ca="1">SUM(C212:C242)</f>
        <v>78000000</v>
      </c>
      <c r="D244" s="139">
        <f ca="1">SUM(D212:D242)</f>
        <v>77736575.629963934</v>
      </c>
      <c r="E244" s="75">
        <f ca="1">IFERROR(F244 / (SUM($C212:$C242) / COUNT($C212:$C242)), 0)</f>
        <v>-7.42991812922211E-2</v>
      </c>
      <c r="F244" s="137">
        <f ca="1">SUM(F212:F242)</f>
        <v>-263424.37003605661</v>
      </c>
      <c r="G244" s="139">
        <f ca="1">SUM(G212:G242)</f>
        <v>78447778.626286715</v>
      </c>
      <c r="H244" s="75">
        <f ca="1">IFERROR(I244 / (SUM($C212:$C242) / COUNT($C212:$C242)), 0)</f>
        <v>0.12629653561932866</v>
      </c>
      <c r="I244" s="137">
        <f ca="1">SUM(I212:I242)</f>
        <v>447778.62628671073</v>
      </c>
      <c r="J244" s="139">
        <f ca="1">SUM(J212:J242)</f>
        <v>78393967.174243703</v>
      </c>
      <c r="K244" s="75">
        <f ca="1">IFERROR(L244 / (SUM($C212:$C242) / COUNT($C212:$C242)), 0)</f>
        <v>0.11111894658155483</v>
      </c>
      <c r="L244" s="137">
        <f ca="1">SUM(L212:L242)</f>
        <v>393967.1742436944</v>
      </c>
      <c r="M244" s="139">
        <f ca="1">SUM(M212:M242)</f>
        <v>77524024.131847769</v>
      </c>
      <c r="N244" s="75">
        <f ca="1">IFERROR(O244 / (SUM($C212:$C242) / COUNT($C212:$C242)), 0)</f>
        <v>-0.13424960383780593</v>
      </c>
      <c r="O244" s="137">
        <f ca="1">SUM(O212:O242)</f>
        <v>-475975.86815222102</v>
      </c>
    </row>
    <row r="246" spans="1:15" ht="16.5" customHeight="1" thickBot="1"/>
    <row r="247" spans="1:15" ht="16.5" customHeight="1" thickBot="1">
      <c r="A247" s="319" t="str">
        <f>TEXT(투자전략!$G$1, "[$-ko-KR]yyyy년 mm월 ") &amp; "전일대비 상승률 Bottom20 월말결산"</f>
        <v>2021년 05월 전일대비 상승률 Bottom20 월말결산</v>
      </c>
      <c r="B247" s="320"/>
      <c r="C247" s="320"/>
      <c r="D247" s="320"/>
      <c r="E247" s="320"/>
      <c r="F247" s="320"/>
      <c r="G247" s="320"/>
      <c r="H247" s="320"/>
      <c r="I247" s="320"/>
      <c r="J247" s="320"/>
      <c r="K247" s="320"/>
      <c r="L247" s="320"/>
      <c r="M247" s="320"/>
      <c r="N247" s="320"/>
      <c r="O247" s="321"/>
    </row>
    <row r="248" spans="1:15" ht="16.5" customHeight="1" thickBot="1">
      <c r="A248" s="372" t="s">
        <v>320</v>
      </c>
      <c r="B248" s="340" t="s">
        <v>318</v>
      </c>
      <c r="C248" s="342"/>
      <c r="D248" s="340" t="s">
        <v>310</v>
      </c>
      <c r="E248" s="341"/>
      <c r="F248" s="342"/>
      <c r="G248" s="340" t="s">
        <v>311</v>
      </c>
      <c r="H248" s="341"/>
      <c r="I248" s="342"/>
      <c r="J248" s="340" t="s">
        <v>312</v>
      </c>
      <c r="K248" s="341"/>
      <c r="L248" s="342"/>
      <c r="M248" s="340" t="s">
        <v>313</v>
      </c>
      <c r="N248" s="341"/>
      <c r="O248" s="342"/>
    </row>
    <row r="249" spans="1:15" ht="16.5" customHeight="1" thickBot="1">
      <c r="A249" s="36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3000000</v>
      </c>
      <c r="H271" s="72">
        <f t="shared" ca="1" si="83"/>
        <v>0</v>
      </c>
      <c r="I271" s="140">
        <f t="shared" ca="1" si="84"/>
        <v>0</v>
      </c>
      <c r="J271" s="141">
        <f t="shared" ca="1" si="85"/>
        <v>3000000</v>
      </c>
      <c r="K271" s="72">
        <f t="shared" ca="1" si="86"/>
        <v>0</v>
      </c>
      <c r="L271" s="140">
        <f t="shared" ca="1" si="87"/>
        <v>0</v>
      </c>
      <c r="M271" s="141">
        <f t="shared" ca="1" si="88"/>
        <v>3000000</v>
      </c>
      <c r="N271" s="72">
        <f t="shared" ca="1" si="89"/>
        <v>0</v>
      </c>
      <c r="O271" s="140">
        <f t="shared" ca="1" si="90"/>
        <v>0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47" t="s">
        <v>319</v>
      </c>
      <c r="B281" s="349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40"/>
      <c r="B282" s="342"/>
      <c r="C282" s="135">
        <f ca="1">SUM(C250:C280)</f>
        <v>78000000</v>
      </c>
      <c r="D282" s="139">
        <f ca="1">SUM(D250:D280)</f>
        <v>76622125.812891364</v>
      </c>
      <c r="E282" s="75">
        <f ca="1">IFERROR(F282 / (SUM($C250:$C280) / COUNT($C250:$C280)), 0)</f>
        <v>-0.38863118097935712</v>
      </c>
      <c r="F282" s="137">
        <f ca="1">SUM(F250:F280)</f>
        <v>-1377874.1871086298</v>
      </c>
      <c r="G282" s="139">
        <f ca="1">SUM(G250:G280)</f>
        <v>77423225.66705218</v>
      </c>
      <c r="H282" s="75">
        <f ca="1">IFERROR(I282 / (SUM($C250:$C280) / COUNT($C250:$C280)), 0)</f>
        <v>-0.16267994006220649</v>
      </c>
      <c r="I282" s="137">
        <f ca="1">SUM(I250:I280)</f>
        <v>-576774.33294782299</v>
      </c>
      <c r="J282" s="139">
        <f ca="1">SUM(J250:J280)</f>
        <v>77315978.6155788</v>
      </c>
      <c r="K282" s="75">
        <f ca="1">IFERROR(L282 / (SUM($C250:$C280) / COUNT($C250:$C280)), 0)</f>
        <v>-0.19292910842648844</v>
      </c>
      <c r="L282" s="137">
        <f ca="1">SUM(L250:L280)</f>
        <v>-684021.38442118629</v>
      </c>
      <c r="M282" s="139">
        <f ca="1">SUM(M250:M280)</f>
        <v>76590898.149497181</v>
      </c>
      <c r="N282" s="75">
        <f ca="1">IFERROR(O282 / (SUM($C250:$C280) / COUNT($C250:$C280)), 0)</f>
        <v>-0.39743898347515333</v>
      </c>
      <c r="O282" s="137">
        <f ca="1">SUM(O250:O280)</f>
        <v>-1409101.8505028163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167" priority="323">
      <formula>$E$54 &gt; 0</formula>
    </cfRule>
    <cfRule type="expression" dxfId="4166" priority="324">
      <formula>$E$54 = 0</formula>
    </cfRule>
    <cfRule type="expression" dxfId="4165" priority="325">
      <formula>$E$54 &lt; 0</formula>
    </cfRule>
  </conditionalFormatting>
  <conditionalFormatting sqref="G20:I21 H54:I54">
    <cfRule type="expression" dxfId="4164" priority="320">
      <formula>$H$54 &gt; 0</formula>
    </cfRule>
    <cfRule type="expression" dxfId="4163" priority="321">
      <formula>$H$54 = 0</formula>
    </cfRule>
    <cfRule type="expression" dxfId="4162" priority="322">
      <formula>$H$54 &lt; 0</formula>
    </cfRule>
  </conditionalFormatting>
  <conditionalFormatting sqref="J20:L21 K54:L54">
    <cfRule type="expression" dxfId="4161" priority="317">
      <formula>$K$54 &gt; 0</formula>
    </cfRule>
    <cfRule type="expression" dxfId="4160" priority="318">
      <formula>$K$54 = 0</formula>
    </cfRule>
    <cfRule type="expression" dxfId="4159" priority="319">
      <formula>$K$54 &lt; 0</formula>
    </cfRule>
  </conditionalFormatting>
  <conditionalFormatting sqref="M20:O21 N54:O54">
    <cfRule type="expression" dxfId="4158" priority="314">
      <formula>$N$54 &gt; 0</formula>
    </cfRule>
    <cfRule type="expression" dxfId="4157" priority="315">
      <formula>$N$54 = 0</formula>
    </cfRule>
    <cfRule type="expression" dxfId="4156" priority="316">
      <formula>$N$54 &lt; 0</formula>
    </cfRule>
  </conditionalFormatting>
  <conditionalFormatting sqref="D22:F52">
    <cfRule type="expression" dxfId="4155" priority="299">
      <formula>AND($E22 &gt; 0, ISNUMBER($E22))</formula>
    </cfRule>
    <cfRule type="expression" dxfId="4154" priority="300">
      <formula>AND($E22 = 0, ISNUMBER($E22))</formula>
    </cfRule>
    <cfRule type="expression" dxfId="4153" priority="301">
      <formula>AND($E22 &lt; 0, ISNUMBER($E22))</formula>
    </cfRule>
  </conditionalFormatting>
  <conditionalFormatting sqref="G22:I52">
    <cfRule type="expression" dxfId="4152" priority="296">
      <formula>AND($H22 &gt; 0, ISNUMBER($H22))</formula>
    </cfRule>
    <cfRule type="expression" dxfId="4151" priority="297">
      <formula>AND($H22 = 0, ISNUMBER($H22))</formula>
    </cfRule>
    <cfRule type="expression" dxfId="4150" priority="298">
      <formula>AND($H22 &lt; 0, ISNUMBER($H22))</formula>
    </cfRule>
  </conditionalFormatting>
  <conditionalFormatting sqref="J22:L52">
    <cfRule type="expression" dxfId="4149" priority="293">
      <formula>AND($K22 &gt; 0, ISNUMBER($K22))</formula>
    </cfRule>
    <cfRule type="expression" dxfId="4148" priority="294">
      <formula>AND($K22 = 0, ISNUMBER($K22))</formula>
    </cfRule>
    <cfRule type="expression" dxfId="4147" priority="295">
      <formula>AND($K22 &lt; 0, ISNUMBER($K22))</formula>
    </cfRule>
  </conditionalFormatting>
  <conditionalFormatting sqref="M22:O52">
    <cfRule type="expression" dxfId="4146" priority="290">
      <formula>AND($N22 &gt; 0, ISNUMBER($N22))</formula>
    </cfRule>
    <cfRule type="expression" dxfId="4145" priority="291">
      <formula>AND($N22 = 0, ISNUMBER($N22))</formula>
    </cfRule>
    <cfRule type="expression" dxfId="4144" priority="292">
      <formula>AND($N22 &lt; 0, ISNUMBER($N22))</formula>
    </cfRule>
  </conditionalFormatting>
  <conditionalFormatting sqref="D58:F59 E92:F92">
    <cfRule type="expression" dxfId="4143" priority="287">
      <formula>$E$92 &gt; 0</formula>
    </cfRule>
    <cfRule type="expression" dxfId="4142" priority="288">
      <formula>$E$92 = 0</formula>
    </cfRule>
    <cfRule type="expression" dxfId="4141" priority="289">
      <formula>$E$92 &lt; 0</formula>
    </cfRule>
  </conditionalFormatting>
  <conditionalFormatting sqref="G58:I59 H92:I92">
    <cfRule type="expression" dxfId="4140" priority="284">
      <formula>$H$92 &gt; 0</formula>
    </cfRule>
    <cfRule type="expression" dxfId="4139" priority="285">
      <formula>$H$92 = 0</formula>
    </cfRule>
    <cfRule type="expression" dxfId="4138" priority="286">
      <formula>$H$92 &lt; 0</formula>
    </cfRule>
  </conditionalFormatting>
  <conditionalFormatting sqref="J58:L59 K92:L92">
    <cfRule type="expression" dxfId="4137" priority="281">
      <formula>$K$92 &gt; 0</formula>
    </cfRule>
    <cfRule type="expression" dxfId="4136" priority="282">
      <formula>$K$92 = 0</formula>
    </cfRule>
    <cfRule type="expression" dxfId="4135" priority="283">
      <formula>$K$92 &lt; 0</formula>
    </cfRule>
  </conditionalFormatting>
  <conditionalFormatting sqref="M58:O59 N92:O92">
    <cfRule type="expression" dxfId="4134" priority="278">
      <formula>$N$92 &gt; 0</formula>
    </cfRule>
    <cfRule type="expression" dxfId="4133" priority="279">
      <formula>$N$92 = 0</formula>
    </cfRule>
    <cfRule type="expression" dxfId="4132" priority="280">
      <formula>$N$92 &lt; 0</formula>
    </cfRule>
  </conditionalFormatting>
  <conditionalFormatting sqref="D60:F90">
    <cfRule type="expression" dxfId="4131" priority="275">
      <formula>AND($E60 &gt; 0, ISNUMBER($E60))</formula>
    </cfRule>
    <cfRule type="expression" dxfId="4130" priority="276">
      <formula>AND($E60 = 0, ISNUMBER($E60))</formula>
    </cfRule>
    <cfRule type="expression" dxfId="4129" priority="277">
      <formula>AND($E60 &lt; 0, ISNUMBER($E60))</formula>
    </cfRule>
  </conditionalFormatting>
  <conditionalFormatting sqref="G60:I90">
    <cfRule type="expression" dxfId="4128" priority="272">
      <formula>AND($H60 &gt; 0, ISNUMBER($H60))</formula>
    </cfRule>
    <cfRule type="expression" dxfId="4127" priority="273">
      <formula>AND($H60 = 0, ISNUMBER($H60))</formula>
    </cfRule>
    <cfRule type="expression" dxfId="4126" priority="274">
      <formula>AND($H60 &lt; 0, ISNUMBER($H60))</formula>
    </cfRule>
  </conditionalFormatting>
  <conditionalFormatting sqref="J60:L90">
    <cfRule type="expression" dxfId="4125" priority="269">
      <formula>AND($K60 &gt; 0, ISNUMBER($K60))</formula>
    </cfRule>
    <cfRule type="expression" dxfId="4124" priority="270">
      <formula>AND($K60 = 0, ISNUMBER($K60))</formula>
    </cfRule>
    <cfRule type="expression" dxfId="4123" priority="271">
      <formula>AND($K60 &lt; 0, ISNUMBER($K60))</formula>
    </cfRule>
  </conditionalFormatting>
  <conditionalFormatting sqref="M60:O90">
    <cfRule type="expression" dxfId="4122" priority="266">
      <formula>AND($N60 &gt; 0, ISNUMBER($N60))</formula>
    </cfRule>
    <cfRule type="expression" dxfId="4121" priority="267">
      <formula>AND($N60 = 0, ISNUMBER($N60))</formula>
    </cfRule>
    <cfRule type="expression" dxfId="4120" priority="268">
      <formula>AND($N60 &lt; 0, ISNUMBER($N60))</formula>
    </cfRule>
  </conditionalFormatting>
  <conditionalFormatting sqref="D96:F97 E130:F130">
    <cfRule type="expression" dxfId="4119" priority="263">
      <formula>$E$130 &gt; 0</formula>
    </cfRule>
    <cfRule type="expression" dxfId="4118" priority="264">
      <formula>$E$130 = 0</formula>
    </cfRule>
    <cfRule type="expression" dxfId="4117" priority="265">
      <formula>$E$130 &lt; 0</formula>
    </cfRule>
  </conditionalFormatting>
  <conditionalFormatting sqref="G96:I97 H130:I130">
    <cfRule type="expression" dxfId="4116" priority="260">
      <formula>$H$130 &gt; 0</formula>
    </cfRule>
    <cfRule type="expression" dxfId="4115" priority="261">
      <formula>$H$130 = 0</formula>
    </cfRule>
    <cfRule type="expression" dxfId="4114" priority="262">
      <formula>$H$130 &lt; 0</formula>
    </cfRule>
  </conditionalFormatting>
  <conditionalFormatting sqref="J96:L97 K130:L130">
    <cfRule type="expression" dxfId="4113" priority="257">
      <formula>$K$130 &gt; 0</formula>
    </cfRule>
    <cfRule type="expression" dxfId="4112" priority="258">
      <formula>$K$130 = 0</formula>
    </cfRule>
    <cfRule type="expression" dxfId="4111" priority="259">
      <formula>$K$130 &lt; 0</formula>
    </cfRule>
  </conditionalFormatting>
  <conditionalFormatting sqref="M96:O97 N130:O130">
    <cfRule type="expression" dxfId="4110" priority="254">
      <formula>$N$130 &gt; 0</formula>
    </cfRule>
    <cfRule type="expression" dxfId="4109" priority="255">
      <formula>$N$130 = 0</formula>
    </cfRule>
    <cfRule type="expression" dxfId="4108" priority="256">
      <formula>$N$130 &lt; 0</formula>
    </cfRule>
  </conditionalFormatting>
  <conditionalFormatting sqref="D98:F128">
    <cfRule type="expression" dxfId="4107" priority="251">
      <formula>AND($E98 &gt; 0, ISNUMBER($E98))</formula>
    </cfRule>
    <cfRule type="expression" dxfId="4106" priority="252">
      <formula>AND($E98 = 0, ISNUMBER($E98))</formula>
    </cfRule>
    <cfRule type="expression" dxfId="4105" priority="253">
      <formula>AND($E98 &lt; 0, ISNUMBER($E98))</formula>
    </cfRule>
  </conditionalFormatting>
  <conditionalFormatting sqref="G98:I128">
    <cfRule type="expression" dxfId="4104" priority="248">
      <formula>AND($H98 &gt; 0, ISNUMBER($H98))</formula>
    </cfRule>
    <cfRule type="expression" dxfId="4103" priority="249">
      <formula>AND($H98 = 0, ISNUMBER($H98))</formula>
    </cfRule>
    <cfRule type="expression" dxfId="4102" priority="250">
      <formula>AND($H98 &lt; 0, ISNUMBER($H98))</formula>
    </cfRule>
  </conditionalFormatting>
  <conditionalFormatting sqref="J98:L128">
    <cfRule type="expression" dxfId="4101" priority="245">
      <formula>AND($K98 &gt; 0, ISNUMBER($K98))</formula>
    </cfRule>
    <cfRule type="expression" dxfId="4100" priority="246">
      <formula>AND($K98 = 0, ISNUMBER($K98))</formula>
    </cfRule>
    <cfRule type="expression" dxfId="4099" priority="247">
      <formula>AND($K98 &lt; 0, ISNUMBER($K98))</formula>
    </cfRule>
  </conditionalFormatting>
  <conditionalFormatting sqref="M98:O128">
    <cfRule type="expression" dxfId="4098" priority="242">
      <formula>AND($N98 &gt; 0, ISNUMBER($N98))</formula>
    </cfRule>
    <cfRule type="expression" dxfId="4097" priority="243">
      <formula>AND($N98 = 0, ISNUMBER($N98))</formula>
    </cfRule>
    <cfRule type="expression" dxfId="4096" priority="244">
      <formula>AND($N98 &lt; 0, ISNUMBER($N98))</formula>
    </cfRule>
  </conditionalFormatting>
  <conditionalFormatting sqref="D134:F135 E168:F168">
    <cfRule type="expression" dxfId="4095" priority="239">
      <formula>$E$168 &gt; 0</formula>
    </cfRule>
    <cfRule type="expression" dxfId="4094" priority="240">
      <formula>$E$168 = 0</formula>
    </cfRule>
    <cfRule type="expression" dxfId="4093" priority="241">
      <formula>$E$168 &lt; 0</formula>
    </cfRule>
  </conditionalFormatting>
  <conditionalFormatting sqref="G134:I135 H168:I168">
    <cfRule type="expression" dxfId="4092" priority="236">
      <formula>$H$168 &gt; 0</formula>
    </cfRule>
    <cfRule type="expression" dxfId="4091" priority="237">
      <formula>$H$168 = 0</formula>
    </cfRule>
    <cfRule type="expression" dxfId="4090" priority="238">
      <formula>$H$168 &lt; 0</formula>
    </cfRule>
  </conditionalFormatting>
  <conditionalFormatting sqref="J134:L135 K168:L168">
    <cfRule type="expression" dxfId="4089" priority="233">
      <formula>$K$168 &gt; 0</formula>
    </cfRule>
    <cfRule type="expression" dxfId="4088" priority="234">
      <formula>$K$168 = 0</formula>
    </cfRule>
    <cfRule type="expression" dxfId="4087" priority="235">
      <formula>$K$168 &lt; 0</formula>
    </cfRule>
  </conditionalFormatting>
  <conditionalFormatting sqref="M134:O135 N168:O168">
    <cfRule type="expression" dxfId="4086" priority="230">
      <formula>$N$168 &gt; 0</formula>
    </cfRule>
    <cfRule type="expression" dxfId="4085" priority="231">
      <formula>$N$168 = 0</formula>
    </cfRule>
    <cfRule type="expression" dxfId="4084" priority="232">
      <formula>$N$168 &lt; 0</formula>
    </cfRule>
  </conditionalFormatting>
  <conditionalFormatting sqref="D136:F166">
    <cfRule type="expression" dxfId="4083" priority="227">
      <formula>AND($E136 &gt; 0, ISNUMBER($E136))</formula>
    </cfRule>
    <cfRule type="expression" dxfId="4082" priority="228">
      <formula>AND($E136 = 0, ISNUMBER($E136))</formula>
    </cfRule>
    <cfRule type="expression" dxfId="4081" priority="229">
      <formula>AND($E136 &lt; 0, ISNUMBER($E136))</formula>
    </cfRule>
  </conditionalFormatting>
  <conditionalFormatting sqref="G136:I166">
    <cfRule type="expression" dxfId="4080" priority="224">
      <formula>AND($H136 &gt; 0, ISNUMBER($H136))</formula>
    </cfRule>
    <cfRule type="expression" dxfId="4079" priority="225">
      <formula>AND($H136 = 0, ISNUMBER($H136))</formula>
    </cfRule>
    <cfRule type="expression" dxfId="4078" priority="226">
      <formula>AND($H136 &lt; 0, ISNUMBER($H136))</formula>
    </cfRule>
  </conditionalFormatting>
  <conditionalFormatting sqref="J136:L166">
    <cfRule type="expression" dxfId="4077" priority="221">
      <formula>AND($K136 &gt; 0, ISNUMBER($K136))</formula>
    </cfRule>
    <cfRule type="expression" dxfId="4076" priority="222">
      <formula>AND($K136 = 0, ISNUMBER($K136))</formula>
    </cfRule>
    <cfRule type="expression" dxfId="4075" priority="223">
      <formula>AND($K136 &lt; 0, ISNUMBER($K136))</formula>
    </cfRule>
  </conditionalFormatting>
  <conditionalFormatting sqref="M136:O166">
    <cfRule type="expression" dxfId="4074" priority="218">
      <formula>AND($N136 &gt; 0, ISNUMBER($N136))</formula>
    </cfRule>
    <cfRule type="expression" dxfId="4073" priority="219">
      <formula>AND($N136 = 0, ISNUMBER($N136))</formula>
    </cfRule>
    <cfRule type="expression" dxfId="4072" priority="220">
      <formula>AND($N136 &lt; 0, ISNUMBER($N136))</formula>
    </cfRule>
  </conditionalFormatting>
  <conditionalFormatting sqref="D172:F173 E206:F206">
    <cfRule type="expression" dxfId="4071" priority="215">
      <formula>$E$206 &gt; 0</formula>
    </cfRule>
    <cfRule type="expression" dxfId="4070" priority="216">
      <formula>$E$206 = 0</formula>
    </cfRule>
    <cfRule type="expression" dxfId="4069" priority="217">
      <formula>$E$206 &lt; 0</formula>
    </cfRule>
  </conditionalFormatting>
  <conditionalFormatting sqref="G172:I173 H206:I206">
    <cfRule type="expression" dxfId="4068" priority="212">
      <formula>$H$206 &gt; 0</formula>
    </cfRule>
    <cfRule type="expression" dxfId="4067" priority="213">
      <formula>$H$206 = 0</formula>
    </cfRule>
    <cfRule type="expression" dxfId="4066" priority="214">
      <formula>$H$206 &lt; 0</formula>
    </cfRule>
  </conditionalFormatting>
  <conditionalFormatting sqref="J172:L173 K206:L206">
    <cfRule type="expression" dxfId="4065" priority="209">
      <formula>$K$206 &gt; 0</formula>
    </cfRule>
    <cfRule type="expression" dxfId="4064" priority="210">
      <formula>$K$206 = 0</formula>
    </cfRule>
    <cfRule type="expression" dxfId="4063" priority="211">
      <formula>$K$206 &lt; 0</formula>
    </cfRule>
  </conditionalFormatting>
  <conditionalFormatting sqref="M172:O173 N206:O206">
    <cfRule type="expression" dxfId="4062" priority="206">
      <formula>$N$206 &gt; 0</formula>
    </cfRule>
    <cfRule type="expression" dxfId="4061" priority="207">
      <formula>$N$206 = 0</formula>
    </cfRule>
    <cfRule type="expression" dxfId="4060" priority="208">
      <formula>$N$206 &lt; 0</formula>
    </cfRule>
  </conditionalFormatting>
  <conditionalFormatting sqref="D174:F204">
    <cfRule type="expression" dxfId="4059" priority="203">
      <formula>AND($E174 &gt; 0, ISNUMBER($E174))</formula>
    </cfRule>
    <cfRule type="expression" dxfId="4058" priority="204">
      <formula>AND($E174 = 0, ISNUMBER($E174))</formula>
    </cfRule>
    <cfRule type="expression" dxfId="4057" priority="205">
      <formula>AND($E174 &lt; 0, ISNUMBER($E174))</formula>
    </cfRule>
  </conditionalFormatting>
  <conditionalFormatting sqref="G174:I204">
    <cfRule type="expression" dxfId="4056" priority="200">
      <formula>AND($H174 &gt; 0, ISNUMBER($H174))</formula>
    </cfRule>
    <cfRule type="expression" dxfId="4055" priority="201">
      <formula>AND($H174 = 0, ISNUMBER($H174))</formula>
    </cfRule>
    <cfRule type="expression" dxfId="4054" priority="202">
      <formula>AND($H174 &lt; 0, ISNUMBER($H174))</formula>
    </cfRule>
  </conditionalFormatting>
  <conditionalFormatting sqref="J174:L204">
    <cfRule type="expression" dxfId="4053" priority="197">
      <formula>AND($K174 &gt; 0, ISNUMBER($K174))</formula>
    </cfRule>
    <cfRule type="expression" dxfId="4052" priority="198">
      <formula>AND($K174 = 0, ISNUMBER($K174))</formula>
    </cfRule>
    <cfRule type="expression" dxfId="4051" priority="199">
      <formula>AND($K174 &lt; 0, ISNUMBER($K174))</formula>
    </cfRule>
  </conditionalFormatting>
  <conditionalFormatting sqref="M174:O204">
    <cfRule type="expression" dxfId="4050" priority="194">
      <formula>AND($N174 &gt; 0, ISNUMBER($N174))</formula>
    </cfRule>
    <cfRule type="expression" dxfId="4049" priority="195">
      <formula>AND($N174 = 0, ISNUMBER($N174))</formula>
    </cfRule>
    <cfRule type="expression" dxfId="4048" priority="196">
      <formula>AND($N174 &lt; 0, ISNUMBER($N174))</formula>
    </cfRule>
  </conditionalFormatting>
  <conditionalFormatting sqref="D210:F211 E244:F244">
    <cfRule type="expression" dxfId="4047" priority="191">
      <formula>$E$244 &gt; 0</formula>
    </cfRule>
    <cfRule type="expression" dxfId="4046" priority="192">
      <formula>$E$244 = 0</formula>
    </cfRule>
    <cfRule type="expression" dxfId="4045" priority="193">
      <formula>$E$244 &lt; 0</formula>
    </cfRule>
  </conditionalFormatting>
  <conditionalFormatting sqref="G210:I211 H244:I244">
    <cfRule type="expression" dxfId="4044" priority="188">
      <formula>$H$244 &gt; 0</formula>
    </cfRule>
    <cfRule type="expression" dxfId="4043" priority="189">
      <formula>$H$244 = 0</formula>
    </cfRule>
    <cfRule type="expression" dxfId="4042" priority="190">
      <formula>$H$244 &lt; 0</formula>
    </cfRule>
  </conditionalFormatting>
  <conditionalFormatting sqref="J210:L211 K244:L244">
    <cfRule type="expression" dxfId="4041" priority="185">
      <formula>$K$244 &gt; 0</formula>
    </cfRule>
    <cfRule type="expression" dxfId="4040" priority="186">
      <formula>$K$244 = 0</formula>
    </cfRule>
    <cfRule type="expression" dxfId="4039" priority="187">
      <formula>$K$244 &lt; 0</formula>
    </cfRule>
  </conditionalFormatting>
  <conditionalFormatting sqref="M210:O211 N244:O244">
    <cfRule type="expression" dxfId="4038" priority="182">
      <formula>$N$244 &gt; 0</formula>
    </cfRule>
    <cfRule type="expression" dxfId="4037" priority="183">
      <formula>$N$244 = 0</formula>
    </cfRule>
    <cfRule type="expression" dxfId="4036" priority="184">
      <formula>$N$244 &lt; 0</formula>
    </cfRule>
  </conditionalFormatting>
  <conditionalFormatting sqref="D212:F242">
    <cfRule type="expression" dxfId="4035" priority="179">
      <formula>AND($E212 &gt; 0, ISNUMBER($E212))</formula>
    </cfRule>
    <cfRule type="expression" dxfId="4034" priority="180">
      <formula>AND($E212 = 0, ISNUMBER($E212))</formula>
    </cfRule>
    <cfRule type="expression" dxfId="4033" priority="181">
      <formula>AND($E212 &lt; 0, ISNUMBER($E212))</formula>
    </cfRule>
  </conditionalFormatting>
  <conditionalFormatting sqref="G212:I242">
    <cfRule type="expression" dxfId="4032" priority="176">
      <formula>AND($H212 &gt; 0, ISNUMBER($H212))</formula>
    </cfRule>
    <cfRule type="expression" dxfId="4031" priority="177">
      <formula>AND($H212 = 0, ISNUMBER($H212))</formula>
    </cfRule>
    <cfRule type="expression" dxfId="4030" priority="178">
      <formula>AND($H212 &lt; 0, ISNUMBER($H212))</formula>
    </cfRule>
  </conditionalFormatting>
  <conditionalFormatting sqref="J212:L242">
    <cfRule type="expression" dxfId="4029" priority="173">
      <formula>AND($K212 &gt; 0, ISNUMBER($K212))</formula>
    </cfRule>
    <cfRule type="expression" dxfId="4028" priority="174">
      <formula>AND($K212 = 0, ISNUMBER($K212))</formula>
    </cfRule>
    <cfRule type="expression" dxfId="4027" priority="175">
      <formula>AND($K212 &lt; 0, ISNUMBER($K212))</formula>
    </cfRule>
  </conditionalFormatting>
  <conditionalFormatting sqref="M212:O242">
    <cfRule type="expression" dxfId="4026" priority="170">
      <formula>AND($N212 &gt; 0, ISNUMBER($N212))</formula>
    </cfRule>
    <cfRule type="expression" dxfId="4025" priority="171">
      <formula>AND($N212 = 0, ISNUMBER($N212))</formula>
    </cfRule>
    <cfRule type="expression" dxfId="4024" priority="172">
      <formula>AND($N212 &lt; 0, ISNUMBER($N212))</formula>
    </cfRule>
  </conditionalFormatting>
  <conditionalFormatting sqref="D248:F249 E282:F282">
    <cfRule type="expression" dxfId="4023" priority="167">
      <formula>$E$282 &gt; 0</formula>
    </cfRule>
    <cfRule type="expression" dxfId="4022" priority="168">
      <formula>$E$282 = 0</formula>
    </cfRule>
    <cfRule type="expression" dxfId="4021" priority="169">
      <formula>$E$282 &lt; 0</formula>
    </cfRule>
  </conditionalFormatting>
  <conditionalFormatting sqref="G248:I249 H282:I282">
    <cfRule type="expression" dxfId="4020" priority="164">
      <formula>$H$282 &gt; 0</formula>
    </cfRule>
    <cfRule type="expression" dxfId="4019" priority="165">
      <formula>$H$282 = 0</formula>
    </cfRule>
    <cfRule type="expression" dxfId="4018" priority="166">
      <formula>$H$282 &lt; 0</formula>
    </cfRule>
  </conditionalFormatting>
  <conditionalFormatting sqref="J248:L249 K282:L282">
    <cfRule type="expression" dxfId="4017" priority="161">
      <formula>$K$282 &gt; 0</formula>
    </cfRule>
    <cfRule type="expression" dxfId="4016" priority="162">
      <formula>$K$282 = 0</formula>
    </cfRule>
    <cfRule type="expression" dxfId="4015" priority="163">
      <formula>$K$282 &lt; 0</formula>
    </cfRule>
  </conditionalFormatting>
  <conditionalFormatting sqref="M248:O249 N282:O282">
    <cfRule type="expression" dxfId="4014" priority="158">
      <formula>$N$282 &gt; 0</formula>
    </cfRule>
    <cfRule type="expression" dxfId="4013" priority="159">
      <formula>$N$282 = 0</formula>
    </cfRule>
    <cfRule type="expression" dxfId="4012" priority="160">
      <formula>$N$282 &lt; 0</formula>
    </cfRule>
  </conditionalFormatting>
  <conditionalFormatting sqref="D250:F280">
    <cfRule type="expression" dxfId="4011" priority="155">
      <formula>AND($E250 &gt; 0, ISNUMBER($E250))</formula>
    </cfRule>
    <cfRule type="expression" dxfId="4010" priority="156">
      <formula>AND($E250 = 0, ISNUMBER($E250))</formula>
    </cfRule>
    <cfRule type="expression" dxfId="4009" priority="157">
      <formula>AND($E250 &lt; 0, ISNUMBER($E250))</formula>
    </cfRule>
  </conditionalFormatting>
  <conditionalFormatting sqref="G250:I280">
    <cfRule type="expression" dxfId="4008" priority="152">
      <formula>AND($H250 &gt; 0, ISNUMBER($H250))</formula>
    </cfRule>
    <cfRule type="expression" dxfId="4007" priority="153">
      <formula>AND($H250 = 0, ISNUMBER($H250))</formula>
    </cfRule>
    <cfRule type="expression" dxfId="4006" priority="154">
      <formula>AND($H250 &lt; 0, ISNUMBER($H250))</formula>
    </cfRule>
  </conditionalFormatting>
  <conditionalFormatting sqref="J250:L280">
    <cfRule type="expression" dxfId="4005" priority="149">
      <formula>AND($K250 &gt; 0, ISNUMBER($K250))</formula>
    </cfRule>
    <cfRule type="expression" dxfId="4004" priority="150">
      <formula>AND($K250 = 0, ISNUMBER($K250))</formula>
    </cfRule>
    <cfRule type="expression" dxfId="4003" priority="151">
      <formula>AND($K250 &lt; 0, ISNUMBER($K250))</formula>
    </cfRule>
  </conditionalFormatting>
  <conditionalFormatting sqref="M250:O280">
    <cfRule type="expression" dxfId="4002" priority="146">
      <formula>AND($N250 &gt; 0, ISNUMBER($N250))</formula>
    </cfRule>
    <cfRule type="expression" dxfId="4001" priority="147">
      <formula>AND($N250 = 0, ISNUMBER($N250))</formula>
    </cfRule>
    <cfRule type="expression" dxfId="4000" priority="148">
      <formula>AND($N250 &lt; 0, ISNUMBER($N250))</formula>
    </cfRule>
  </conditionalFormatting>
  <conditionalFormatting sqref="D5:F6">
    <cfRule type="expression" dxfId="3999" priority="143">
      <formula>$F$130 &gt; 0</formula>
    </cfRule>
    <cfRule type="expression" dxfId="3998" priority="144">
      <formula>$F$130 = 0</formula>
    </cfRule>
    <cfRule type="expression" dxfId="3997" priority="145">
      <formula>$F$130 &lt; 0</formula>
    </cfRule>
  </conditionalFormatting>
  <conditionalFormatting sqref="D7:F8">
    <cfRule type="expression" dxfId="3996" priority="140">
      <formula>$F$206 &gt; 0</formula>
    </cfRule>
    <cfRule type="expression" dxfId="3995" priority="141">
      <formula>$F$206 = 0</formula>
    </cfRule>
    <cfRule type="expression" dxfId="3994" priority="142">
      <formula>$F$206 &lt; 0</formula>
    </cfRule>
  </conditionalFormatting>
  <conditionalFormatting sqref="D9:F10">
    <cfRule type="expression" dxfId="3993" priority="137">
      <formula>$F$244 &gt; 0</formula>
    </cfRule>
    <cfRule type="expression" dxfId="3992" priority="138">
      <formula>$F$244 = 0</formula>
    </cfRule>
    <cfRule type="expression" dxfId="3991" priority="139">
      <formula>$F$244 &lt; 0</formula>
    </cfRule>
  </conditionalFormatting>
  <conditionalFormatting sqref="D11:F12">
    <cfRule type="expression" dxfId="3990" priority="134">
      <formula>$F$168 &gt; 0</formula>
    </cfRule>
    <cfRule type="expression" dxfId="3989" priority="135">
      <formula>$F$168 = 0</formula>
    </cfRule>
    <cfRule type="expression" dxfId="3988" priority="136">
      <formula>$F$168 &lt; 0</formula>
    </cfRule>
  </conditionalFormatting>
  <conditionalFormatting sqref="D13:F14">
    <cfRule type="expression" dxfId="3987" priority="92">
      <formula>$F$282 &gt; 0</formula>
    </cfRule>
    <cfRule type="expression" dxfId="3986" priority="93">
      <formula>$F$282 = 0</formula>
    </cfRule>
    <cfRule type="expression" dxfId="3985" priority="94">
      <formula>$F$282 &lt; 0</formula>
    </cfRule>
  </conditionalFormatting>
  <conditionalFormatting sqref="D15:F16">
    <cfRule type="expression" dxfId="3984" priority="77">
      <formula>$F$54 &gt; 0</formula>
    </cfRule>
    <cfRule type="expression" dxfId="3983" priority="78">
      <formula>$F$54 = 0</formula>
    </cfRule>
    <cfRule type="expression" dxfId="3982" priority="79">
      <formula>$F$54 &lt; 0</formula>
    </cfRule>
  </conditionalFormatting>
  <conditionalFormatting sqref="G5:I6">
    <cfRule type="expression" dxfId="3981" priority="65">
      <formula>$I$130 &gt; 0</formula>
    </cfRule>
    <cfRule type="expression" dxfId="3980" priority="66">
      <formula>$I$130 = 0</formula>
    </cfRule>
    <cfRule type="expression" dxfId="3979" priority="67">
      <formula>$I$130 &lt; 0</formula>
    </cfRule>
  </conditionalFormatting>
  <conditionalFormatting sqref="G7:I8">
    <cfRule type="expression" dxfId="3978" priority="62">
      <formula>$I$206 &gt; 0</formula>
    </cfRule>
    <cfRule type="expression" dxfId="3977" priority="63">
      <formula>$I$206 = 0</formula>
    </cfRule>
    <cfRule type="expression" dxfId="3976" priority="64">
      <formula>$I$206 &lt; 0</formula>
    </cfRule>
  </conditionalFormatting>
  <conditionalFormatting sqref="G9:I10">
    <cfRule type="expression" dxfId="3975" priority="59">
      <formula>$I$244 &gt; 0</formula>
    </cfRule>
    <cfRule type="expression" dxfId="3974" priority="60">
      <formula>$I$244 = 0</formula>
    </cfRule>
    <cfRule type="expression" dxfId="3973" priority="61">
      <formula>$I$244 &lt; 0</formula>
    </cfRule>
  </conditionalFormatting>
  <conditionalFormatting sqref="G11:I12">
    <cfRule type="expression" dxfId="3972" priority="56">
      <formula>$I$168 &gt; 0</formula>
    </cfRule>
    <cfRule type="expression" dxfId="3971" priority="57">
      <formula>$I$168 = 0</formula>
    </cfRule>
    <cfRule type="expression" dxfId="3970" priority="58">
      <formula>$I$168 &lt; 0</formula>
    </cfRule>
  </conditionalFormatting>
  <conditionalFormatting sqref="G13:I14">
    <cfRule type="expression" dxfId="3969" priority="53">
      <formula>$I$282 &gt; 0</formula>
    </cfRule>
    <cfRule type="expression" dxfId="3968" priority="54">
      <formula>$I$282 = 0</formula>
    </cfRule>
    <cfRule type="expression" dxfId="3967" priority="55">
      <formula>$I$282 &lt; 0</formula>
    </cfRule>
  </conditionalFormatting>
  <conditionalFormatting sqref="G15:I16">
    <cfRule type="expression" dxfId="3966" priority="50">
      <formula>$I$54 &gt; 0</formula>
    </cfRule>
    <cfRule type="expression" dxfId="3965" priority="51">
      <formula>$I$54 = 0</formula>
    </cfRule>
    <cfRule type="expression" dxfId="3964" priority="52">
      <formula>$I$54 &lt; 0</formula>
    </cfRule>
  </conditionalFormatting>
  <conditionalFormatting sqref="J5:L6">
    <cfRule type="expression" dxfId="3963" priority="47">
      <formula>$L$130 &gt; 0</formula>
    </cfRule>
    <cfRule type="expression" dxfId="3962" priority="48">
      <formula>$L$130 = 0</formula>
    </cfRule>
    <cfRule type="expression" dxfId="3961" priority="49">
      <formula>$L$130 &lt; 0</formula>
    </cfRule>
  </conditionalFormatting>
  <conditionalFormatting sqref="J7:L8">
    <cfRule type="expression" dxfId="3960" priority="44">
      <formula>$L$206 &gt; 0</formula>
    </cfRule>
    <cfRule type="expression" dxfId="3959" priority="45">
      <formula>$L$206 = 0</formula>
    </cfRule>
    <cfRule type="expression" dxfId="3958" priority="46">
      <formula>$L$206 &lt; 0</formula>
    </cfRule>
  </conditionalFormatting>
  <conditionalFormatting sqref="J9:L10">
    <cfRule type="expression" dxfId="3957" priority="41">
      <formula>$L$244 &gt; 0</formula>
    </cfRule>
    <cfRule type="expression" dxfId="3956" priority="42">
      <formula>$L$244 = 0</formula>
    </cfRule>
    <cfRule type="expression" dxfId="3955" priority="43">
      <formula>$L$244 &lt; 0</formula>
    </cfRule>
  </conditionalFormatting>
  <conditionalFormatting sqref="J11:L12">
    <cfRule type="expression" dxfId="3954" priority="38">
      <formula>$L$168 &gt; 0</formula>
    </cfRule>
    <cfRule type="expression" dxfId="3953" priority="39">
      <formula>$L$168 = 0</formula>
    </cfRule>
    <cfRule type="expression" dxfId="3952" priority="40">
      <formula>$L$168 &lt; 0</formula>
    </cfRule>
  </conditionalFormatting>
  <conditionalFormatting sqref="J13:L14">
    <cfRule type="expression" dxfId="3951" priority="35">
      <formula>$L$282 &gt; 0</formula>
    </cfRule>
    <cfRule type="expression" dxfId="3950" priority="36">
      <formula>$L$282 = 0</formula>
    </cfRule>
    <cfRule type="expression" dxfId="3949" priority="37">
      <formula>$L$282 &lt; 0</formula>
    </cfRule>
  </conditionalFormatting>
  <conditionalFormatting sqref="J15:L16">
    <cfRule type="expression" dxfId="3948" priority="32">
      <formula>$L$54 &gt; 0</formula>
    </cfRule>
    <cfRule type="expression" dxfId="3947" priority="33">
      <formula>$L$54 = 0</formula>
    </cfRule>
    <cfRule type="expression" dxfId="3946" priority="34">
      <formula>$L$54 &lt; 0</formula>
    </cfRule>
  </conditionalFormatting>
  <conditionalFormatting sqref="M5:O6">
    <cfRule type="expression" dxfId="3945" priority="29">
      <formula>$O$130 &gt; 0</formula>
    </cfRule>
    <cfRule type="expression" dxfId="3944" priority="30">
      <formula>$O$130 = 0</formula>
    </cfRule>
    <cfRule type="expression" dxfId="3943" priority="31">
      <formula>$O$130 &lt; 0</formula>
    </cfRule>
  </conditionalFormatting>
  <conditionalFormatting sqref="M7:O8">
    <cfRule type="expression" dxfId="3942" priority="26">
      <formula>$O$206 &gt; 0</formula>
    </cfRule>
    <cfRule type="expression" dxfId="3941" priority="27">
      <formula>$O$206 = 0</formula>
    </cfRule>
    <cfRule type="expression" dxfId="3940" priority="28">
      <formula>$O$206 &lt; 0</formula>
    </cfRule>
  </conditionalFormatting>
  <conditionalFormatting sqref="M9:O10">
    <cfRule type="expression" dxfId="3939" priority="23">
      <formula>$O$244 &gt; 0</formula>
    </cfRule>
    <cfRule type="expression" dxfId="3938" priority="24">
      <formula>$O$244 = 0</formula>
    </cfRule>
    <cfRule type="expression" dxfId="3937" priority="25">
      <formula>$O$244 &lt; 0</formula>
    </cfRule>
  </conditionalFormatting>
  <conditionalFormatting sqref="M11:O12">
    <cfRule type="expression" dxfId="3936" priority="20">
      <formula>$O$168 &gt; 0</formula>
    </cfRule>
    <cfRule type="expression" dxfId="3935" priority="21">
      <formula>$O$168 = 0</formula>
    </cfRule>
    <cfRule type="expression" dxfId="3934" priority="22">
      <formula>$O$168 &lt; 0</formula>
    </cfRule>
  </conditionalFormatting>
  <conditionalFormatting sqref="M13:O14">
    <cfRule type="expression" dxfId="3933" priority="17">
      <formula>$O$282 &gt; 0</formula>
    </cfRule>
    <cfRule type="expression" dxfId="3932" priority="18">
      <formula>$O$282 = 0</formula>
    </cfRule>
    <cfRule type="expression" dxfId="3931" priority="19">
      <formula>$O$282 &lt; 0</formula>
    </cfRule>
  </conditionalFormatting>
  <conditionalFormatting sqref="M15:O16">
    <cfRule type="expression" dxfId="3930" priority="14">
      <formula>$O$54 &gt; 0</formula>
    </cfRule>
    <cfRule type="expression" dxfId="3929" priority="15">
      <formula>$O$54 = 0</formula>
    </cfRule>
    <cfRule type="expression" dxfId="3928" priority="16">
      <formula>$O$54 &lt; 0</formula>
    </cfRule>
  </conditionalFormatting>
  <conditionalFormatting sqref="D3:F4">
    <cfRule type="expression" dxfId="3927" priority="11">
      <formula>$F$92 &gt; 0</formula>
    </cfRule>
    <cfRule type="expression" dxfId="3926" priority="12">
      <formula>$F$92 = 0</formula>
    </cfRule>
    <cfRule type="expression" dxfId="3925" priority="13">
      <formula>$F$92 &lt; 0</formula>
    </cfRule>
  </conditionalFormatting>
  <conditionalFormatting sqref="G3:I4">
    <cfRule type="expression" dxfId="3924" priority="8">
      <formula>$I$92 &gt; 0</formula>
    </cfRule>
    <cfRule type="expression" dxfId="3923" priority="9">
      <formula>$I$92 = 0</formula>
    </cfRule>
    <cfRule type="expression" dxfId="3922" priority="10">
      <formula>$I$92 &lt; 0</formula>
    </cfRule>
  </conditionalFormatting>
  <conditionalFormatting sqref="J3:L4">
    <cfRule type="expression" dxfId="3921" priority="5">
      <formula>$L$92 &gt; 0</formula>
    </cfRule>
    <cfRule type="expression" dxfId="3920" priority="6">
      <formula>$L$92 = 0</formula>
    </cfRule>
    <cfRule type="expression" dxfId="3919" priority="7">
      <formula>$L$92 &lt; 0</formula>
    </cfRule>
  </conditionalFormatting>
  <conditionalFormatting sqref="M3:O4">
    <cfRule type="expression" dxfId="3918" priority="2">
      <formula>$O$92 &gt; 0</formula>
    </cfRule>
    <cfRule type="expression" dxfId="3917" priority="3">
      <formula>$O$92 = 0</formula>
    </cfRule>
    <cfRule type="expression" dxfId="39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2021-05-01(토) 오전 00:00</v>
      </c>
      <c r="C15" s="336"/>
      <c r="D15" s="332" t="str">
        <f>TEXT($G$1, "[$-ko-KR]yyyy-mm-dd(ddd) ") &amp; "오후 14:00"</f>
        <v>2021-05-01(토) 오후 14:00</v>
      </c>
      <c r="E15" s="333"/>
      <c r="F15" s="334"/>
      <c r="G15" s="332" t="str">
        <f>TEXT($G$1, "[$-ko-KR]yyyy-mm-dd(ddd) ") &amp; "오후 19:00"</f>
        <v>2021-05-01(토) 오후 19:00</v>
      </c>
      <c r="H15" s="333"/>
      <c r="I15" s="334"/>
      <c r="J15" s="332" t="str">
        <f>TEXT($G$1, "[$-ko-KR]yyyy-mm-dd(ddd) ") &amp; "오후 21:00"</f>
        <v>2021-05-01(토) 오후 21:00</v>
      </c>
      <c r="K15" s="333"/>
      <c r="L15" s="334"/>
      <c r="M15" s="332" t="str">
        <f>TEXT($G$1+1, "[$-ko-KR]yyyy-mm-dd(ddd) ") &amp; "오전 00:00"</f>
        <v>2021-05-02(일)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18"/>
      <c r="R17" s="318"/>
      <c r="S17" s="31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18"/>
      <c r="R18" s="318"/>
      <c r="S18" s="31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08"/>
      <c r="R19" s="308"/>
      <c r="S19" s="30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08"/>
      <c r="R20" s="308"/>
      <c r="S20" s="30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2021-05-01(토) 오전 00:00</v>
      </c>
      <c r="C42" s="331"/>
      <c r="D42" s="332" t="str">
        <f>TEXT($G$1, "[$-ko-KR]yyyy-mm-dd(ddd) ") &amp; "오후 14:00"</f>
        <v>2021-05-01(토) 오후 14:00</v>
      </c>
      <c r="E42" s="333"/>
      <c r="F42" s="334"/>
      <c r="G42" s="332" t="str">
        <f>TEXT($G$1, "[$-ko-KR]yyyy-mm-dd(ddd) ") &amp; "오후 19:00"</f>
        <v>2021-05-01(토) 오후 19:00</v>
      </c>
      <c r="H42" s="333"/>
      <c r="I42" s="334"/>
      <c r="J42" s="332" t="str">
        <f>TEXT($G$1, "[$-ko-KR]yyyy-mm-dd(ddd) ") &amp; "오후 21:00"</f>
        <v>2021-05-01(토) 오후 21:00</v>
      </c>
      <c r="K42" s="333"/>
      <c r="L42" s="334"/>
      <c r="M42" s="332" t="str">
        <f>TEXT($G$1+1, "[$-ko-KR]yyyy-mm-dd(ddd) ") &amp; "오전 00:00"</f>
        <v>2021-05-02(일)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18"/>
      <c r="R44" s="318"/>
      <c r="S44" s="31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18"/>
      <c r="R45" s="318"/>
      <c r="S45" s="31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08"/>
      <c r="R46" s="308"/>
      <c r="S46" s="30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08"/>
      <c r="R47" s="308"/>
      <c r="S47" s="30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08"/>
      <c r="R48" s="308"/>
      <c r="S48" s="308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08"/>
      <c r="R49" s="308"/>
      <c r="S49" s="30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08"/>
      <c r="R50" s="308"/>
      <c r="S50" s="30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08"/>
      <c r="R51" s="308"/>
      <c r="S51" s="30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09"/>
      <c r="R53" s="310"/>
      <c r="S53" s="31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12"/>
      <c r="R54" s="313"/>
      <c r="S54" s="31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15"/>
      <c r="R55" s="316"/>
      <c r="S55" s="31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08"/>
      <c r="R56" s="308"/>
      <c r="S56" s="30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18"/>
      <c r="R57" s="318"/>
      <c r="S57" s="31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18"/>
      <c r="R58" s="318"/>
      <c r="S58" s="31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08"/>
      <c r="R59" s="308"/>
      <c r="S59" s="30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08"/>
      <c r="R60" s="308"/>
      <c r="S60" s="30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08"/>
      <c r="R61" s="308"/>
      <c r="S61" s="30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2021-05-01(토) 오전 00:00</v>
      </c>
      <c r="C69" s="331"/>
      <c r="D69" s="332" t="str">
        <f>TEXT($G$1, "[$-ko-KR]yyyy-mm-dd(ddd) ") &amp; "오후 14:00"</f>
        <v>2021-05-01(토) 오후 14:00</v>
      </c>
      <c r="E69" s="333"/>
      <c r="F69" s="334"/>
      <c r="G69" s="332" t="str">
        <f>TEXT($G$1, "[$-ko-KR]yyyy-mm-dd(ddd) ") &amp; "오후 19:00"</f>
        <v>2021-05-01(토) 오후 19:00</v>
      </c>
      <c r="H69" s="333"/>
      <c r="I69" s="334"/>
      <c r="J69" s="332" t="str">
        <f>TEXT($G$1, "[$-ko-KR]yyyy-mm-dd(ddd) ") &amp; "오후 21:00"</f>
        <v>2021-05-01(토) 오후 21:00</v>
      </c>
      <c r="K69" s="333"/>
      <c r="L69" s="334"/>
      <c r="M69" s="332" t="str">
        <f>TEXT($G$1+1, "[$-ko-KR]yyyy-mm-dd(ddd) ") &amp; "오전 00:00"</f>
        <v>2021-05-02(일)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18"/>
      <c r="R71" s="318"/>
      <c r="S71" s="31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8"/>
      <c r="R72" s="318"/>
      <c r="S72" s="31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08"/>
      <c r="R73" s="308"/>
      <c r="S73" s="30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08"/>
      <c r="R74" s="308"/>
      <c r="S74" s="30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08"/>
      <c r="R75" s="308"/>
      <c r="S75" s="308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08"/>
      <c r="R76" s="308"/>
      <c r="S76" s="30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08"/>
      <c r="R77" s="308"/>
      <c r="S77" s="30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08"/>
      <c r="R78" s="308"/>
      <c r="S78" s="30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09"/>
      <c r="R80" s="310"/>
      <c r="S80" s="31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12"/>
      <c r="R81" s="313"/>
      <c r="S81" s="31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15"/>
      <c r="R82" s="316"/>
      <c r="S82" s="31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08"/>
      <c r="R83" s="308"/>
      <c r="S83" s="30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18"/>
      <c r="R84" s="318"/>
      <c r="S84" s="31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18"/>
      <c r="R85" s="318"/>
      <c r="S85" s="31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08"/>
      <c r="R86" s="308"/>
      <c r="S86" s="30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08"/>
      <c r="R87" s="308"/>
      <c r="S87" s="30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08"/>
      <c r="R88" s="308"/>
      <c r="S88" s="30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97"/>
      <c r="R89" s="298"/>
      <c r="S89" s="29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2021-05-01(토) 오전 00:00</v>
      </c>
      <c r="C96" s="331"/>
      <c r="D96" s="332" t="str">
        <f>TEXT($G$1, "[$-ko-KR]yyyy-mm-dd(ddd) ") &amp; "오후 14:00"</f>
        <v>2021-05-01(토) 오후 14:00</v>
      </c>
      <c r="E96" s="333"/>
      <c r="F96" s="334"/>
      <c r="G96" s="332" t="str">
        <f>TEXT($G$1, "[$-ko-KR]yyyy-mm-dd(ddd) ") &amp; "오후 19:00"</f>
        <v>2021-05-01(토) 오후 19:00</v>
      </c>
      <c r="H96" s="333"/>
      <c r="I96" s="334"/>
      <c r="J96" s="332" t="str">
        <f>TEXT($G$1, "[$-ko-KR]yyyy-mm-dd(ddd) ") &amp; "오후 21:00"</f>
        <v>2021-05-01(토) 오후 21:00</v>
      </c>
      <c r="K96" s="333"/>
      <c r="L96" s="334"/>
      <c r="M96" s="332" t="str">
        <f>TEXT($G$1+1, "[$-ko-KR]yyyy-mm-dd(ddd) ") &amp; "오전 00:00"</f>
        <v>2021-05-02(일)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18"/>
      <c r="R98" s="318"/>
      <c r="S98" s="31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18"/>
      <c r="R99" s="318"/>
      <c r="S99" s="31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08"/>
      <c r="R100" s="308"/>
      <c r="S100" s="30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08"/>
      <c r="R101" s="308"/>
      <c r="S101" s="30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08"/>
      <c r="R102" s="308"/>
      <c r="S102" s="308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08"/>
      <c r="R103" s="308"/>
      <c r="S103" s="30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08"/>
      <c r="R104" s="308"/>
      <c r="S104" s="30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08"/>
      <c r="R105" s="308"/>
      <c r="S105" s="30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09"/>
      <c r="R107" s="310"/>
      <c r="S107" s="31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12"/>
      <c r="R108" s="313"/>
      <c r="S108" s="31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15"/>
      <c r="R109" s="316"/>
      <c r="S109" s="31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08"/>
      <c r="R110" s="308"/>
      <c r="S110" s="30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18"/>
      <c r="R111" s="318"/>
      <c r="S111" s="31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18"/>
      <c r="R112" s="318"/>
      <c r="S112" s="31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08"/>
      <c r="R113" s="308"/>
      <c r="S113" s="30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08"/>
      <c r="R114" s="308"/>
      <c r="S114" s="30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08"/>
      <c r="R115" s="308"/>
      <c r="S115" s="30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97"/>
      <c r="R116" s="298"/>
      <c r="S116" s="29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2021-05-01(토) 오전 00:00</v>
      </c>
      <c r="C123" s="331"/>
      <c r="D123" s="332" t="str">
        <f>TEXT($G$1, "[$-ko-KR]yyyy-mm-dd(ddd) ") &amp; "오후 14:00"</f>
        <v>2021-05-01(토) 오후 14:00</v>
      </c>
      <c r="E123" s="333"/>
      <c r="F123" s="334"/>
      <c r="G123" s="332" t="str">
        <f>TEXT($G$1, "[$-ko-KR]yyyy-mm-dd(ddd) ") &amp; "오후 19:00"</f>
        <v>2021-05-01(토) 오후 19:00</v>
      </c>
      <c r="H123" s="333"/>
      <c r="I123" s="334"/>
      <c r="J123" s="332" t="str">
        <f>TEXT($G$1, "[$-ko-KR]yyyy-mm-dd(ddd) ") &amp; "오후 21:00"</f>
        <v>2021-05-01(토) 오후 21:00</v>
      </c>
      <c r="K123" s="333"/>
      <c r="L123" s="334"/>
      <c r="M123" s="332" t="str">
        <f>TEXT($G$1+1, "[$-ko-KR]yyyy-mm-dd(ddd) ") &amp; "오전 00:00"</f>
        <v>2021-05-02(일)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18"/>
      <c r="R125" s="318"/>
      <c r="S125" s="31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18"/>
      <c r="R126" s="318"/>
      <c r="S126" s="31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08"/>
      <c r="R127" s="308"/>
      <c r="S127" s="30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08"/>
      <c r="R128" s="308"/>
      <c r="S128" s="30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08"/>
      <c r="R129" s="308"/>
      <c r="S129" s="308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08"/>
      <c r="R130" s="308"/>
      <c r="S130" s="30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08"/>
      <c r="R131" s="308"/>
      <c r="S131" s="30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08"/>
      <c r="R132" s="308"/>
      <c r="S132" s="30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09"/>
      <c r="R134" s="310"/>
      <c r="S134" s="31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12"/>
      <c r="R135" s="313"/>
      <c r="S135" s="31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15"/>
      <c r="R136" s="316"/>
      <c r="S136" s="31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08"/>
      <c r="R137" s="308"/>
      <c r="S137" s="30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18"/>
      <c r="R138" s="318"/>
      <c r="S138" s="31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18"/>
      <c r="R139" s="318"/>
      <c r="S139" s="31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08"/>
      <c r="R140" s="308"/>
      <c r="S140" s="30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08"/>
      <c r="R141" s="308"/>
      <c r="S141" s="30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08"/>
      <c r="R142" s="308"/>
      <c r="S142" s="30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2021-05-01(토) 오전 00:00</v>
      </c>
      <c r="C150" s="331"/>
      <c r="D150" s="332" t="str">
        <f>TEXT($G$1, "[$-ko-KR]yyyy-mm-dd(ddd) ") &amp; "오후 14:00"</f>
        <v>2021-05-01(토) 오후 14:00</v>
      </c>
      <c r="E150" s="333"/>
      <c r="F150" s="334"/>
      <c r="G150" s="332" t="str">
        <f>TEXT($G$1, "[$-ko-KR]yyyy-mm-dd(ddd) ") &amp; "오후 19:00"</f>
        <v>2021-05-01(토) 오후 19:00</v>
      </c>
      <c r="H150" s="333"/>
      <c r="I150" s="334"/>
      <c r="J150" s="332" t="str">
        <f>TEXT($G$1, "[$-ko-KR]yyyy-mm-dd(ddd) ") &amp; "오후 21:00"</f>
        <v>2021-05-01(토) 오후 21:00</v>
      </c>
      <c r="K150" s="333"/>
      <c r="L150" s="334"/>
      <c r="M150" s="332" t="str">
        <f>TEXT($G$1+1, "[$-ko-KR]yyyy-mm-dd(ddd) ") &amp; "오전 00:00"</f>
        <v>2021-05-02(일)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18"/>
      <c r="R152" s="318"/>
      <c r="S152" s="31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18"/>
      <c r="R153" s="318"/>
      <c r="S153" s="31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08"/>
      <c r="R154" s="308"/>
      <c r="S154" s="30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08"/>
      <c r="R155" s="308"/>
      <c r="S155" s="30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08"/>
      <c r="R156" s="308"/>
      <c r="S156" s="308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08"/>
      <c r="R157" s="308"/>
      <c r="S157" s="30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08"/>
      <c r="R158" s="308"/>
      <c r="S158" s="30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08"/>
      <c r="R159" s="308"/>
      <c r="S159" s="30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09"/>
      <c r="R161" s="310"/>
      <c r="S161" s="31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12"/>
      <c r="R162" s="313"/>
      <c r="S162" s="31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15"/>
      <c r="R163" s="316"/>
      <c r="S163" s="31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08"/>
      <c r="R164" s="308"/>
      <c r="S164" s="30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18"/>
      <c r="R165" s="318"/>
      <c r="S165" s="31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18"/>
      <c r="R166" s="318"/>
      <c r="S166" s="31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08"/>
      <c r="R167" s="308"/>
      <c r="S167" s="30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08"/>
      <c r="R168" s="308"/>
      <c r="S168" s="30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08"/>
      <c r="R169" s="308"/>
      <c r="S169" s="30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97"/>
      <c r="R170" s="298"/>
      <c r="S170" s="29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2021-05-01(토) 오전 00:00</v>
      </c>
      <c r="C177" s="331"/>
      <c r="D177" s="332" t="str">
        <f>TEXT($G$1, "[$-ko-KR]yyyy-mm-dd(ddd) ") &amp; "오후 14:00"</f>
        <v>2021-05-01(토) 오후 14:00</v>
      </c>
      <c r="E177" s="333"/>
      <c r="F177" s="334"/>
      <c r="G177" s="332" t="str">
        <f>TEXT($G$1, "[$-ko-KR]yyyy-mm-dd(ddd) ") &amp; "오후 19:00"</f>
        <v>2021-05-01(토) 오후 19:00</v>
      </c>
      <c r="H177" s="333"/>
      <c r="I177" s="334"/>
      <c r="J177" s="332" t="str">
        <f>TEXT($G$1, "[$-ko-KR]yyyy-mm-dd(ddd) ") &amp; "오후 21:00"</f>
        <v>2021-05-01(토) 오후 21:00</v>
      </c>
      <c r="K177" s="333"/>
      <c r="L177" s="334"/>
      <c r="M177" s="332" t="str">
        <f>TEXT($G$1+1, "[$-ko-KR]yyyy-mm-dd(ddd) ") &amp; "오전 00:00"</f>
        <v>2021-05-02(일)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18"/>
      <c r="R179" s="318"/>
      <c r="S179" s="31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18"/>
      <c r="R180" s="318"/>
      <c r="S180" s="31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08"/>
      <c r="R181" s="308"/>
      <c r="S181" s="30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08"/>
      <c r="R182" s="308"/>
      <c r="S182" s="30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08"/>
      <c r="R183" s="308"/>
      <c r="S183" s="308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08"/>
      <c r="R184" s="308"/>
      <c r="S184" s="30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08"/>
      <c r="R185" s="308"/>
      <c r="S185" s="30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08"/>
      <c r="R186" s="308"/>
      <c r="S186" s="30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09"/>
      <c r="R188" s="310"/>
      <c r="S188" s="31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12"/>
      <c r="R189" s="313"/>
      <c r="S189" s="31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15"/>
      <c r="R190" s="316"/>
      <c r="S190" s="31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08"/>
      <c r="R191" s="308"/>
      <c r="S191" s="30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18"/>
      <c r="R192" s="318"/>
      <c r="S192" s="31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18"/>
      <c r="R193" s="318"/>
      <c r="S193" s="31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08"/>
      <c r="R194" s="308"/>
      <c r="S194" s="30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08"/>
      <c r="R195" s="308"/>
      <c r="S195" s="30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08"/>
      <c r="R196" s="308"/>
      <c r="S196" s="30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97"/>
      <c r="R197" s="298"/>
      <c r="S197" s="29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44318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2021-05-02(일) 오전 00:00</v>
      </c>
      <c r="C15" s="336"/>
      <c r="D15" s="332" t="str">
        <f>TEXT($G$1, "[$-ko-KR]yyyy-mm-dd(ddd) ") &amp; "오후 14:00"</f>
        <v>2021-05-02(일) 오후 14:00</v>
      </c>
      <c r="E15" s="333"/>
      <c r="F15" s="334"/>
      <c r="G15" s="332" t="str">
        <f>TEXT($G$1, "[$-ko-KR]yyyy-mm-dd(ddd) ") &amp; "오후 19:00"</f>
        <v>2021-05-02(일) 오후 19:00</v>
      </c>
      <c r="H15" s="333"/>
      <c r="I15" s="334"/>
      <c r="J15" s="332" t="str">
        <f>TEXT($G$1, "[$-ko-KR]yyyy-mm-dd(ddd) ") &amp; "오후 21:00"</f>
        <v>2021-05-02(일) 오후 21:00</v>
      </c>
      <c r="K15" s="333"/>
      <c r="L15" s="334"/>
      <c r="M15" s="332" t="str">
        <f>TEXT($G$1+1, "[$-ko-KR]yyyy-mm-dd(ddd) ") &amp; "오전 00:00"</f>
        <v>2021-05-03(월)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18"/>
      <c r="R17" s="318"/>
      <c r="S17" s="31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18"/>
      <c r="R18" s="318"/>
      <c r="S18" s="31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08"/>
      <c r="R19" s="308"/>
      <c r="S19" s="30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08"/>
      <c r="R20" s="308"/>
      <c r="S20" s="30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2021-05-02(일) 오전 00:00</v>
      </c>
      <c r="C42" s="331"/>
      <c r="D42" s="332" t="str">
        <f>TEXT($G$1, "[$-ko-KR]yyyy-mm-dd(ddd) ") &amp; "오후 14:00"</f>
        <v>2021-05-02(일) 오후 14:00</v>
      </c>
      <c r="E42" s="333"/>
      <c r="F42" s="334"/>
      <c r="G42" s="332" t="str">
        <f>TEXT($G$1, "[$-ko-KR]yyyy-mm-dd(ddd) ") &amp; "오후 19:00"</f>
        <v>2021-05-02(일) 오후 19:00</v>
      </c>
      <c r="H42" s="333"/>
      <c r="I42" s="334"/>
      <c r="J42" s="332" t="str">
        <f>TEXT($G$1, "[$-ko-KR]yyyy-mm-dd(ddd) ") &amp; "오후 21:00"</f>
        <v>2021-05-02(일) 오후 21:00</v>
      </c>
      <c r="K42" s="333"/>
      <c r="L42" s="334"/>
      <c r="M42" s="332" t="str">
        <f>TEXT($G$1+1, "[$-ko-KR]yyyy-mm-dd(ddd) ") &amp; "오전 00:00"</f>
        <v>2021-05-03(월)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18"/>
      <c r="R44" s="318"/>
      <c r="S44" s="31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18"/>
      <c r="R45" s="318"/>
      <c r="S45" s="31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08"/>
      <c r="R46" s="308"/>
      <c r="S46" s="30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08"/>
      <c r="R47" s="308"/>
      <c r="S47" s="30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08"/>
      <c r="R48" s="308"/>
      <c r="S48" s="308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08"/>
      <c r="R49" s="308"/>
      <c r="S49" s="30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08"/>
      <c r="R50" s="308"/>
      <c r="S50" s="30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08"/>
      <c r="R51" s="308"/>
      <c r="S51" s="30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09"/>
      <c r="R53" s="310"/>
      <c r="S53" s="31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12"/>
      <c r="R54" s="313"/>
      <c r="S54" s="31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15"/>
      <c r="R55" s="316"/>
      <c r="S55" s="31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08"/>
      <c r="R56" s="308"/>
      <c r="S56" s="30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18"/>
      <c r="R57" s="318"/>
      <c r="S57" s="31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18"/>
      <c r="R58" s="318"/>
      <c r="S58" s="31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08"/>
      <c r="R59" s="308"/>
      <c r="S59" s="30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08"/>
      <c r="R60" s="308"/>
      <c r="S60" s="30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08"/>
      <c r="R61" s="308"/>
      <c r="S61" s="30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2021-05-02(일) 오전 00:00</v>
      </c>
      <c r="C69" s="331"/>
      <c r="D69" s="332" t="str">
        <f>TEXT($G$1, "[$-ko-KR]yyyy-mm-dd(ddd) ") &amp; "오후 14:00"</f>
        <v>2021-05-02(일) 오후 14:00</v>
      </c>
      <c r="E69" s="333"/>
      <c r="F69" s="334"/>
      <c r="G69" s="332" t="str">
        <f>TEXT($G$1, "[$-ko-KR]yyyy-mm-dd(ddd) ") &amp; "오후 19:00"</f>
        <v>2021-05-02(일) 오후 19:00</v>
      </c>
      <c r="H69" s="333"/>
      <c r="I69" s="334"/>
      <c r="J69" s="332" t="str">
        <f>TEXT($G$1, "[$-ko-KR]yyyy-mm-dd(ddd) ") &amp; "오후 21:00"</f>
        <v>2021-05-02(일) 오후 21:00</v>
      </c>
      <c r="K69" s="333"/>
      <c r="L69" s="334"/>
      <c r="M69" s="332" t="str">
        <f>TEXT($G$1+1, "[$-ko-KR]yyyy-mm-dd(ddd) ") &amp; "오전 00:00"</f>
        <v>2021-05-03(월)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18"/>
      <c r="R71" s="318"/>
      <c r="S71" s="31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18"/>
      <c r="R72" s="318"/>
      <c r="S72" s="31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08"/>
      <c r="R73" s="308"/>
      <c r="S73" s="30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08"/>
      <c r="R74" s="308"/>
      <c r="S74" s="30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08"/>
      <c r="R75" s="308"/>
      <c r="S75" s="308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08"/>
      <c r="R76" s="308"/>
      <c r="S76" s="30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08"/>
      <c r="R77" s="308"/>
      <c r="S77" s="30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08"/>
      <c r="R78" s="308"/>
      <c r="S78" s="30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09"/>
      <c r="R80" s="310"/>
      <c r="S80" s="31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12"/>
      <c r="R81" s="313"/>
      <c r="S81" s="31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15"/>
      <c r="R82" s="316"/>
      <c r="S82" s="31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08"/>
      <c r="R83" s="308"/>
      <c r="S83" s="30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18"/>
      <c r="R84" s="318"/>
      <c r="S84" s="31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18"/>
      <c r="R85" s="318"/>
      <c r="S85" s="31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08"/>
      <c r="R86" s="308"/>
      <c r="S86" s="30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08"/>
      <c r="R87" s="308"/>
      <c r="S87" s="30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08"/>
      <c r="R88" s="308"/>
      <c r="S88" s="30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97"/>
      <c r="R89" s="298"/>
      <c r="S89" s="29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2021-05-02(일) 오전 00:00</v>
      </c>
      <c r="C96" s="331"/>
      <c r="D96" s="332" t="str">
        <f>TEXT($G$1, "[$-ko-KR]yyyy-mm-dd(ddd) ") &amp; "오후 14:00"</f>
        <v>2021-05-02(일) 오후 14:00</v>
      </c>
      <c r="E96" s="333"/>
      <c r="F96" s="334"/>
      <c r="G96" s="332" t="str">
        <f>TEXT($G$1, "[$-ko-KR]yyyy-mm-dd(ddd) ") &amp; "오후 19:00"</f>
        <v>2021-05-02(일) 오후 19:00</v>
      </c>
      <c r="H96" s="333"/>
      <c r="I96" s="334"/>
      <c r="J96" s="332" t="str">
        <f>TEXT($G$1, "[$-ko-KR]yyyy-mm-dd(ddd) ") &amp; "오후 21:00"</f>
        <v>2021-05-02(일) 오후 21:00</v>
      </c>
      <c r="K96" s="333"/>
      <c r="L96" s="334"/>
      <c r="M96" s="332" t="str">
        <f>TEXT($G$1+1, "[$-ko-KR]yyyy-mm-dd(ddd) ") &amp; "오전 00:00"</f>
        <v>2021-05-03(월)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18"/>
      <c r="R98" s="318"/>
      <c r="S98" s="31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18"/>
      <c r="R99" s="318"/>
      <c r="S99" s="31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08"/>
      <c r="R100" s="308"/>
      <c r="S100" s="30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08"/>
      <c r="R101" s="308"/>
      <c r="S101" s="30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08"/>
      <c r="R102" s="308"/>
      <c r="S102" s="308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08"/>
      <c r="R103" s="308"/>
      <c r="S103" s="30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08"/>
      <c r="R104" s="308"/>
      <c r="S104" s="30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08"/>
      <c r="R105" s="308"/>
      <c r="S105" s="30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09"/>
      <c r="R107" s="310"/>
      <c r="S107" s="31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12"/>
      <c r="R108" s="313"/>
      <c r="S108" s="31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15"/>
      <c r="R109" s="316"/>
      <c r="S109" s="31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08"/>
      <c r="R110" s="308"/>
      <c r="S110" s="30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18"/>
      <c r="R111" s="318"/>
      <c r="S111" s="31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18"/>
      <c r="R112" s="318"/>
      <c r="S112" s="31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08"/>
      <c r="R113" s="308"/>
      <c r="S113" s="30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08"/>
      <c r="R114" s="308"/>
      <c r="S114" s="30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08"/>
      <c r="R115" s="308"/>
      <c r="S115" s="30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97"/>
      <c r="R116" s="298"/>
      <c r="S116" s="29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2021-05-02(일) 오전 00:00</v>
      </c>
      <c r="C123" s="331"/>
      <c r="D123" s="332" t="str">
        <f>TEXT($G$1, "[$-ko-KR]yyyy-mm-dd(ddd) ") &amp; "오후 14:00"</f>
        <v>2021-05-02(일) 오후 14:00</v>
      </c>
      <c r="E123" s="333"/>
      <c r="F123" s="334"/>
      <c r="G123" s="332" t="str">
        <f>TEXT($G$1, "[$-ko-KR]yyyy-mm-dd(ddd) ") &amp; "오후 19:00"</f>
        <v>2021-05-02(일) 오후 19:00</v>
      </c>
      <c r="H123" s="333"/>
      <c r="I123" s="334"/>
      <c r="J123" s="332" t="str">
        <f>TEXT($G$1, "[$-ko-KR]yyyy-mm-dd(ddd) ") &amp; "오후 21:00"</f>
        <v>2021-05-02(일) 오후 21:00</v>
      </c>
      <c r="K123" s="333"/>
      <c r="L123" s="334"/>
      <c r="M123" s="332" t="str">
        <f>TEXT($G$1+1, "[$-ko-KR]yyyy-mm-dd(ddd) ") &amp; "오전 00:00"</f>
        <v>2021-05-03(월)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18"/>
      <c r="R125" s="318"/>
      <c r="S125" s="31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18"/>
      <c r="R126" s="318"/>
      <c r="S126" s="31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08"/>
      <c r="R127" s="308"/>
      <c r="S127" s="30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08"/>
      <c r="R128" s="308"/>
      <c r="S128" s="30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08"/>
      <c r="R129" s="308"/>
      <c r="S129" s="308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08"/>
      <c r="R130" s="308"/>
      <c r="S130" s="30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08"/>
      <c r="R131" s="308"/>
      <c r="S131" s="30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08"/>
      <c r="R132" s="308"/>
      <c r="S132" s="30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09"/>
      <c r="R134" s="310"/>
      <c r="S134" s="31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12"/>
      <c r="R135" s="313"/>
      <c r="S135" s="31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15"/>
      <c r="R136" s="316"/>
      <c r="S136" s="31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08"/>
      <c r="R137" s="308"/>
      <c r="S137" s="30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18"/>
      <c r="R138" s="318"/>
      <c r="S138" s="31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18"/>
      <c r="R139" s="318"/>
      <c r="S139" s="31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08"/>
      <c r="R140" s="308"/>
      <c r="S140" s="30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08"/>
      <c r="R141" s="308"/>
      <c r="S141" s="30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08"/>
      <c r="R142" s="308"/>
      <c r="S142" s="30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2021-05-02(일) 오전 00:00</v>
      </c>
      <c r="C150" s="331"/>
      <c r="D150" s="332" t="str">
        <f>TEXT($G$1, "[$-ko-KR]yyyy-mm-dd(ddd) ") &amp; "오후 14:00"</f>
        <v>2021-05-02(일) 오후 14:00</v>
      </c>
      <c r="E150" s="333"/>
      <c r="F150" s="334"/>
      <c r="G150" s="332" t="str">
        <f>TEXT($G$1, "[$-ko-KR]yyyy-mm-dd(ddd) ") &amp; "오후 19:00"</f>
        <v>2021-05-02(일) 오후 19:00</v>
      </c>
      <c r="H150" s="333"/>
      <c r="I150" s="334"/>
      <c r="J150" s="332" t="str">
        <f>TEXT($G$1, "[$-ko-KR]yyyy-mm-dd(ddd) ") &amp; "오후 21:00"</f>
        <v>2021-05-02(일) 오후 21:00</v>
      </c>
      <c r="K150" s="333"/>
      <c r="L150" s="334"/>
      <c r="M150" s="332" t="str">
        <f>TEXT($G$1+1, "[$-ko-KR]yyyy-mm-dd(ddd) ") &amp; "오전 00:00"</f>
        <v>2021-05-03(월)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18"/>
      <c r="R152" s="318"/>
      <c r="S152" s="31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18"/>
      <c r="R153" s="318"/>
      <c r="S153" s="31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08"/>
      <c r="R154" s="308"/>
      <c r="S154" s="30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08"/>
      <c r="R155" s="308"/>
      <c r="S155" s="30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08"/>
      <c r="R156" s="308"/>
      <c r="S156" s="308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08"/>
      <c r="R157" s="308"/>
      <c r="S157" s="30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08"/>
      <c r="R158" s="308"/>
      <c r="S158" s="30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08"/>
      <c r="R159" s="308"/>
      <c r="S159" s="30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09"/>
      <c r="R161" s="310"/>
      <c r="S161" s="31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12"/>
      <c r="R162" s="313"/>
      <c r="S162" s="31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15"/>
      <c r="R163" s="316"/>
      <c r="S163" s="31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08"/>
      <c r="R164" s="308"/>
      <c r="S164" s="30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18"/>
      <c r="R165" s="318"/>
      <c r="S165" s="31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18"/>
      <c r="R166" s="318"/>
      <c r="S166" s="31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08"/>
      <c r="R167" s="308"/>
      <c r="S167" s="30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08"/>
      <c r="R168" s="308"/>
      <c r="S168" s="30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08"/>
      <c r="R169" s="308"/>
      <c r="S169" s="30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97"/>
      <c r="R170" s="298"/>
      <c r="S170" s="29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2021-05-02(일) 오전 00:00</v>
      </c>
      <c r="C177" s="331"/>
      <c r="D177" s="332" t="str">
        <f>TEXT($G$1, "[$-ko-KR]yyyy-mm-dd(ddd) ") &amp; "오후 14:00"</f>
        <v>2021-05-02(일) 오후 14:00</v>
      </c>
      <c r="E177" s="333"/>
      <c r="F177" s="334"/>
      <c r="G177" s="332" t="str">
        <f>TEXT($G$1, "[$-ko-KR]yyyy-mm-dd(ddd) ") &amp; "오후 19:00"</f>
        <v>2021-05-02(일) 오후 19:00</v>
      </c>
      <c r="H177" s="333"/>
      <c r="I177" s="334"/>
      <c r="J177" s="332" t="str">
        <f>TEXT($G$1, "[$-ko-KR]yyyy-mm-dd(ddd) ") &amp; "오후 21:00"</f>
        <v>2021-05-02(일) 오후 21:00</v>
      </c>
      <c r="K177" s="333"/>
      <c r="L177" s="334"/>
      <c r="M177" s="332" t="str">
        <f>TEXT($G$1+1, "[$-ko-KR]yyyy-mm-dd(ddd) ") &amp; "오전 00:00"</f>
        <v>2021-05-03(월)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18"/>
      <c r="R179" s="318"/>
      <c r="S179" s="31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18"/>
      <c r="R180" s="318"/>
      <c r="S180" s="31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08"/>
      <c r="R181" s="308"/>
      <c r="S181" s="30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08"/>
      <c r="R182" s="308"/>
      <c r="S182" s="30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08"/>
      <c r="R183" s="308"/>
      <c r="S183" s="308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08"/>
      <c r="R184" s="308"/>
      <c r="S184" s="30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08"/>
      <c r="R185" s="308"/>
      <c r="S185" s="30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08"/>
      <c r="R186" s="308"/>
      <c r="S186" s="30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09"/>
      <c r="R188" s="310"/>
      <c r="S188" s="31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12"/>
      <c r="R189" s="313"/>
      <c r="S189" s="31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15"/>
      <c r="R190" s="316"/>
      <c r="S190" s="31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08"/>
      <c r="R191" s="308"/>
      <c r="S191" s="30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18"/>
      <c r="R192" s="318"/>
      <c r="S192" s="31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18"/>
      <c r="R193" s="318"/>
      <c r="S193" s="31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08"/>
      <c r="R194" s="308"/>
      <c r="S194" s="30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08"/>
      <c r="R195" s="308"/>
      <c r="S195" s="30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08"/>
      <c r="R196" s="308"/>
      <c r="S196" s="30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97"/>
      <c r="R197" s="298"/>
      <c r="S197" s="29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44319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2021-05-03(월) 오전 00:00</v>
      </c>
      <c r="C15" s="336"/>
      <c r="D15" s="332" t="str">
        <f>TEXT($G$1, "[$-ko-KR]yyyy-mm-dd(ddd) ") &amp; "오후 14:00"</f>
        <v>2021-05-03(월) 오후 14:00</v>
      </c>
      <c r="E15" s="333"/>
      <c r="F15" s="334"/>
      <c r="G15" s="332" t="str">
        <f>TEXT($G$1, "[$-ko-KR]yyyy-mm-dd(ddd) ") &amp; "오후 19:00"</f>
        <v>2021-05-03(월) 오후 19:00</v>
      </c>
      <c r="H15" s="333"/>
      <c r="I15" s="334"/>
      <c r="J15" s="332" t="str">
        <f>TEXT($G$1, "[$-ko-KR]yyyy-mm-dd(ddd) ") &amp; "오후 21:00"</f>
        <v>2021-05-03(월) 오후 21:00</v>
      </c>
      <c r="K15" s="333"/>
      <c r="L15" s="334"/>
      <c r="M15" s="332" t="str">
        <f>TEXT($G$1+1, "[$-ko-KR]yyyy-mm-dd(ddd) ") &amp; "오전 00:00"</f>
        <v>2021-05-04(화)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18"/>
      <c r="R17" s="318"/>
      <c r="S17" s="31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18"/>
      <c r="R18" s="318"/>
      <c r="S18" s="31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08"/>
      <c r="R19" s="308"/>
      <c r="S19" s="30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08"/>
      <c r="R20" s="308"/>
      <c r="S20" s="30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2021-05-03(월) 오전 00:00</v>
      </c>
      <c r="C42" s="331"/>
      <c r="D42" s="332" t="str">
        <f>TEXT($G$1, "[$-ko-KR]yyyy-mm-dd(ddd) ") &amp; "오후 14:00"</f>
        <v>2021-05-03(월) 오후 14:00</v>
      </c>
      <c r="E42" s="333"/>
      <c r="F42" s="334"/>
      <c r="G42" s="332" t="str">
        <f>TEXT($G$1, "[$-ko-KR]yyyy-mm-dd(ddd) ") &amp; "오후 19:00"</f>
        <v>2021-05-03(월) 오후 19:00</v>
      </c>
      <c r="H42" s="333"/>
      <c r="I42" s="334"/>
      <c r="J42" s="332" t="str">
        <f>TEXT($G$1, "[$-ko-KR]yyyy-mm-dd(ddd) ") &amp; "오후 21:00"</f>
        <v>2021-05-03(월) 오후 21:00</v>
      </c>
      <c r="K42" s="333"/>
      <c r="L42" s="334"/>
      <c r="M42" s="332" t="str">
        <f>TEXT($G$1+1, "[$-ko-KR]yyyy-mm-dd(ddd) ") &amp; "오전 00:00"</f>
        <v>2021-05-04(화)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18"/>
      <c r="R44" s="318"/>
      <c r="S44" s="31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18"/>
      <c r="R45" s="318"/>
      <c r="S45" s="31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08"/>
      <c r="R46" s="308"/>
      <c r="S46" s="30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08"/>
      <c r="R47" s="308"/>
      <c r="S47" s="30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08"/>
      <c r="R48" s="308"/>
      <c r="S48" s="308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08"/>
      <c r="R49" s="308"/>
      <c r="S49" s="30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08"/>
      <c r="R50" s="308"/>
      <c r="S50" s="30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08"/>
      <c r="R51" s="308"/>
      <c r="S51" s="30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09"/>
      <c r="R53" s="310"/>
      <c r="S53" s="31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12"/>
      <c r="R54" s="313"/>
      <c r="S54" s="31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15"/>
      <c r="R55" s="316"/>
      <c r="S55" s="31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08"/>
      <c r="R56" s="308"/>
      <c r="S56" s="30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18"/>
      <c r="R57" s="318"/>
      <c r="S57" s="31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18"/>
      <c r="R58" s="318"/>
      <c r="S58" s="31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08"/>
      <c r="R59" s="308"/>
      <c r="S59" s="30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08"/>
      <c r="R60" s="308"/>
      <c r="S60" s="30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08"/>
      <c r="R61" s="308"/>
      <c r="S61" s="30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2021-05-03(월) 오전 00:00</v>
      </c>
      <c r="C69" s="331"/>
      <c r="D69" s="332" t="str">
        <f>TEXT($G$1, "[$-ko-KR]yyyy-mm-dd(ddd) ") &amp; "오후 14:00"</f>
        <v>2021-05-03(월) 오후 14:00</v>
      </c>
      <c r="E69" s="333"/>
      <c r="F69" s="334"/>
      <c r="G69" s="332" t="str">
        <f>TEXT($G$1, "[$-ko-KR]yyyy-mm-dd(ddd) ") &amp; "오후 19:00"</f>
        <v>2021-05-03(월) 오후 19:00</v>
      </c>
      <c r="H69" s="333"/>
      <c r="I69" s="334"/>
      <c r="J69" s="332" t="str">
        <f>TEXT($G$1, "[$-ko-KR]yyyy-mm-dd(ddd) ") &amp; "오후 21:00"</f>
        <v>2021-05-03(월) 오후 21:00</v>
      </c>
      <c r="K69" s="333"/>
      <c r="L69" s="334"/>
      <c r="M69" s="332" t="str">
        <f>TEXT($G$1+1, "[$-ko-KR]yyyy-mm-dd(ddd) ") &amp; "오전 00:00"</f>
        <v>2021-05-04(화)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18"/>
      <c r="R71" s="318"/>
      <c r="S71" s="31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18"/>
      <c r="R72" s="318"/>
      <c r="S72" s="31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08"/>
      <c r="R73" s="308"/>
      <c r="S73" s="30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08"/>
      <c r="R74" s="308"/>
      <c r="S74" s="30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08"/>
      <c r="R75" s="308"/>
      <c r="S75" s="308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08"/>
      <c r="R76" s="308"/>
      <c r="S76" s="30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08"/>
      <c r="R77" s="308"/>
      <c r="S77" s="30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08"/>
      <c r="R78" s="308"/>
      <c r="S78" s="30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09"/>
      <c r="R80" s="310"/>
      <c r="S80" s="31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12"/>
      <c r="R81" s="313"/>
      <c r="S81" s="31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15"/>
      <c r="R82" s="316"/>
      <c r="S82" s="31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08"/>
      <c r="R83" s="308"/>
      <c r="S83" s="30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18"/>
      <c r="R84" s="318"/>
      <c r="S84" s="31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18"/>
      <c r="R85" s="318"/>
      <c r="S85" s="31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08"/>
      <c r="R86" s="308"/>
      <c r="S86" s="30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08"/>
      <c r="R87" s="308"/>
      <c r="S87" s="30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08"/>
      <c r="R88" s="308"/>
      <c r="S88" s="30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97"/>
      <c r="R89" s="298"/>
      <c r="S89" s="29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2021-05-03(월) 오전 00:00</v>
      </c>
      <c r="C96" s="331"/>
      <c r="D96" s="332" t="str">
        <f>TEXT($G$1, "[$-ko-KR]yyyy-mm-dd(ddd) ") &amp; "오후 14:00"</f>
        <v>2021-05-03(월) 오후 14:00</v>
      </c>
      <c r="E96" s="333"/>
      <c r="F96" s="334"/>
      <c r="G96" s="332" t="str">
        <f>TEXT($G$1, "[$-ko-KR]yyyy-mm-dd(ddd) ") &amp; "오후 19:00"</f>
        <v>2021-05-03(월) 오후 19:00</v>
      </c>
      <c r="H96" s="333"/>
      <c r="I96" s="334"/>
      <c r="J96" s="332" t="str">
        <f>TEXT($G$1, "[$-ko-KR]yyyy-mm-dd(ddd) ") &amp; "오후 21:00"</f>
        <v>2021-05-03(월) 오후 21:00</v>
      </c>
      <c r="K96" s="333"/>
      <c r="L96" s="334"/>
      <c r="M96" s="332" t="str">
        <f>TEXT($G$1+1, "[$-ko-KR]yyyy-mm-dd(ddd) ") &amp; "오전 00:00"</f>
        <v>2021-05-04(화)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18"/>
      <c r="R98" s="318"/>
      <c r="S98" s="31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18"/>
      <c r="R99" s="318"/>
      <c r="S99" s="31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08"/>
      <c r="R100" s="308"/>
      <c r="S100" s="30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08"/>
      <c r="R101" s="308"/>
      <c r="S101" s="30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08"/>
      <c r="R102" s="308"/>
      <c r="S102" s="308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08"/>
      <c r="R103" s="308"/>
      <c r="S103" s="30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08"/>
      <c r="R104" s="308"/>
      <c r="S104" s="30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08"/>
      <c r="R105" s="308"/>
      <c r="S105" s="30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09"/>
      <c r="R107" s="310"/>
      <c r="S107" s="31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12"/>
      <c r="R108" s="313"/>
      <c r="S108" s="31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15"/>
      <c r="R109" s="316"/>
      <c r="S109" s="31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08"/>
      <c r="R110" s="308"/>
      <c r="S110" s="30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18"/>
      <c r="R111" s="318"/>
      <c r="S111" s="31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18"/>
      <c r="R112" s="318"/>
      <c r="S112" s="31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08"/>
      <c r="R113" s="308"/>
      <c r="S113" s="30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08"/>
      <c r="R114" s="308"/>
      <c r="S114" s="30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08"/>
      <c r="R115" s="308"/>
      <c r="S115" s="30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97"/>
      <c r="R116" s="298"/>
      <c r="S116" s="29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2021-05-03(월) 오전 00:00</v>
      </c>
      <c r="C123" s="331"/>
      <c r="D123" s="332" t="str">
        <f>TEXT($G$1, "[$-ko-KR]yyyy-mm-dd(ddd) ") &amp; "오후 14:00"</f>
        <v>2021-05-03(월) 오후 14:00</v>
      </c>
      <c r="E123" s="333"/>
      <c r="F123" s="334"/>
      <c r="G123" s="332" t="str">
        <f>TEXT($G$1, "[$-ko-KR]yyyy-mm-dd(ddd) ") &amp; "오후 19:00"</f>
        <v>2021-05-03(월) 오후 19:00</v>
      </c>
      <c r="H123" s="333"/>
      <c r="I123" s="334"/>
      <c r="J123" s="332" t="str">
        <f>TEXT($G$1, "[$-ko-KR]yyyy-mm-dd(ddd) ") &amp; "오후 21:00"</f>
        <v>2021-05-03(월) 오후 21:00</v>
      </c>
      <c r="K123" s="333"/>
      <c r="L123" s="334"/>
      <c r="M123" s="332" t="str">
        <f>TEXT($G$1+1, "[$-ko-KR]yyyy-mm-dd(ddd) ") &amp; "오전 00:00"</f>
        <v>2021-05-04(화)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18"/>
      <c r="R125" s="318"/>
      <c r="S125" s="31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18"/>
      <c r="R126" s="318"/>
      <c r="S126" s="31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08"/>
      <c r="R127" s="308"/>
      <c r="S127" s="30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08"/>
      <c r="R128" s="308"/>
      <c r="S128" s="30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08"/>
      <c r="R129" s="308"/>
      <c r="S129" s="308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08"/>
      <c r="R130" s="308"/>
      <c r="S130" s="30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08"/>
      <c r="R131" s="308"/>
      <c r="S131" s="30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08"/>
      <c r="R132" s="308"/>
      <c r="S132" s="30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09"/>
      <c r="R134" s="310"/>
      <c r="S134" s="31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12"/>
      <c r="R135" s="313"/>
      <c r="S135" s="31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15"/>
      <c r="R136" s="316"/>
      <c r="S136" s="31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08"/>
      <c r="R137" s="308"/>
      <c r="S137" s="30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18"/>
      <c r="R138" s="318"/>
      <c r="S138" s="31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18"/>
      <c r="R139" s="318"/>
      <c r="S139" s="31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08"/>
      <c r="R140" s="308"/>
      <c r="S140" s="30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08"/>
      <c r="R141" s="308"/>
      <c r="S141" s="30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08"/>
      <c r="R142" s="308"/>
      <c r="S142" s="30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2021-05-03(월) 오전 00:00</v>
      </c>
      <c r="C150" s="331"/>
      <c r="D150" s="332" t="str">
        <f>TEXT($G$1, "[$-ko-KR]yyyy-mm-dd(ddd) ") &amp; "오후 14:00"</f>
        <v>2021-05-03(월) 오후 14:00</v>
      </c>
      <c r="E150" s="333"/>
      <c r="F150" s="334"/>
      <c r="G150" s="332" t="str">
        <f>TEXT($G$1, "[$-ko-KR]yyyy-mm-dd(ddd) ") &amp; "오후 19:00"</f>
        <v>2021-05-03(월) 오후 19:00</v>
      </c>
      <c r="H150" s="333"/>
      <c r="I150" s="334"/>
      <c r="J150" s="332" t="str">
        <f>TEXT($G$1, "[$-ko-KR]yyyy-mm-dd(ddd) ") &amp; "오후 21:00"</f>
        <v>2021-05-03(월) 오후 21:00</v>
      </c>
      <c r="K150" s="333"/>
      <c r="L150" s="334"/>
      <c r="M150" s="332" t="str">
        <f>TEXT($G$1+1, "[$-ko-KR]yyyy-mm-dd(ddd) ") &amp; "오전 00:00"</f>
        <v>2021-05-04(화)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18"/>
      <c r="R152" s="318"/>
      <c r="S152" s="31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18"/>
      <c r="R153" s="318"/>
      <c r="S153" s="31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08"/>
      <c r="R154" s="308"/>
      <c r="S154" s="30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08"/>
      <c r="R155" s="308"/>
      <c r="S155" s="30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08"/>
      <c r="R156" s="308"/>
      <c r="S156" s="308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08"/>
      <c r="R157" s="308"/>
      <c r="S157" s="30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08"/>
      <c r="R158" s="308"/>
      <c r="S158" s="30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08"/>
      <c r="R159" s="308"/>
      <c r="S159" s="30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09"/>
      <c r="R161" s="310"/>
      <c r="S161" s="31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12"/>
      <c r="R162" s="313"/>
      <c r="S162" s="31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15"/>
      <c r="R163" s="316"/>
      <c r="S163" s="31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08"/>
      <c r="R164" s="308"/>
      <c r="S164" s="30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18"/>
      <c r="R165" s="318"/>
      <c r="S165" s="31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18"/>
      <c r="R166" s="318"/>
      <c r="S166" s="31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08"/>
      <c r="R167" s="308"/>
      <c r="S167" s="30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08"/>
      <c r="R168" s="308"/>
      <c r="S168" s="30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08"/>
      <c r="R169" s="308"/>
      <c r="S169" s="30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97"/>
      <c r="R170" s="298"/>
      <c r="S170" s="29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2021-05-03(월) 오전 00:00</v>
      </c>
      <c r="C177" s="331"/>
      <c r="D177" s="332" t="str">
        <f>TEXT($G$1, "[$-ko-KR]yyyy-mm-dd(ddd) ") &amp; "오후 14:00"</f>
        <v>2021-05-03(월) 오후 14:00</v>
      </c>
      <c r="E177" s="333"/>
      <c r="F177" s="334"/>
      <c r="G177" s="332" t="str">
        <f>TEXT($G$1, "[$-ko-KR]yyyy-mm-dd(ddd) ") &amp; "오후 19:00"</f>
        <v>2021-05-03(월) 오후 19:00</v>
      </c>
      <c r="H177" s="333"/>
      <c r="I177" s="334"/>
      <c r="J177" s="332" t="str">
        <f>TEXT($G$1, "[$-ko-KR]yyyy-mm-dd(ddd) ") &amp; "오후 21:00"</f>
        <v>2021-05-03(월) 오후 21:00</v>
      </c>
      <c r="K177" s="333"/>
      <c r="L177" s="334"/>
      <c r="M177" s="332" t="str">
        <f>TEXT($G$1+1, "[$-ko-KR]yyyy-mm-dd(ddd) ") &amp; "오전 00:00"</f>
        <v>2021-05-04(화)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18"/>
      <c r="R179" s="318"/>
      <c r="S179" s="31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18"/>
      <c r="R180" s="318"/>
      <c r="S180" s="31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08"/>
      <c r="R181" s="308"/>
      <c r="S181" s="30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08"/>
      <c r="R182" s="308"/>
      <c r="S182" s="30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08"/>
      <c r="R183" s="308"/>
      <c r="S183" s="308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08"/>
      <c r="R184" s="308"/>
      <c r="S184" s="30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08"/>
      <c r="R185" s="308"/>
      <c r="S185" s="30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08"/>
      <c r="R186" s="308"/>
      <c r="S186" s="30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09"/>
      <c r="R188" s="310"/>
      <c r="S188" s="31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12"/>
      <c r="R189" s="313"/>
      <c r="S189" s="31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15"/>
      <c r="R190" s="316"/>
      <c r="S190" s="31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08"/>
      <c r="R191" s="308"/>
      <c r="S191" s="30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18"/>
      <c r="R192" s="318"/>
      <c r="S192" s="31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18"/>
      <c r="R193" s="318"/>
      <c r="S193" s="31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08"/>
      <c r="R194" s="308"/>
      <c r="S194" s="30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08"/>
      <c r="R195" s="308"/>
      <c r="S195" s="30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08"/>
      <c r="R196" s="308"/>
      <c r="S196" s="30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97"/>
      <c r="R197" s="298"/>
      <c r="S197" s="29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44320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12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2021-05-04(화) 오전 00:00</v>
      </c>
      <c r="C15" s="364"/>
      <c r="D15" s="332" t="str">
        <f>TEXT($G$1, "[$-ko-KR]yyyy-mm-dd(ddd) ") &amp; "오후 14:00"</f>
        <v>2021-05-04(화) 오후 14:00</v>
      </c>
      <c r="E15" s="333"/>
      <c r="F15" s="334"/>
      <c r="G15" s="332" t="str">
        <f>TEXT($G$1, "[$-ko-KR]yyyy-mm-dd(ddd) ") &amp; "오후 19:00"</f>
        <v>2021-05-04(화) 오후 19:00</v>
      </c>
      <c r="H15" s="333"/>
      <c r="I15" s="334"/>
      <c r="J15" s="332" t="str">
        <f>TEXT($G$1, "[$-ko-KR]yyyy-mm-dd(ddd) ") &amp; "오후 21:00"</f>
        <v>2021-05-04(화) 오후 21:00</v>
      </c>
      <c r="K15" s="333"/>
      <c r="L15" s="334"/>
      <c r="M15" s="332" t="str">
        <f>TEXT($G$1+1, "[$-ko-KR]yyyy-mm-dd(ddd) ") &amp; "오전 00:00"</f>
        <v>2021-05-05(수)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18"/>
      <c r="R17" s="318"/>
      <c r="S17" s="31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18"/>
      <c r="R18" s="318"/>
      <c r="S18" s="31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08"/>
      <c r="R19" s="308"/>
      <c r="S19" s="308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08"/>
      <c r="R20" s="308"/>
      <c r="S20" s="308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08"/>
      <c r="R21" s="308"/>
      <c r="S21" s="3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300000</v>
      </c>
      <c r="C37" s="37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12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2021-05-04(화) 오전 00:00</v>
      </c>
      <c r="C42" s="369"/>
      <c r="D42" s="332" t="str">
        <f>TEXT($G$1, "[$-ko-KR]yyyy-mm-dd(ddd) ") &amp; "오후 14:00"</f>
        <v>2021-05-04(화) 오후 14:00</v>
      </c>
      <c r="E42" s="333"/>
      <c r="F42" s="334"/>
      <c r="G42" s="332" t="str">
        <f>TEXT($G$1, "[$-ko-KR]yyyy-mm-dd(ddd) ") &amp; "오후 19:00"</f>
        <v>2021-05-04(화) 오후 19:00</v>
      </c>
      <c r="H42" s="333"/>
      <c r="I42" s="334"/>
      <c r="J42" s="332" t="str">
        <f>TEXT($G$1, "[$-ko-KR]yyyy-mm-dd(ddd) ") &amp; "오후 21:00"</f>
        <v>2021-05-04(화) 오후 21:00</v>
      </c>
      <c r="K42" s="333"/>
      <c r="L42" s="334"/>
      <c r="M42" s="332" t="str">
        <f>TEXT($G$1+1, "[$-ko-KR]yyyy-mm-dd(ddd) ") &amp; "오전 00:00"</f>
        <v>2021-05-05(수)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18"/>
      <c r="R44" s="318"/>
      <c r="S44" s="31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18"/>
      <c r="R45" s="318"/>
      <c r="S45" s="31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08"/>
      <c r="R46" s="308"/>
      <c r="S46" s="308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08"/>
      <c r="R47" s="308"/>
      <c r="S47" s="308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08"/>
      <c r="R48" s="308"/>
      <c r="S48" s="308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08"/>
      <c r="R49" s="308"/>
      <c r="S49" s="308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08"/>
      <c r="R50" s="308"/>
      <c r="S50" s="308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08"/>
      <c r="R51" s="308"/>
      <c r="S51" s="308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09"/>
      <c r="R53" s="310"/>
      <c r="S53" s="311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12"/>
      <c r="R54" s="313"/>
      <c r="S54" s="314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15"/>
      <c r="R55" s="316"/>
      <c r="S55" s="317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08"/>
      <c r="R56" s="308"/>
      <c r="S56" s="308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18"/>
      <c r="R57" s="318"/>
      <c r="S57" s="31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18"/>
      <c r="R58" s="318"/>
      <c r="S58" s="31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08"/>
      <c r="R59" s="308"/>
      <c r="S59" s="308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08"/>
      <c r="R60" s="308"/>
      <c r="S60" s="30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08"/>
      <c r="R61" s="308"/>
      <c r="S61" s="3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300000</v>
      </c>
      <c r="C64" s="37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12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2021-05-04(화) 오전 00:00</v>
      </c>
      <c r="C69" s="369"/>
      <c r="D69" s="332" t="str">
        <f>TEXT($G$1, "[$-ko-KR]yyyy-mm-dd(ddd) ") &amp; "오후 14:00"</f>
        <v>2021-05-04(화) 오후 14:00</v>
      </c>
      <c r="E69" s="333"/>
      <c r="F69" s="334"/>
      <c r="G69" s="332" t="str">
        <f>TEXT($G$1, "[$-ko-KR]yyyy-mm-dd(ddd) ") &amp; "오후 19:00"</f>
        <v>2021-05-04(화) 오후 19:00</v>
      </c>
      <c r="H69" s="333"/>
      <c r="I69" s="334"/>
      <c r="J69" s="332" t="str">
        <f>TEXT($G$1, "[$-ko-KR]yyyy-mm-dd(ddd) ") &amp; "오후 21:00"</f>
        <v>2021-05-04(화) 오후 21:00</v>
      </c>
      <c r="K69" s="333"/>
      <c r="L69" s="334"/>
      <c r="M69" s="332" t="str">
        <f>TEXT($G$1+1, "[$-ko-KR]yyyy-mm-dd(ddd) ") &amp; "오전 00:00"</f>
        <v>2021-05-05(수)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18"/>
      <c r="R71" s="318"/>
      <c r="S71" s="31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18"/>
      <c r="R72" s="318"/>
      <c r="S72" s="31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08"/>
      <c r="R73" s="308"/>
      <c r="S73" s="308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08"/>
      <c r="R74" s="308"/>
      <c r="S74" s="308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08"/>
      <c r="R75" s="308"/>
      <c r="S75" s="308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08"/>
      <c r="R76" s="308"/>
      <c r="S76" s="308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08"/>
      <c r="R77" s="308"/>
      <c r="S77" s="308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08"/>
      <c r="R78" s="308"/>
      <c r="S78" s="308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09"/>
      <c r="R80" s="310"/>
      <c r="S80" s="311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12"/>
      <c r="R81" s="313"/>
      <c r="S81" s="314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15"/>
      <c r="R82" s="316"/>
      <c r="S82" s="317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08"/>
      <c r="R83" s="308"/>
      <c r="S83" s="308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18"/>
      <c r="R84" s="318"/>
      <c r="S84" s="31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18"/>
      <c r="R85" s="318"/>
      <c r="S85" s="31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08"/>
      <c r="R86" s="308"/>
      <c r="S86" s="308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08"/>
      <c r="R87" s="308"/>
      <c r="S87" s="308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08"/>
      <c r="R88" s="308"/>
      <c r="S88" s="308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97"/>
      <c r="R89" s="298"/>
      <c r="S89" s="29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300000</v>
      </c>
      <c r="C91" s="37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12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2021-05-04(화) 오전 00:00</v>
      </c>
      <c r="C96" s="369"/>
      <c r="D96" s="332" t="str">
        <f>TEXT($G$1, "[$-ko-KR]yyyy-mm-dd(ddd) ") &amp; "오후 14:00"</f>
        <v>2021-05-04(화) 오후 14:00</v>
      </c>
      <c r="E96" s="333"/>
      <c r="F96" s="334"/>
      <c r="G96" s="332" t="str">
        <f>TEXT($G$1, "[$-ko-KR]yyyy-mm-dd(ddd) ") &amp; "오후 19:00"</f>
        <v>2021-05-04(화) 오후 19:00</v>
      </c>
      <c r="H96" s="333"/>
      <c r="I96" s="334"/>
      <c r="J96" s="332" t="str">
        <f>TEXT($G$1, "[$-ko-KR]yyyy-mm-dd(ddd) ") &amp; "오후 21:00"</f>
        <v>2021-05-04(화) 오후 21:00</v>
      </c>
      <c r="K96" s="333"/>
      <c r="L96" s="334"/>
      <c r="M96" s="332" t="str">
        <f>TEXT($G$1+1, "[$-ko-KR]yyyy-mm-dd(ddd) ") &amp; "오전 00:00"</f>
        <v>2021-05-05(수)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18"/>
      <c r="R98" s="318"/>
      <c r="S98" s="31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18"/>
      <c r="R99" s="318"/>
      <c r="S99" s="31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08"/>
      <c r="R100" s="308"/>
      <c r="S100" s="308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08"/>
      <c r="R101" s="308"/>
      <c r="S101" s="308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08"/>
      <c r="R102" s="308"/>
      <c r="S102" s="308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08"/>
      <c r="R103" s="308"/>
      <c r="S103" s="308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08"/>
      <c r="R104" s="308"/>
      <c r="S104" s="308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08"/>
      <c r="R105" s="308"/>
      <c r="S105" s="308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09"/>
      <c r="R107" s="310"/>
      <c r="S107" s="311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12"/>
      <c r="R108" s="313"/>
      <c r="S108" s="314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15"/>
      <c r="R109" s="316"/>
      <c r="S109" s="317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08"/>
      <c r="R110" s="308"/>
      <c r="S110" s="308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18"/>
      <c r="R111" s="318"/>
      <c r="S111" s="31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18"/>
      <c r="R112" s="318"/>
      <c r="S112" s="31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08"/>
      <c r="R113" s="308"/>
      <c r="S113" s="308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08"/>
      <c r="R114" s="308"/>
      <c r="S114" s="308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08"/>
      <c r="R115" s="308"/>
      <c r="S115" s="308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97"/>
      <c r="R116" s="298"/>
      <c r="S116" s="29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300000</v>
      </c>
      <c r="C118" s="37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12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2021-05-04(화) 오전 00:00</v>
      </c>
      <c r="C123" s="369"/>
      <c r="D123" s="332" t="str">
        <f>TEXT($G$1, "[$-ko-KR]yyyy-mm-dd(ddd) ") &amp; "오후 14:00"</f>
        <v>2021-05-04(화) 오후 14:00</v>
      </c>
      <c r="E123" s="333"/>
      <c r="F123" s="334"/>
      <c r="G123" s="332" t="str">
        <f>TEXT($G$1, "[$-ko-KR]yyyy-mm-dd(ddd) ") &amp; "오후 19:00"</f>
        <v>2021-05-04(화) 오후 19:00</v>
      </c>
      <c r="H123" s="333"/>
      <c r="I123" s="334"/>
      <c r="J123" s="332" t="str">
        <f>TEXT($G$1, "[$-ko-KR]yyyy-mm-dd(ddd) ") &amp; "오후 21:00"</f>
        <v>2021-05-04(화) 오후 21:00</v>
      </c>
      <c r="K123" s="333"/>
      <c r="L123" s="334"/>
      <c r="M123" s="332" t="str">
        <f>TEXT($G$1+1, "[$-ko-KR]yyyy-mm-dd(ddd) ") &amp; "오전 00:00"</f>
        <v>2021-05-05(수)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18"/>
      <c r="R125" s="318"/>
      <c r="S125" s="31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18"/>
      <c r="R126" s="318"/>
      <c r="S126" s="31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08"/>
      <c r="R127" s="308"/>
      <c r="S127" s="308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08"/>
      <c r="R128" s="308"/>
      <c r="S128" s="308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08"/>
      <c r="R129" s="308"/>
      <c r="S129" s="308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08"/>
      <c r="R130" s="308"/>
      <c r="S130" s="308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08"/>
      <c r="R131" s="308"/>
      <c r="S131" s="308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08"/>
      <c r="R132" s="308"/>
      <c r="S132" s="308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09"/>
      <c r="R134" s="310"/>
      <c r="S134" s="311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12"/>
      <c r="R135" s="313"/>
      <c r="S135" s="314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15"/>
      <c r="R136" s="316"/>
      <c r="S136" s="317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08"/>
      <c r="R137" s="308"/>
      <c r="S137" s="308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18"/>
      <c r="R138" s="318"/>
      <c r="S138" s="31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18"/>
      <c r="R139" s="318"/>
      <c r="S139" s="31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08"/>
      <c r="R140" s="308"/>
      <c r="S140" s="308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08"/>
      <c r="R141" s="308"/>
      <c r="S141" s="30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08"/>
      <c r="R142" s="308"/>
      <c r="S142" s="3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300000</v>
      </c>
      <c r="C145" s="37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12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2021-05-04(화) 오전 00:00</v>
      </c>
      <c r="C150" s="369"/>
      <c r="D150" s="332" t="str">
        <f>TEXT($G$1, "[$-ko-KR]yyyy-mm-dd(ddd) ") &amp; "오후 14:00"</f>
        <v>2021-05-04(화) 오후 14:00</v>
      </c>
      <c r="E150" s="333"/>
      <c r="F150" s="334"/>
      <c r="G150" s="332" t="str">
        <f>TEXT($G$1, "[$-ko-KR]yyyy-mm-dd(ddd) ") &amp; "오후 19:00"</f>
        <v>2021-05-04(화) 오후 19:00</v>
      </c>
      <c r="H150" s="333"/>
      <c r="I150" s="334"/>
      <c r="J150" s="332" t="str">
        <f>TEXT($G$1, "[$-ko-KR]yyyy-mm-dd(ddd) ") &amp; "오후 21:00"</f>
        <v>2021-05-04(화) 오후 21:00</v>
      </c>
      <c r="K150" s="333"/>
      <c r="L150" s="334"/>
      <c r="M150" s="332" t="str">
        <f>TEXT($G$1+1, "[$-ko-KR]yyyy-mm-dd(ddd) ") &amp; "오전 00:00"</f>
        <v>2021-05-05(수)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18"/>
      <c r="R152" s="318"/>
      <c r="S152" s="31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18"/>
      <c r="R153" s="318"/>
      <c r="S153" s="31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08"/>
      <c r="R154" s="308"/>
      <c r="S154" s="308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08"/>
      <c r="R155" s="308"/>
      <c r="S155" s="308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08"/>
      <c r="R156" s="308"/>
      <c r="S156" s="308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08"/>
      <c r="R157" s="308"/>
      <c r="S157" s="308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08"/>
      <c r="R158" s="308"/>
      <c r="S158" s="308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08"/>
      <c r="R159" s="308"/>
      <c r="S159" s="308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09"/>
      <c r="R161" s="310"/>
      <c r="S161" s="311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12"/>
      <c r="R162" s="313"/>
      <c r="S162" s="314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15"/>
      <c r="R163" s="316"/>
      <c r="S163" s="317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08"/>
      <c r="R164" s="308"/>
      <c r="S164" s="308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18"/>
      <c r="R165" s="318"/>
      <c r="S165" s="31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18"/>
      <c r="R166" s="318"/>
      <c r="S166" s="31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08"/>
      <c r="R167" s="308"/>
      <c r="S167" s="308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08"/>
      <c r="R168" s="308"/>
      <c r="S168" s="308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08"/>
      <c r="R169" s="308"/>
      <c r="S169" s="308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97"/>
      <c r="R170" s="298"/>
      <c r="S170" s="29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300000</v>
      </c>
      <c r="C172" s="37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12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2021-05-04(화) 오전 00:00</v>
      </c>
      <c r="C177" s="369"/>
      <c r="D177" s="332" t="str">
        <f>TEXT($G$1, "[$-ko-KR]yyyy-mm-dd(ddd) ") &amp; "오후 14:00"</f>
        <v>2021-05-04(화) 오후 14:00</v>
      </c>
      <c r="E177" s="333"/>
      <c r="F177" s="334"/>
      <c r="G177" s="332" t="str">
        <f>TEXT($G$1, "[$-ko-KR]yyyy-mm-dd(ddd) ") &amp; "오후 19:00"</f>
        <v>2021-05-04(화) 오후 19:00</v>
      </c>
      <c r="H177" s="333"/>
      <c r="I177" s="334"/>
      <c r="J177" s="332" t="str">
        <f>TEXT($G$1, "[$-ko-KR]yyyy-mm-dd(ddd) ") &amp; "오후 21:00"</f>
        <v>2021-05-04(화) 오후 21:00</v>
      </c>
      <c r="K177" s="333"/>
      <c r="L177" s="334"/>
      <c r="M177" s="332" t="str">
        <f>TEXT($G$1+1, "[$-ko-KR]yyyy-mm-dd(ddd) ") &amp; "오전 00:00"</f>
        <v>2021-05-05(수)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18"/>
      <c r="R179" s="318"/>
      <c r="S179" s="31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18"/>
      <c r="R180" s="318"/>
      <c r="S180" s="31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08"/>
      <c r="R181" s="308"/>
      <c r="S181" s="308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08"/>
      <c r="R182" s="308"/>
      <c r="S182" s="308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08"/>
      <c r="R183" s="308"/>
      <c r="S183" s="308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08"/>
      <c r="R184" s="308"/>
      <c r="S184" s="308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08"/>
      <c r="R185" s="308"/>
      <c r="S185" s="308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08"/>
      <c r="R186" s="308"/>
      <c r="S186" s="308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09"/>
      <c r="R188" s="310"/>
      <c r="S188" s="311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12"/>
      <c r="R189" s="313"/>
      <c r="S189" s="314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15"/>
      <c r="R190" s="316"/>
      <c r="S190" s="317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08"/>
      <c r="R191" s="308"/>
      <c r="S191" s="308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18"/>
      <c r="R192" s="318"/>
      <c r="S192" s="31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18"/>
      <c r="R193" s="318"/>
      <c r="S193" s="31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08"/>
      <c r="R194" s="308"/>
      <c r="S194" s="308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08"/>
      <c r="R195" s="308"/>
      <c r="S195" s="308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08"/>
      <c r="R196" s="308"/>
      <c r="S196" s="308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97"/>
      <c r="R197" s="298"/>
      <c r="S197" s="29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300000</v>
      </c>
      <c r="C199" s="37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44321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4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2021-05-05(수) 오전 00:00</v>
      </c>
      <c r="C15" s="364"/>
      <c r="D15" s="332" t="str">
        <f>TEXT($G$1, "[$-ko-KR]yyyy-mm-dd(ddd) ") &amp; "오후 14:00"</f>
        <v>2021-05-05(수) 오후 14:00</v>
      </c>
      <c r="E15" s="333"/>
      <c r="F15" s="334"/>
      <c r="G15" s="332" t="str">
        <f>TEXT($G$1, "[$-ko-KR]yyyy-mm-dd(ddd) ") &amp; "오후 19:00"</f>
        <v>2021-05-05(수) 오후 19:00</v>
      </c>
      <c r="H15" s="333"/>
      <c r="I15" s="334"/>
      <c r="J15" s="332" t="str">
        <f>TEXT($G$1, "[$-ko-KR]yyyy-mm-dd(ddd) ") &amp; "오후 21:00"</f>
        <v>2021-05-05(수) 오후 21:00</v>
      </c>
      <c r="K15" s="333"/>
      <c r="L15" s="334"/>
      <c r="M15" s="332" t="str">
        <f>TEXT($G$1+1, "[$-ko-KR]yyyy-mm-dd(ddd) ") &amp; "오전 00:00"</f>
        <v>2021-05-06(목)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08"/>
      <c r="R19" s="308"/>
      <c r="S19" s="30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08"/>
      <c r="R20" s="308"/>
      <c r="S20" s="30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08"/>
      <c r="R21" s="308"/>
      <c r="S21" s="3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4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2021-05-05(수) 오전 00:00</v>
      </c>
      <c r="C42" s="369"/>
      <c r="D42" s="332" t="str">
        <f>TEXT($G$1, "[$-ko-KR]yyyy-mm-dd(ddd) ") &amp; "오후 14:00"</f>
        <v>2021-05-05(수) 오후 14:00</v>
      </c>
      <c r="E42" s="333"/>
      <c r="F42" s="334"/>
      <c r="G42" s="332" t="str">
        <f>TEXT($G$1, "[$-ko-KR]yyyy-mm-dd(ddd) ") &amp; "오후 19:00"</f>
        <v>2021-05-05(수) 오후 19:00</v>
      </c>
      <c r="H42" s="333"/>
      <c r="I42" s="334"/>
      <c r="J42" s="332" t="str">
        <f>TEXT($G$1, "[$-ko-KR]yyyy-mm-dd(ddd) ") &amp; "오후 21:00"</f>
        <v>2021-05-05(수) 오후 21:00</v>
      </c>
      <c r="K42" s="333"/>
      <c r="L42" s="334"/>
      <c r="M42" s="332" t="str">
        <f>TEXT($G$1+1, "[$-ko-KR]yyyy-mm-dd(ddd) ") &amp; "오전 00:00"</f>
        <v>2021-05-06(목)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18"/>
      <c r="R44" s="318"/>
      <c r="S44" s="31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18"/>
      <c r="R45" s="318"/>
      <c r="S45" s="31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08"/>
      <c r="R46" s="308"/>
      <c r="S46" s="308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08"/>
      <c r="R47" s="308"/>
      <c r="S47" s="308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08"/>
      <c r="R48" s="308"/>
      <c r="S48" s="308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08"/>
      <c r="R49" s="308"/>
      <c r="S49" s="308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08"/>
      <c r="R50" s="308"/>
      <c r="S50" s="308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08"/>
      <c r="R51" s="308"/>
      <c r="S51" s="308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09"/>
      <c r="R53" s="310"/>
      <c r="S53" s="311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12"/>
      <c r="R54" s="313"/>
      <c r="S54" s="314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15"/>
      <c r="R55" s="316"/>
      <c r="S55" s="317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08"/>
      <c r="R56" s="308"/>
      <c r="S56" s="308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18"/>
      <c r="R57" s="318"/>
      <c r="S57" s="31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18"/>
      <c r="R58" s="318"/>
      <c r="S58" s="31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08"/>
      <c r="R59" s="308"/>
      <c r="S59" s="308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08"/>
      <c r="R60" s="308"/>
      <c r="S60" s="30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08"/>
      <c r="R61" s="308"/>
      <c r="S61" s="3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4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2021-05-05(수) 오전 00:00</v>
      </c>
      <c r="C69" s="369"/>
      <c r="D69" s="332" t="str">
        <f>TEXT($G$1, "[$-ko-KR]yyyy-mm-dd(ddd) ") &amp; "오후 14:00"</f>
        <v>2021-05-05(수) 오후 14:00</v>
      </c>
      <c r="E69" s="333"/>
      <c r="F69" s="334"/>
      <c r="G69" s="332" t="str">
        <f>TEXT($G$1, "[$-ko-KR]yyyy-mm-dd(ddd) ") &amp; "오후 19:00"</f>
        <v>2021-05-05(수) 오후 19:00</v>
      </c>
      <c r="H69" s="333"/>
      <c r="I69" s="334"/>
      <c r="J69" s="332" t="str">
        <f>TEXT($G$1, "[$-ko-KR]yyyy-mm-dd(ddd) ") &amp; "오후 21:00"</f>
        <v>2021-05-05(수) 오후 21:00</v>
      </c>
      <c r="K69" s="333"/>
      <c r="L69" s="334"/>
      <c r="M69" s="332" t="str">
        <f>TEXT($G$1+1, "[$-ko-KR]yyyy-mm-dd(ddd) ") &amp; "오전 00:00"</f>
        <v>2021-05-06(목)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18"/>
      <c r="R71" s="318"/>
      <c r="S71" s="31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18"/>
      <c r="R72" s="318"/>
      <c r="S72" s="31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08"/>
      <c r="R73" s="308"/>
      <c r="S73" s="308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08"/>
      <c r="R74" s="308"/>
      <c r="S74" s="308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08"/>
      <c r="R75" s="308"/>
      <c r="S75" s="308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08"/>
      <c r="R76" s="308"/>
      <c r="S76" s="308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08"/>
      <c r="R77" s="308"/>
      <c r="S77" s="308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08"/>
      <c r="R78" s="308"/>
      <c r="S78" s="308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09"/>
      <c r="R80" s="310"/>
      <c r="S80" s="311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12"/>
      <c r="R81" s="313"/>
      <c r="S81" s="314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15"/>
      <c r="R82" s="316"/>
      <c r="S82" s="317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08"/>
      <c r="R83" s="308"/>
      <c r="S83" s="308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18"/>
      <c r="R84" s="318"/>
      <c r="S84" s="31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18"/>
      <c r="R85" s="318"/>
      <c r="S85" s="31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08"/>
      <c r="R86" s="308"/>
      <c r="S86" s="308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08"/>
      <c r="R87" s="308"/>
      <c r="S87" s="308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08"/>
      <c r="R88" s="308"/>
      <c r="S88" s="308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97"/>
      <c r="R89" s="298"/>
      <c r="S89" s="29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4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2021-05-05(수) 오전 00:00</v>
      </c>
      <c r="C96" s="369"/>
      <c r="D96" s="332" t="str">
        <f>TEXT($G$1, "[$-ko-KR]yyyy-mm-dd(ddd) ") &amp; "오후 14:00"</f>
        <v>2021-05-05(수) 오후 14:00</v>
      </c>
      <c r="E96" s="333"/>
      <c r="F96" s="334"/>
      <c r="G96" s="332" t="str">
        <f>TEXT($G$1, "[$-ko-KR]yyyy-mm-dd(ddd) ") &amp; "오후 19:00"</f>
        <v>2021-05-05(수) 오후 19:00</v>
      </c>
      <c r="H96" s="333"/>
      <c r="I96" s="334"/>
      <c r="J96" s="332" t="str">
        <f>TEXT($G$1, "[$-ko-KR]yyyy-mm-dd(ddd) ") &amp; "오후 21:00"</f>
        <v>2021-05-05(수) 오후 21:00</v>
      </c>
      <c r="K96" s="333"/>
      <c r="L96" s="334"/>
      <c r="M96" s="332" t="str">
        <f>TEXT($G$1+1, "[$-ko-KR]yyyy-mm-dd(ddd) ") &amp; "오전 00:00"</f>
        <v>2021-05-06(목)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18"/>
      <c r="R98" s="318"/>
      <c r="S98" s="31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18"/>
      <c r="R99" s="318"/>
      <c r="S99" s="31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08"/>
      <c r="R100" s="308"/>
      <c r="S100" s="308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08"/>
      <c r="R101" s="308"/>
      <c r="S101" s="308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08"/>
      <c r="R102" s="308"/>
      <c r="S102" s="308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08"/>
      <c r="R103" s="308"/>
      <c r="S103" s="308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08"/>
      <c r="R104" s="308"/>
      <c r="S104" s="308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08"/>
      <c r="R105" s="308"/>
      <c r="S105" s="308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09"/>
      <c r="R107" s="310"/>
      <c r="S107" s="311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12"/>
      <c r="R108" s="313"/>
      <c r="S108" s="314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15"/>
      <c r="R109" s="316"/>
      <c r="S109" s="317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08"/>
      <c r="R110" s="308"/>
      <c r="S110" s="308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18"/>
      <c r="R111" s="318"/>
      <c r="S111" s="31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18"/>
      <c r="R112" s="318"/>
      <c r="S112" s="31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08"/>
      <c r="R113" s="308"/>
      <c r="S113" s="308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08"/>
      <c r="R114" s="308"/>
      <c r="S114" s="308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08"/>
      <c r="R115" s="308"/>
      <c r="S115" s="308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97"/>
      <c r="R116" s="298"/>
      <c r="S116" s="29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49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2021-05-05(수) 오전 00:00</v>
      </c>
      <c r="C123" s="369"/>
      <c r="D123" s="332" t="str">
        <f>TEXT($G$1, "[$-ko-KR]yyyy-mm-dd(ddd) ") &amp; "오후 14:00"</f>
        <v>2021-05-05(수) 오후 14:00</v>
      </c>
      <c r="E123" s="333"/>
      <c r="F123" s="334"/>
      <c r="G123" s="332" t="str">
        <f>TEXT($G$1, "[$-ko-KR]yyyy-mm-dd(ddd) ") &amp; "오후 19:00"</f>
        <v>2021-05-05(수) 오후 19:00</v>
      </c>
      <c r="H123" s="333"/>
      <c r="I123" s="334"/>
      <c r="J123" s="332" t="str">
        <f>TEXT($G$1, "[$-ko-KR]yyyy-mm-dd(ddd) ") &amp; "오후 21:00"</f>
        <v>2021-05-05(수) 오후 21:00</v>
      </c>
      <c r="K123" s="333"/>
      <c r="L123" s="334"/>
      <c r="M123" s="332" t="str">
        <f>TEXT($G$1+1, "[$-ko-KR]yyyy-mm-dd(ddd) ") &amp; "오전 00:00"</f>
        <v>2021-05-06(목)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18"/>
      <c r="R125" s="318"/>
      <c r="S125" s="31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18"/>
      <c r="R126" s="318"/>
      <c r="S126" s="31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08"/>
      <c r="R127" s="308"/>
      <c r="S127" s="308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08"/>
      <c r="R128" s="308"/>
      <c r="S128" s="308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08"/>
      <c r="R129" s="308"/>
      <c r="S129" s="308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08"/>
      <c r="R130" s="308"/>
      <c r="S130" s="308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08"/>
      <c r="R131" s="308"/>
      <c r="S131" s="308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08"/>
      <c r="R132" s="308"/>
      <c r="S132" s="308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09"/>
      <c r="R134" s="310"/>
      <c r="S134" s="311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12"/>
      <c r="R135" s="313"/>
      <c r="S135" s="314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15"/>
      <c r="R136" s="316"/>
      <c r="S136" s="317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08"/>
      <c r="R137" s="308"/>
      <c r="S137" s="308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18"/>
      <c r="R138" s="318"/>
      <c r="S138" s="31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18"/>
      <c r="R139" s="318"/>
      <c r="S139" s="31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08"/>
      <c r="R140" s="308"/>
      <c r="S140" s="308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08"/>
      <c r="R141" s="308"/>
      <c r="S141" s="30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08"/>
      <c r="R142" s="308"/>
      <c r="S142" s="3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4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2021-05-05(수) 오전 00:00</v>
      </c>
      <c r="C150" s="369"/>
      <c r="D150" s="332" t="str">
        <f>TEXT($G$1, "[$-ko-KR]yyyy-mm-dd(ddd) ") &amp; "오후 14:00"</f>
        <v>2021-05-05(수) 오후 14:00</v>
      </c>
      <c r="E150" s="333"/>
      <c r="F150" s="334"/>
      <c r="G150" s="332" t="str">
        <f>TEXT($G$1, "[$-ko-KR]yyyy-mm-dd(ddd) ") &amp; "오후 19:00"</f>
        <v>2021-05-05(수) 오후 19:00</v>
      </c>
      <c r="H150" s="333"/>
      <c r="I150" s="334"/>
      <c r="J150" s="332" t="str">
        <f>TEXT($G$1, "[$-ko-KR]yyyy-mm-dd(ddd) ") &amp; "오후 21:00"</f>
        <v>2021-05-05(수) 오후 21:00</v>
      </c>
      <c r="K150" s="333"/>
      <c r="L150" s="334"/>
      <c r="M150" s="332" t="str">
        <f>TEXT($G$1+1, "[$-ko-KR]yyyy-mm-dd(ddd) ") &amp; "오전 00:00"</f>
        <v>2021-05-06(목)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18"/>
      <c r="R152" s="318"/>
      <c r="S152" s="31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18"/>
      <c r="R153" s="318"/>
      <c r="S153" s="31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08"/>
      <c r="R154" s="308"/>
      <c r="S154" s="308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08"/>
      <c r="R155" s="308"/>
      <c r="S155" s="308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08"/>
      <c r="R156" s="308"/>
      <c r="S156" s="308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08"/>
      <c r="R157" s="308"/>
      <c r="S157" s="308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08"/>
      <c r="R158" s="308"/>
      <c r="S158" s="308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08"/>
      <c r="R159" s="308"/>
      <c r="S159" s="308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09"/>
      <c r="R161" s="310"/>
      <c r="S161" s="311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12"/>
      <c r="R162" s="313"/>
      <c r="S162" s="314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15"/>
      <c r="R163" s="316"/>
      <c r="S163" s="317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08"/>
      <c r="R164" s="308"/>
      <c r="S164" s="308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18"/>
      <c r="R165" s="318"/>
      <c r="S165" s="31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18"/>
      <c r="R166" s="318"/>
      <c r="S166" s="31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08"/>
      <c r="R167" s="308"/>
      <c r="S167" s="308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08"/>
      <c r="R168" s="308"/>
      <c r="S168" s="308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08"/>
      <c r="R169" s="308"/>
      <c r="S169" s="308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97"/>
      <c r="R170" s="298"/>
      <c r="S170" s="29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4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2021-05-05(수) 오전 00:00</v>
      </c>
      <c r="C177" s="369"/>
      <c r="D177" s="332" t="str">
        <f>TEXT($G$1, "[$-ko-KR]yyyy-mm-dd(ddd) ") &amp; "오후 14:00"</f>
        <v>2021-05-05(수) 오후 14:00</v>
      </c>
      <c r="E177" s="333"/>
      <c r="F177" s="334"/>
      <c r="G177" s="332" t="str">
        <f>TEXT($G$1, "[$-ko-KR]yyyy-mm-dd(ddd) ") &amp; "오후 19:00"</f>
        <v>2021-05-05(수) 오후 19:00</v>
      </c>
      <c r="H177" s="333"/>
      <c r="I177" s="334"/>
      <c r="J177" s="332" t="str">
        <f>TEXT($G$1, "[$-ko-KR]yyyy-mm-dd(ddd) ") &amp; "오후 21:00"</f>
        <v>2021-05-05(수) 오후 21:00</v>
      </c>
      <c r="K177" s="333"/>
      <c r="L177" s="334"/>
      <c r="M177" s="332" t="str">
        <f>TEXT($G$1+1, "[$-ko-KR]yyyy-mm-dd(ddd) ") &amp; "오전 00:00"</f>
        <v>2021-05-06(목)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18"/>
      <c r="R179" s="318"/>
      <c r="S179" s="31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18"/>
      <c r="R180" s="318"/>
      <c r="S180" s="31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08"/>
      <c r="R181" s="308"/>
      <c r="S181" s="308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08"/>
      <c r="R182" s="308"/>
      <c r="S182" s="308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08"/>
      <c r="R183" s="308"/>
      <c r="S183" s="308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08"/>
      <c r="R184" s="308"/>
      <c r="S184" s="308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08"/>
      <c r="R185" s="308"/>
      <c r="S185" s="308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08"/>
      <c r="R186" s="308"/>
      <c r="S186" s="308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09"/>
      <c r="R188" s="310"/>
      <c r="S188" s="311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12"/>
      <c r="R189" s="313"/>
      <c r="S189" s="314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15"/>
      <c r="R190" s="316"/>
      <c r="S190" s="317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08"/>
      <c r="R191" s="308"/>
      <c r="S191" s="308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18"/>
      <c r="R192" s="318"/>
      <c r="S192" s="31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18"/>
      <c r="R193" s="318"/>
      <c r="S193" s="31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08"/>
      <c r="R194" s="308"/>
      <c r="S194" s="308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08"/>
      <c r="R195" s="308"/>
      <c r="S195" s="308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08"/>
      <c r="R196" s="308"/>
      <c r="S196" s="308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97"/>
      <c r="R197" s="298"/>
      <c r="S197" s="29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44322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5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2021-05-06(목) 오전 00:00</v>
      </c>
      <c r="C15" s="364"/>
      <c r="D15" s="332" t="str">
        <f>TEXT($G$1, "[$-ko-KR]yyyy-mm-dd(ddd) ") &amp; "오후 14:00"</f>
        <v>2021-05-06(목) 오후 14:00</v>
      </c>
      <c r="E15" s="333"/>
      <c r="F15" s="334"/>
      <c r="G15" s="332" t="str">
        <f>TEXT($G$1, "[$-ko-KR]yyyy-mm-dd(ddd) ") &amp; "오후 19:00"</f>
        <v>2021-05-06(목) 오후 19:00</v>
      </c>
      <c r="H15" s="333"/>
      <c r="I15" s="334"/>
      <c r="J15" s="332" t="str">
        <f>TEXT($G$1, "[$-ko-KR]yyyy-mm-dd(ddd) ") &amp; "오후 21:00"</f>
        <v>2021-05-06(목) 오후 21:00</v>
      </c>
      <c r="K15" s="333"/>
      <c r="L15" s="334"/>
      <c r="M15" s="332" t="str">
        <f>TEXT($G$1+1, "[$-ko-KR]yyyy-mm-dd(ddd) ") &amp; "오전 00:00"</f>
        <v>2021-05-07(금)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18"/>
      <c r="R17" s="318"/>
      <c r="S17" s="31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18"/>
      <c r="R18" s="318"/>
      <c r="S18" s="31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08"/>
      <c r="R19" s="308"/>
      <c r="S19" s="308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08"/>
      <c r="R20" s="308"/>
      <c r="S20" s="308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08"/>
      <c r="R21" s="308"/>
      <c r="S21" s="308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08"/>
      <c r="R22" s="308"/>
      <c r="S22" s="308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08"/>
      <c r="R23" s="308"/>
      <c r="S23" s="308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08"/>
      <c r="R24" s="308"/>
      <c r="S24" s="308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09"/>
      <c r="R26" s="310"/>
      <c r="S26" s="311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12"/>
      <c r="R27" s="313"/>
      <c r="S27" s="314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15"/>
      <c r="R28" s="316"/>
      <c r="S28" s="317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08"/>
      <c r="R29" s="308"/>
      <c r="S29" s="308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18"/>
      <c r="R30" s="318"/>
      <c r="S30" s="31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18"/>
      <c r="R31" s="318"/>
      <c r="S31" s="31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08"/>
      <c r="R32" s="308"/>
      <c r="S32" s="308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08"/>
      <c r="R33" s="308"/>
      <c r="S33" s="308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08"/>
      <c r="R34" s="308"/>
      <c r="S34" s="308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97"/>
      <c r="R35" s="298"/>
      <c r="S35" s="29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5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2021-05-06(목) 오전 00:00</v>
      </c>
      <c r="C42" s="369"/>
      <c r="D42" s="332" t="str">
        <f>TEXT($G$1, "[$-ko-KR]yyyy-mm-dd(ddd) ") &amp; "오후 14:00"</f>
        <v>2021-05-06(목) 오후 14:00</v>
      </c>
      <c r="E42" s="333"/>
      <c r="F42" s="334"/>
      <c r="G42" s="332" t="str">
        <f>TEXT($G$1, "[$-ko-KR]yyyy-mm-dd(ddd) ") &amp; "오후 19:00"</f>
        <v>2021-05-06(목) 오후 19:00</v>
      </c>
      <c r="H42" s="333"/>
      <c r="I42" s="334"/>
      <c r="J42" s="332" t="str">
        <f>TEXT($G$1, "[$-ko-KR]yyyy-mm-dd(ddd) ") &amp; "오후 21:00"</f>
        <v>2021-05-06(목) 오후 21:00</v>
      </c>
      <c r="K42" s="333"/>
      <c r="L42" s="334"/>
      <c r="M42" s="332" t="str">
        <f>TEXT($G$1+1, "[$-ko-KR]yyyy-mm-dd(ddd) ") &amp; "오전 00:00"</f>
        <v>2021-05-07(금)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18"/>
      <c r="R44" s="318"/>
      <c r="S44" s="31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18"/>
      <c r="R45" s="318"/>
      <c r="S45" s="31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08"/>
      <c r="R46" s="308"/>
      <c r="S46" s="308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08"/>
      <c r="R47" s="308"/>
      <c r="S47" s="308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08"/>
      <c r="R48" s="308"/>
      <c r="S48" s="308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08"/>
      <c r="R49" s="308"/>
      <c r="S49" s="308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08"/>
      <c r="R50" s="308"/>
      <c r="S50" s="308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08"/>
      <c r="R51" s="308"/>
      <c r="S51" s="308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09"/>
      <c r="R53" s="310"/>
      <c r="S53" s="311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12"/>
      <c r="R54" s="313"/>
      <c r="S54" s="314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15"/>
      <c r="R55" s="316"/>
      <c r="S55" s="317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08"/>
      <c r="R56" s="308"/>
      <c r="S56" s="308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18"/>
      <c r="R57" s="318"/>
      <c r="S57" s="31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18"/>
      <c r="R58" s="318"/>
      <c r="S58" s="31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08"/>
      <c r="R59" s="308"/>
      <c r="S59" s="308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08"/>
      <c r="R60" s="308"/>
      <c r="S60" s="308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08"/>
      <c r="R61" s="308"/>
      <c r="S61" s="3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5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2021-05-06(목) 오전 00:00</v>
      </c>
      <c r="C69" s="369"/>
      <c r="D69" s="332" t="str">
        <f>TEXT($G$1, "[$-ko-KR]yyyy-mm-dd(ddd) ") &amp; "오후 14:00"</f>
        <v>2021-05-06(목) 오후 14:00</v>
      </c>
      <c r="E69" s="333"/>
      <c r="F69" s="334"/>
      <c r="G69" s="332" t="str">
        <f>TEXT($G$1, "[$-ko-KR]yyyy-mm-dd(ddd) ") &amp; "오후 19:00"</f>
        <v>2021-05-06(목) 오후 19:00</v>
      </c>
      <c r="H69" s="333"/>
      <c r="I69" s="334"/>
      <c r="J69" s="332" t="str">
        <f>TEXT($G$1, "[$-ko-KR]yyyy-mm-dd(ddd) ") &amp; "오후 21:00"</f>
        <v>2021-05-06(목) 오후 21:00</v>
      </c>
      <c r="K69" s="333"/>
      <c r="L69" s="334"/>
      <c r="M69" s="332" t="str">
        <f>TEXT($G$1+1, "[$-ko-KR]yyyy-mm-dd(ddd) ") &amp; "오전 00:00"</f>
        <v>2021-05-07(금)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18"/>
      <c r="R71" s="318"/>
      <c r="S71" s="31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18"/>
      <c r="R72" s="318"/>
      <c r="S72" s="31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08"/>
      <c r="R73" s="308"/>
      <c r="S73" s="308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08"/>
      <c r="R74" s="308"/>
      <c r="S74" s="308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08"/>
      <c r="R75" s="308"/>
      <c r="S75" s="308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08"/>
      <c r="R76" s="308"/>
      <c r="S76" s="308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08"/>
      <c r="R77" s="308"/>
      <c r="S77" s="308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08"/>
      <c r="R78" s="308"/>
      <c r="S78" s="308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09"/>
      <c r="R80" s="310"/>
      <c r="S80" s="311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12"/>
      <c r="R81" s="313"/>
      <c r="S81" s="314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15"/>
      <c r="R82" s="316"/>
      <c r="S82" s="317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08"/>
      <c r="R83" s="308"/>
      <c r="S83" s="308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18"/>
      <c r="R84" s="318"/>
      <c r="S84" s="31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18"/>
      <c r="R85" s="318"/>
      <c r="S85" s="31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08"/>
      <c r="R86" s="308"/>
      <c r="S86" s="308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08"/>
      <c r="R87" s="308"/>
      <c r="S87" s="308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08"/>
      <c r="R88" s="308"/>
      <c r="S88" s="308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97"/>
      <c r="R89" s="298"/>
      <c r="S89" s="29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5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2021-05-06(목) 오전 00:00</v>
      </c>
      <c r="C96" s="369"/>
      <c r="D96" s="332" t="str">
        <f>TEXT($G$1, "[$-ko-KR]yyyy-mm-dd(ddd) ") &amp; "오후 14:00"</f>
        <v>2021-05-06(목) 오후 14:00</v>
      </c>
      <c r="E96" s="333"/>
      <c r="F96" s="334"/>
      <c r="G96" s="332" t="str">
        <f>TEXT($G$1, "[$-ko-KR]yyyy-mm-dd(ddd) ") &amp; "오후 19:00"</f>
        <v>2021-05-06(목) 오후 19:00</v>
      </c>
      <c r="H96" s="333"/>
      <c r="I96" s="334"/>
      <c r="J96" s="332" t="str">
        <f>TEXT($G$1, "[$-ko-KR]yyyy-mm-dd(ddd) ") &amp; "오후 21:00"</f>
        <v>2021-05-06(목) 오후 21:00</v>
      </c>
      <c r="K96" s="333"/>
      <c r="L96" s="334"/>
      <c r="M96" s="332" t="str">
        <f>TEXT($G$1+1, "[$-ko-KR]yyyy-mm-dd(ddd) ") &amp; "오전 00:00"</f>
        <v>2021-05-07(금)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18"/>
      <c r="R98" s="318"/>
      <c r="S98" s="31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18"/>
      <c r="R99" s="318"/>
      <c r="S99" s="31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08"/>
      <c r="R100" s="308"/>
      <c r="S100" s="308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08"/>
      <c r="R101" s="308"/>
      <c r="S101" s="308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08"/>
      <c r="R102" s="308"/>
      <c r="S102" s="308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08"/>
      <c r="R103" s="308"/>
      <c r="S103" s="308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08"/>
      <c r="R104" s="308"/>
      <c r="S104" s="308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08"/>
      <c r="R105" s="308"/>
      <c r="S105" s="308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09"/>
      <c r="R107" s="310"/>
      <c r="S107" s="311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12"/>
      <c r="R108" s="313"/>
      <c r="S108" s="314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15"/>
      <c r="R109" s="316"/>
      <c r="S109" s="317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08"/>
      <c r="R110" s="308"/>
      <c r="S110" s="308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18"/>
      <c r="R111" s="318"/>
      <c r="S111" s="31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18"/>
      <c r="R112" s="318"/>
      <c r="S112" s="31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08"/>
      <c r="R113" s="308"/>
      <c r="S113" s="308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08"/>
      <c r="R114" s="308"/>
      <c r="S114" s="308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08"/>
      <c r="R115" s="308"/>
      <c r="S115" s="308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97"/>
      <c r="R116" s="298"/>
      <c r="S116" s="29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59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2021-05-06(목) 오전 00:00</v>
      </c>
      <c r="C123" s="369"/>
      <c r="D123" s="332" t="str">
        <f>TEXT($G$1, "[$-ko-KR]yyyy-mm-dd(ddd) ") &amp; "오후 14:00"</f>
        <v>2021-05-06(목) 오후 14:00</v>
      </c>
      <c r="E123" s="333"/>
      <c r="F123" s="334"/>
      <c r="G123" s="332" t="str">
        <f>TEXT($G$1, "[$-ko-KR]yyyy-mm-dd(ddd) ") &amp; "오후 19:00"</f>
        <v>2021-05-06(목) 오후 19:00</v>
      </c>
      <c r="H123" s="333"/>
      <c r="I123" s="334"/>
      <c r="J123" s="332" t="str">
        <f>TEXT($G$1, "[$-ko-KR]yyyy-mm-dd(ddd) ") &amp; "오후 21:00"</f>
        <v>2021-05-06(목) 오후 21:00</v>
      </c>
      <c r="K123" s="333"/>
      <c r="L123" s="334"/>
      <c r="M123" s="332" t="str">
        <f>TEXT($G$1+1, "[$-ko-KR]yyyy-mm-dd(ddd) ") &amp; "오전 00:00"</f>
        <v>2021-05-07(금)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18"/>
      <c r="R125" s="318"/>
      <c r="S125" s="31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18"/>
      <c r="R126" s="318"/>
      <c r="S126" s="31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08"/>
      <c r="R127" s="308"/>
      <c r="S127" s="308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08"/>
      <c r="R128" s="308"/>
      <c r="S128" s="308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08"/>
      <c r="R129" s="308"/>
      <c r="S129" s="308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08"/>
      <c r="R130" s="308"/>
      <c r="S130" s="308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08"/>
      <c r="R131" s="308"/>
      <c r="S131" s="308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08"/>
      <c r="R132" s="308"/>
      <c r="S132" s="308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09"/>
      <c r="R134" s="310"/>
      <c r="S134" s="311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12"/>
      <c r="R135" s="313"/>
      <c r="S135" s="314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15"/>
      <c r="R136" s="316"/>
      <c r="S136" s="317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08"/>
      <c r="R137" s="308"/>
      <c r="S137" s="308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18"/>
      <c r="R138" s="318"/>
      <c r="S138" s="31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18"/>
      <c r="R139" s="318"/>
      <c r="S139" s="31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08"/>
      <c r="R140" s="308"/>
      <c r="S140" s="308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08"/>
      <c r="R141" s="308"/>
      <c r="S141" s="308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08"/>
      <c r="R142" s="308"/>
      <c r="S142" s="3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5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2021-05-06(목) 오전 00:00</v>
      </c>
      <c r="C150" s="369"/>
      <c r="D150" s="332" t="str">
        <f>TEXT($G$1, "[$-ko-KR]yyyy-mm-dd(ddd) ") &amp; "오후 14:00"</f>
        <v>2021-05-06(목) 오후 14:00</v>
      </c>
      <c r="E150" s="333"/>
      <c r="F150" s="334"/>
      <c r="G150" s="332" t="str">
        <f>TEXT($G$1, "[$-ko-KR]yyyy-mm-dd(ddd) ") &amp; "오후 19:00"</f>
        <v>2021-05-06(목) 오후 19:00</v>
      </c>
      <c r="H150" s="333"/>
      <c r="I150" s="334"/>
      <c r="J150" s="332" t="str">
        <f>TEXT($G$1, "[$-ko-KR]yyyy-mm-dd(ddd) ") &amp; "오후 21:00"</f>
        <v>2021-05-06(목) 오후 21:00</v>
      </c>
      <c r="K150" s="333"/>
      <c r="L150" s="334"/>
      <c r="M150" s="332" t="str">
        <f>TEXT($G$1+1, "[$-ko-KR]yyyy-mm-dd(ddd) ") &amp; "오전 00:00"</f>
        <v>2021-05-07(금)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18"/>
      <c r="R152" s="318"/>
      <c r="S152" s="31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18"/>
      <c r="R153" s="318"/>
      <c r="S153" s="31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08"/>
      <c r="R154" s="308"/>
      <c r="S154" s="308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08"/>
      <c r="R155" s="308"/>
      <c r="S155" s="308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08"/>
      <c r="R156" s="308"/>
      <c r="S156" s="308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08"/>
      <c r="R157" s="308"/>
      <c r="S157" s="308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08"/>
      <c r="R158" s="308"/>
      <c r="S158" s="308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08"/>
      <c r="R159" s="308"/>
      <c r="S159" s="308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09"/>
      <c r="R161" s="310"/>
      <c r="S161" s="311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12"/>
      <c r="R162" s="313"/>
      <c r="S162" s="314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15"/>
      <c r="R163" s="316"/>
      <c r="S163" s="317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08"/>
      <c r="R164" s="308"/>
      <c r="S164" s="308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18"/>
      <c r="R165" s="318"/>
      <c r="S165" s="31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18"/>
      <c r="R166" s="318"/>
      <c r="S166" s="31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08"/>
      <c r="R167" s="308"/>
      <c r="S167" s="308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08"/>
      <c r="R168" s="308"/>
      <c r="S168" s="308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08"/>
      <c r="R169" s="308"/>
      <c r="S169" s="308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97"/>
      <c r="R170" s="298"/>
      <c r="S170" s="29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5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2021-05-06(목) 오전 00:00</v>
      </c>
      <c r="C177" s="369"/>
      <c r="D177" s="332" t="str">
        <f>TEXT($G$1, "[$-ko-KR]yyyy-mm-dd(ddd) ") &amp; "오후 14:00"</f>
        <v>2021-05-06(목) 오후 14:00</v>
      </c>
      <c r="E177" s="333"/>
      <c r="F177" s="334"/>
      <c r="G177" s="332" t="str">
        <f>TEXT($G$1, "[$-ko-KR]yyyy-mm-dd(ddd) ") &amp; "오후 19:00"</f>
        <v>2021-05-06(목) 오후 19:00</v>
      </c>
      <c r="H177" s="333"/>
      <c r="I177" s="334"/>
      <c r="J177" s="332" t="str">
        <f>TEXT($G$1, "[$-ko-KR]yyyy-mm-dd(ddd) ") &amp; "오후 21:00"</f>
        <v>2021-05-06(목) 오후 21:00</v>
      </c>
      <c r="K177" s="333"/>
      <c r="L177" s="334"/>
      <c r="M177" s="332" t="str">
        <f>TEXT($G$1+1, "[$-ko-KR]yyyy-mm-dd(ddd) ") &amp; "오전 00:00"</f>
        <v>2021-05-07(금)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18"/>
      <c r="R179" s="318"/>
      <c r="S179" s="31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18"/>
      <c r="R180" s="318"/>
      <c r="S180" s="31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08"/>
      <c r="R181" s="308"/>
      <c r="S181" s="308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08"/>
      <c r="R182" s="308"/>
      <c r="S182" s="308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08"/>
      <c r="R183" s="308"/>
      <c r="S183" s="308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08"/>
      <c r="R184" s="308"/>
      <c r="S184" s="308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08"/>
      <c r="R185" s="308"/>
      <c r="S185" s="308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08"/>
      <c r="R186" s="308"/>
      <c r="S186" s="308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09"/>
      <c r="R188" s="310"/>
      <c r="S188" s="311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12"/>
      <c r="R189" s="313"/>
      <c r="S189" s="314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15"/>
      <c r="R190" s="316"/>
      <c r="S190" s="317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08"/>
      <c r="R191" s="308"/>
      <c r="S191" s="308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18"/>
      <c r="R192" s="318"/>
      <c r="S192" s="31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18"/>
      <c r="R193" s="318"/>
      <c r="S193" s="31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08"/>
      <c r="R194" s="308"/>
      <c r="S194" s="308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08"/>
      <c r="R195" s="308"/>
      <c r="S195" s="308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08"/>
      <c r="R196" s="308"/>
      <c r="S196" s="308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97"/>
      <c r="R197" s="298"/>
      <c r="S197" s="29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44323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63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2021-05-07(금) 오전 00:00</v>
      </c>
      <c r="C15" s="364"/>
      <c r="D15" s="332" t="str">
        <f>TEXT($G$1, "[$-ko-KR]yyyy-mm-dd(ddd) ") &amp; "오후 14:00"</f>
        <v>2021-05-07(금) 오후 14:00</v>
      </c>
      <c r="E15" s="333"/>
      <c r="F15" s="334"/>
      <c r="G15" s="332" t="str">
        <f>TEXT($G$1, "[$-ko-KR]yyyy-mm-dd(ddd) ") &amp; "오후 19:00"</f>
        <v>2021-05-07(금) 오후 19:00</v>
      </c>
      <c r="H15" s="333"/>
      <c r="I15" s="334"/>
      <c r="J15" s="332" t="str">
        <f>TEXT($G$1, "[$-ko-KR]yyyy-mm-dd(ddd) ") &amp; "오후 21:00"</f>
        <v>2021-05-07(금) 오후 21:00</v>
      </c>
      <c r="K15" s="333"/>
      <c r="L15" s="334"/>
      <c r="M15" s="332" t="str">
        <f>TEXT($G$1+1, "[$-ko-KR]yyyy-mm-dd(ddd) ") &amp; "오전 00:00"</f>
        <v>2021-05-08(토)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18"/>
      <c r="R17" s="318"/>
      <c r="S17" s="31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18"/>
      <c r="R18" s="318"/>
      <c r="S18" s="31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08"/>
      <c r="R19" s="308"/>
      <c r="S19" s="308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08"/>
      <c r="R20" s="308"/>
      <c r="S20" s="308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08"/>
      <c r="R21" s="308"/>
      <c r="S21" s="308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08"/>
      <c r="R22" s="308"/>
      <c r="S22" s="308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08"/>
      <c r="R23" s="308"/>
      <c r="S23" s="308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08"/>
      <c r="R24" s="308"/>
      <c r="S24" s="308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09"/>
      <c r="R26" s="310"/>
      <c r="S26" s="311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12"/>
      <c r="R27" s="313"/>
      <c r="S27" s="314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15"/>
      <c r="R28" s="316"/>
      <c r="S28" s="317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08"/>
      <c r="R29" s="308"/>
      <c r="S29" s="308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18"/>
      <c r="R30" s="318"/>
      <c r="S30" s="31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18"/>
      <c r="R31" s="318"/>
      <c r="S31" s="31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08"/>
      <c r="R32" s="308"/>
      <c r="S32" s="308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08"/>
      <c r="R33" s="308"/>
      <c r="S33" s="308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08"/>
      <c r="R34" s="308"/>
      <c r="S34" s="308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97"/>
      <c r="R35" s="298"/>
      <c r="S35" s="29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63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2021-05-07(금) 오전 00:00</v>
      </c>
      <c r="C42" s="369"/>
      <c r="D42" s="332" t="str">
        <f>TEXT($G$1, "[$-ko-KR]yyyy-mm-dd(ddd) ") &amp; "오후 14:00"</f>
        <v>2021-05-07(금) 오후 14:00</v>
      </c>
      <c r="E42" s="333"/>
      <c r="F42" s="334"/>
      <c r="G42" s="332" t="str">
        <f>TEXT($G$1, "[$-ko-KR]yyyy-mm-dd(ddd) ") &amp; "오후 19:00"</f>
        <v>2021-05-07(금) 오후 19:00</v>
      </c>
      <c r="H42" s="333"/>
      <c r="I42" s="334"/>
      <c r="J42" s="332" t="str">
        <f>TEXT($G$1, "[$-ko-KR]yyyy-mm-dd(ddd) ") &amp; "오후 21:00"</f>
        <v>2021-05-07(금) 오후 21:00</v>
      </c>
      <c r="K42" s="333"/>
      <c r="L42" s="334"/>
      <c r="M42" s="332" t="str">
        <f>TEXT($G$1+1, "[$-ko-KR]yyyy-mm-dd(ddd) ") &amp; "오전 00:00"</f>
        <v>2021-05-08(토)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18"/>
      <c r="R44" s="318"/>
      <c r="S44" s="31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18"/>
      <c r="R45" s="318"/>
      <c r="S45" s="31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08"/>
      <c r="R46" s="308"/>
      <c r="S46" s="308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08"/>
      <c r="R47" s="308"/>
      <c r="S47" s="308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08"/>
      <c r="R48" s="308"/>
      <c r="S48" s="308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08"/>
      <c r="R49" s="308"/>
      <c r="S49" s="308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08"/>
      <c r="R50" s="308"/>
      <c r="S50" s="308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08"/>
      <c r="R51" s="308"/>
      <c r="S51" s="308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09"/>
      <c r="R53" s="310"/>
      <c r="S53" s="311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12"/>
      <c r="R54" s="313"/>
      <c r="S54" s="314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15"/>
      <c r="R55" s="316"/>
      <c r="S55" s="317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08"/>
      <c r="R56" s="308"/>
      <c r="S56" s="308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18"/>
      <c r="R57" s="318"/>
      <c r="S57" s="31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18"/>
      <c r="R58" s="318"/>
      <c r="S58" s="31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08"/>
      <c r="R59" s="308"/>
      <c r="S59" s="308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08"/>
      <c r="R60" s="308"/>
      <c r="S60" s="308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08"/>
      <c r="R61" s="308"/>
      <c r="S61" s="308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63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2021-05-07(금) 오전 00:00</v>
      </c>
      <c r="C69" s="369"/>
      <c r="D69" s="332" t="str">
        <f>TEXT($G$1, "[$-ko-KR]yyyy-mm-dd(ddd) ") &amp; "오후 14:00"</f>
        <v>2021-05-07(금) 오후 14:00</v>
      </c>
      <c r="E69" s="333"/>
      <c r="F69" s="334"/>
      <c r="G69" s="332" t="str">
        <f>TEXT($G$1, "[$-ko-KR]yyyy-mm-dd(ddd) ") &amp; "오후 19:00"</f>
        <v>2021-05-07(금) 오후 19:00</v>
      </c>
      <c r="H69" s="333"/>
      <c r="I69" s="334"/>
      <c r="J69" s="332" t="str">
        <f>TEXT($G$1, "[$-ko-KR]yyyy-mm-dd(ddd) ") &amp; "오후 21:00"</f>
        <v>2021-05-07(금) 오후 21:00</v>
      </c>
      <c r="K69" s="333"/>
      <c r="L69" s="334"/>
      <c r="M69" s="332" t="str">
        <f>TEXT($G$1+1, "[$-ko-KR]yyyy-mm-dd(ddd) ") &amp; "오전 00:00"</f>
        <v>2021-05-08(토)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18"/>
      <c r="R71" s="318"/>
      <c r="S71" s="31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18"/>
      <c r="R72" s="318"/>
      <c r="S72" s="31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08"/>
      <c r="R73" s="308"/>
      <c r="S73" s="308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08"/>
      <c r="R74" s="308"/>
      <c r="S74" s="308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08"/>
      <c r="R75" s="308"/>
      <c r="S75" s="308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08"/>
      <c r="R76" s="308"/>
      <c r="S76" s="308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08"/>
      <c r="R77" s="308"/>
      <c r="S77" s="308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08"/>
      <c r="R78" s="308"/>
      <c r="S78" s="308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09"/>
      <c r="R80" s="310"/>
      <c r="S80" s="311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12"/>
      <c r="R81" s="313"/>
      <c r="S81" s="314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15"/>
      <c r="R82" s="316"/>
      <c r="S82" s="317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08"/>
      <c r="R83" s="308"/>
      <c r="S83" s="308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18"/>
      <c r="R84" s="318"/>
      <c r="S84" s="31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18"/>
      <c r="R85" s="318"/>
      <c r="S85" s="31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08"/>
      <c r="R86" s="308"/>
      <c r="S86" s="308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08"/>
      <c r="R87" s="308"/>
      <c r="S87" s="308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08"/>
      <c r="R88" s="308"/>
      <c r="S88" s="308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97"/>
      <c r="R89" s="298"/>
      <c r="S89" s="29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63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2021-05-07(금) 오전 00:00</v>
      </c>
      <c r="C96" s="369"/>
      <c r="D96" s="332" t="str">
        <f>TEXT($G$1, "[$-ko-KR]yyyy-mm-dd(ddd) ") &amp; "오후 14:00"</f>
        <v>2021-05-07(금) 오후 14:00</v>
      </c>
      <c r="E96" s="333"/>
      <c r="F96" s="334"/>
      <c r="G96" s="332" t="str">
        <f>TEXT($G$1, "[$-ko-KR]yyyy-mm-dd(ddd) ") &amp; "오후 19:00"</f>
        <v>2021-05-07(금) 오후 19:00</v>
      </c>
      <c r="H96" s="333"/>
      <c r="I96" s="334"/>
      <c r="J96" s="332" t="str">
        <f>TEXT($G$1, "[$-ko-KR]yyyy-mm-dd(ddd) ") &amp; "오후 21:00"</f>
        <v>2021-05-07(금) 오후 21:00</v>
      </c>
      <c r="K96" s="333"/>
      <c r="L96" s="334"/>
      <c r="M96" s="332" t="str">
        <f>TEXT($G$1+1, "[$-ko-KR]yyyy-mm-dd(ddd) ") &amp; "오전 00:00"</f>
        <v>2021-05-08(토)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18"/>
      <c r="R98" s="318"/>
      <c r="S98" s="31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18"/>
      <c r="R99" s="318"/>
      <c r="S99" s="31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08"/>
      <c r="R100" s="308"/>
      <c r="S100" s="308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08"/>
      <c r="R101" s="308"/>
      <c r="S101" s="308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08"/>
      <c r="R102" s="308"/>
      <c r="S102" s="308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08"/>
      <c r="R103" s="308"/>
      <c r="S103" s="308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08"/>
      <c r="R104" s="308"/>
      <c r="S104" s="308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08"/>
      <c r="R105" s="308"/>
      <c r="S105" s="308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09"/>
      <c r="R107" s="310"/>
      <c r="S107" s="311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12"/>
      <c r="R108" s="313"/>
      <c r="S108" s="314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15"/>
      <c r="R109" s="316"/>
      <c r="S109" s="317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08"/>
      <c r="R110" s="308"/>
      <c r="S110" s="308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18"/>
      <c r="R111" s="318"/>
      <c r="S111" s="31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18"/>
      <c r="R112" s="318"/>
      <c r="S112" s="31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08"/>
      <c r="R113" s="308"/>
      <c r="S113" s="308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08"/>
      <c r="R114" s="308"/>
      <c r="S114" s="308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08"/>
      <c r="R115" s="308"/>
      <c r="S115" s="308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97"/>
      <c r="R116" s="298"/>
      <c r="S116" s="29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63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2021-05-07(금) 오전 00:00</v>
      </c>
      <c r="C123" s="369"/>
      <c r="D123" s="332" t="str">
        <f>TEXT($G$1, "[$-ko-KR]yyyy-mm-dd(ddd) ") &amp; "오후 14:00"</f>
        <v>2021-05-07(금) 오후 14:00</v>
      </c>
      <c r="E123" s="333"/>
      <c r="F123" s="334"/>
      <c r="G123" s="332" t="str">
        <f>TEXT($G$1, "[$-ko-KR]yyyy-mm-dd(ddd) ") &amp; "오후 19:00"</f>
        <v>2021-05-07(금) 오후 19:00</v>
      </c>
      <c r="H123" s="333"/>
      <c r="I123" s="334"/>
      <c r="J123" s="332" t="str">
        <f>TEXT($G$1, "[$-ko-KR]yyyy-mm-dd(ddd) ") &amp; "오후 21:00"</f>
        <v>2021-05-07(금) 오후 21:00</v>
      </c>
      <c r="K123" s="333"/>
      <c r="L123" s="334"/>
      <c r="M123" s="332" t="str">
        <f>TEXT($G$1+1, "[$-ko-KR]yyyy-mm-dd(ddd) ") &amp; "오전 00:00"</f>
        <v>2021-05-08(토)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18"/>
      <c r="R125" s="318"/>
      <c r="S125" s="31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18"/>
      <c r="R126" s="318"/>
      <c r="S126" s="31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08"/>
      <c r="R127" s="308"/>
      <c r="S127" s="308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08"/>
      <c r="R128" s="308"/>
      <c r="S128" s="308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08"/>
      <c r="R129" s="308"/>
      <c r="S129" s="308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08"/>
      <c r="R130" s="308"/>
      <c r="S130" s="308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08"/>
      <c r="R131" s="308"/>
      <c r="S131" s="308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08"/>
      <c r="R132" s="308"/>
      <c r="S132" s="308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09"/>
      <c r="R134" s="310"/>
      <c r="S134" s="311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12"/>
      <c r="R135" s="313"/>
      <c r="S135" s="314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15"/>
      <c r="R136" s="316"/>
      <c r="S136" s="317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08"/>
      <c r="R137" s="308"/>
      <c r="S137" s="308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18"/>
      <c r="R138" s="318"/>
      <c r="S138" s="31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18"/>
      <c r="R139" s="318"/>
      <c r="S139" s="31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08"/>
      <c r="R140" s="308"/>
      <c r="S140" s="308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08"/>
      <c r="R141" s="308"/>
      <c r="S141" s="308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08"/>
      <c r="R142" s="308"/>
      <c r="S142" s="308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63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2021-05-07(금) 오전 00:00</v>
      </c>
      <c r="C150" s="369"/>
      <c r="D150" s="332" t="str">
        <f>TEXT($G$1, "[$-ko-KR]yyyy-mm-dd(ddd) ") &amp; "오후 14:00"</f>
        <v>2021-05-07(금) 오후 14:00</v>
      </c>
      <c r="E150" s="333"/>
      <c r="F150" s="334"/>
      <c r="G150" s="332" t="str">
        <f>TEXT($G$1, "[$-ko-KR]yyyy-mm-dd(ddd) ") &amp; "오후 19:00"</f>
        <v>2021-05-07(금) 오후 19:00</v>
      </c>
      <c r="H150" s="333"/>
      <c r="I150" s="334"/>
      <c r="J150" s="332" t="str">
        <f>TEXT($G$1, "[$-ko-KR]yyyy-mm-dd(ddd) ") &amp; "오후 21:00"</f>
        <v>2021-05-07(금) 오후 21:00</v>
      </c>
      <c r="K150" s="333"/>
      <c r="L150" s="334"/>
      <c r="M150" s="332" t="str">
        <f>TEXT($G$1+1, "[$-ko-KR]yyyy-mm-dd(ddd) ") &amp; "오전 00:00"</f>
        <v>2021-05-08(토)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18"/>
      <c r="R152" s="318"/>
      <c r="S152" s="31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18"/>
      <c r="R153" s="318"/>
      <c r="S153" s="31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08"/>
      <c r="R154" s="308"/>
      <c r="S154" s="308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08"/>
      <c r="R155" s="308"/>
      <c r="S155" s="308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08"/>
      <c r="R156" s="308"/>
      <c r="S156" s="308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08"/>
      <c r="R157" s="308"/>
      <c r="S157" s="308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08"/>
      <c r="R158" s="308"/>
      <c r="S158" s="308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08"/>
      <c r="R159" s="308"/>
      <c r="S159" s="308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09"/>
      <c r="R161" s="310"/>
      <c r="S161" s="311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12"/>
      <c r="R162" s="313"/>
      <c r="S162" s="314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15"/>
      <c r="R163" s="316"/>
      <c r="S163" s="317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08"/>
      <c r="R164" s="308"/>
      <c r="S164" s="308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18"/>
      <c r="R165" s="318"/>
      <c r="S165" s="31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18"/>
      <c r="R166" s="318"/>
      <c r="S166" s="31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08"/>
      <c r="R167" s="308"/>
      <c r="S167" s="308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08"/>
      <c r="R168" s="308"/>
      <c r="S168" s="308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08"/>
      <c r="R169" s="308"/>
      <c r="S169" s="308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97"/>
      <c r="R170" s="298"/>
      <c r="S170" s="29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63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2021-05-07(금) 오전 00:00</v>
      </c>
      <c r="C177" s="369"/>
      <c r="D177" s="332" t="str">
        <f>TEXT($G$1, "[$-ko-KR]yyyy-mm-dd(ddd) ") &amp; "오후 14:00"</f>
        <v>2021-05-07(금) 오후 14:00</v>
      </c>
      <c r="E177" s="333"/>
      <c r="F177" s="334"/>
      <c r="G177" s="332" t="str">
        <f>TEXT($G$1, "[$-ko-KR]yyyy-mm-dd(ddd) ") &amp; "오후 19:00"</f>
        <v>2021-05-07(금) 오후 19:00</v>
      </c>
      <c r="H177" s="333"/>
      <c r="I177" s="334"/>
      <c r="J177" s="332" t="str">
        <f>TEXT($G$1, "[$-ko-KR]yyyy-mm-dd(ddd) ") &amp; "오후 21:00"</f>
        <v>2021-05-07(금) 오후 21:00</v>
      </c>
      <c r="K177" s="333"/>
      <c r="L177" s="334"/>
      <c r="M177" s="332" t="str">
        <f>TEXT($G$1+1, "[$-ko-KR]yyyy-mm-dd(ddd) ") &amp; "오전 00:00"</f>
        <v>2021-05-08(토)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18"/>
      <c r="R179" s="318"/>
      <c r="S179" s="31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18"/>
      <c r="R180" s="318"/>
      <c r="S180" s="31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08"/>
      <c r="R181" s="308"/>
      <c r="S181" s="308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08"/>
      <c r="R182" s="308"/>
      <c r="S182" s="308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08"/>
      <c r="R183" s="308"/>
      <c r="S183" s="308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08"/>
      <c r="R184" s="308"/>
      <c r="S184" s="308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08"/>
      <c r="R185" s="308"/>
      <c r="S185" s="308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08"/>
      <c r="R186" s="308"/>
      <c r="S186" s="308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09"/>
      <c r="R188" s="310"/>
      <c r="S188" s="311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12"/>
      <c r="R189" s="313"/>
      <c r="S189" s="314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15"/>
      <c r="R190" s="316"/>
      <c r="S190" s="317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08"/>
      <c r="R191" s="308"/>
      <c r="S191" s="308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18"/>
      <c r="R192" s="318"/>
      <c r="S192" s="31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18"/>
      <c r="R193" s="318"/>
      <c r="S193" s="31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08"/>
      <c r="R194" s="308"/>
      <c r="S194" s="308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08"/>
      <c r="R195" s="308"/>
      <c r="S195" s="308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08"/>
      <c r="R196" s="308"/>
      <c r="S196" s="308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97"/>
      <c r="R197" s="298"/>
      <c r="S197" s="29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44324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41"/>
      <c r="I7" s="342"/>
      <c r="J7" s="4" t="s">
        <v>21</v>
      </c>
      <c r="K7" s="344" t="s">
        <v>375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6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2021-05-08(토) 오전 00:00</v>
      </c>
      <c r="C15" s="364"/>
      <c r="D15" s="332" t="str">
        <f>TEXT($G$1, "[$-ko-KR]yyyy-mm-dd(ddd) ") &amp; "오후 14:00"</f>
        <v>2021-05-08(토) 오후 14:00</v>
      </c>
      <c r="E15" s="333"/>
      <c r="F15" s="334"/>
      <c r="G15" s="332" t="str">
        <f>TEXT($G$1, "[$-ko-KR]yyyy-mm-dd(ddd) ") &amp; "오후 19:00"</f>
        <v>2021-05-08(토) 오후 19:00</v>
      </c>
      <c r="H15" s="333"/>
      <c r="I15" s="334"/>
      <c r="J15" s="332" t="str">
        <f>TEXT($G$1, "[$-ko-KR]yyyy-mm-dd(ddd) ") &amp; "오후 21:00"</f>
        <v>2021-05-08(토) 오후 21:00</v>
      </c>
      <c r="K15" s="333"/>
      <c r="L15" s="334"/>
      <c r="M15" s="332" t="str">
        <f>TEXT($G$1+1, "[$-ko-KR]yyyy-mm-dd(ddd) ") &amp; "오전 00:00"</f>
        <v>2021-05-09(일)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18"/>
      <c r="R17" s="318"/>
      <c r="S17" s="31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18"/>
      <c r="R18" s="318"/>
      <c r="S18" s="31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08"/>
      <c r="R19" s="308"/>
      <c r="S19" s="308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08"/>
      <c r="R20" s="308"/>
      <c r="S20" s="308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08"/>
      <c r="R21" s="308"/>
      <c r="S21" s="308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08"/>
      <c r="R22" s="308"/>
      <c r="S22" s="308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08"/>
      <c r="R23" s="308"/>
      <c r="S23" s="308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08"/>
      <c r="R24" s="308"/>
      <c r="S24" s="308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09"/>
      <c r="R26" s="310"/>
      <c r="S26" s="311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12"/>
      <c r="R27" s="313"/>
      <c r="S27" s="314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15"/>
      <c r="R28" s="316"/>
      <c r="S28" s="317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08"/>
      <c r="R29" s="308"/>
      <c r="S29" s="308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18"/>
      <c r="R30" s="318"/>
      <c r="S30" s="31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18"/>
      <c r="R31" s="318"/>
      <c r="S31" s="31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08"/>
      <c r="R32" s="308"/>
      <c r="S32" s="308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08"/>
      <c r="R33" s="308"/>
      <c r="S33" s="308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08"/>
      <c r="R34" s="308"/>
      <c r="S34" s="308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97"/>
      <c r="R35" s="298"/>
      <c r="S35" s="29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6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2021-05-08(토) 오전 00:00</v>
      </c>
      <c r="C42" s="369"/>
      <c r="D42" s="332" t="str">
        <f>TEXT($G$1, "[$-ko-KR]yyyy-mm-dd(ddd) ") &amp; "오후 14:00"</f>
        <v>2021-05-08(토) 오후 14:00</v>
      </c>
      <c r="E42" s="333"/>
      <c r="F42" s="334"/>
      <c r="G42" s="332" t="str">
        <f>TEXT($G$1, "[$-ko-KR]yyyy-mm-dd(ddd) ") &amp; "오후 19:00"</f>
        <v>2021-05-08(토) 오후 19:00</v>
      </c>
      <c r="H42" s="333"/>
      <c r="I42" s="334"/>
      <c r="J42" s="332" t="str">
        <f>TEXT($G$1, "[$-ko-KR]yyyy-mm-dd(ddd) ") &amp; "오후 21:00"</f>
        <v>2021-05-08(토) 오후 21:00</v>
      </c>
      <c r="K42" s="333"/>
      <c r="L42" s="334"/>
      <c r="M42" s="332" t="str">
        <f>TEXT($G$1+1, "[$-ko-KR]yyyy-mm-dd(ddd) ") &amp; "오전 00:00"</f>
        <v>2021-05-09(일)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18"/>
      <c r="R44" s="318"/>
      <c r="S44" s="31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18"/>
      <c r="R45" s="318"/>
      <c r="S45" s="31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08"/>
      <c r="R46" s="308"/>
      <c r="S46" s="308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08"/>
      <c r="R47" s="308"/>
      <c r="S47" s="308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08"/>
      <c r="R48" s="308"/>
      <c r="S48" s="308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08"/>
      <c r="R49" s="308"/>
      <c r="S49" s="308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08"/>
      <c r="R50" s="308"/>
      <c r="S50" s="308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08"/>
      <c r="R51" s="308"/>
      <c r="S51" s="308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09"/>
      <c r="R53" s="310"/>
      <c r="S53" s="311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12"/>
      <c r="R54" s="313"/>
      <c r="S54" s="314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15"/>
      <c r="R55" s="316"/>
      <c r="S55" s="317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08"/>
      <c r="R56" s="308"/>
      <c r="S56" s="308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18"/>
      <c r="R57" s="318"/>
      <c r="S57" s="31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18"/>
      <c r="R58" s="318"/>
      <c r="S58" s="31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08"/>
      <c r="R59" s="308"/>
      <c r="S59" s="308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08"/>
      <c r="R60" s="308"/>
      <c r="S60" s="308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08"/>
      <c r="R61" s="308"/>
      <c r="S61" s="308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6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2021-05-08(토) 오전 00:00</v>
      </c>
      <c r="C69" s="369"/>
      <c r="D69" s="332" t="str">
        <f>TEXT($G$1, "[$-ko-KR]yyyy-mm-dd(ddd) ") &amp; "오후 14:00"</f>
        <v>2021-05-08(토) 오후 14:00</v>
      </c>
      <c r="E69" s="333"/>
      <c r="F69" s="334"/>
      <c r="G69" s="332" t="str">
        <f>TEXT($G$1, "[$-ko-KR]yyyy-mm-dd(ddd) ") &amp; "오후 19:00"</f>
        <v>2021-05-08(토) 오후 19:00</v>
      </c>
      <c r="H69" s="333"/>
      <c r="I69" s="334"/>
      <c r="J69" s="332" t="str">
        <f>TEXT($G$1, "[$-ko-KR]yyyy-mm-dd(ddd) ") &amp; "오후 21:00"</f>
        <v>2021-05-08(토) 오후 21:00</v>
      </c>
      <c r="K69" s="333"/>
      <c r="L69" s="334"/>
      <c r="M69" s="332" t="str">
        <f>TEXT($G$1+1, "[$-ko-KR]yyyy-mm-dd(ddd) ") &amp; "오전 00:00"</f>
        <v>2021-05-09(일)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18"/>
      <c r="R71" s="318"/>
      <c r="S71" s="31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18"/>
      <c r="R72" s="318"/>
      <c r="S72" s="31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08"/>
      <c r="R73" s="308"/>
      <c r="S73" s="308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08"/>
      <c r="R74" s="308"/>
      <c r="S74" s="308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08"/>
      <c r="R75" s="308"/>
      <c r="S75" s="308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08"/>
      <c r="R76" s="308"/>
      <c r="S76" s="308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08"/>
      <c r="R77" s="308"/>
      <c r="S77" s="308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08"/>
      <c r="R78" s="308"/>
      <c r="S78" s="308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09"/>
      <c r="R80" s="310"/>
      <c r="S80" s="311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12"/>
      <c r="R81" s="313"/>
      <c r="S81" s="314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15"/>
      <c r="R82" s="316"/>
      <c r="S82" s="317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08"/>
      <c r="R83" s="308"/>
      <c r="S83" s="308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18"/>
      <c r="R84" s="318"/>
      <c r="S84" s="31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18"/>
      <c r="R85" s="318"/>
      <c r="S85" s="31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08"/>
      <c r="R86" s="308"/>
      <c r="S86" s="308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08"/>
      <c r="R87" s="308"/>
      <c r="S87" s="308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08"/>
      <c r="R88" s="308"/>
      <c r="S88" s="308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97"/>
      <c r="R89" s="298"/>
      <c r="S89" s="29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6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2021-05-08(토) 오전 00:00</v>
      </c>
      <c r="C96" s="369"/>
      <c r="D96" s="332" t="str">
        <f>TEXT($G$1, "[$-ko-KR]yyyy-mm-dd(ddd) ") &amp; "오후 14:00"</f>
        <v>2021-05-08(토) 오후 14:00</v>
      </c>
      <c r="E96" s="333"/>
      <c r="F96" s="334"/>
      <c r="G96" s="332" t="str">
        <f>TEXT($G$1, "[$-ko-KR]yyyy-mm-dd(ddd) ") &amp; "오후 19:00"</f>
        <v>2021-05-08(토) 오후 19:00</v>
      </c>
      <c r="H96" s="333"/>
      <c r="I96" s="334"/>
      <c r="J96" s="332" t="str">
        <f>TEXT($G$1, "[$-ko-KR]yyyy-mm-dd(ddd) ") &amp; "오후 21:00"</f>
        <v>2021-05-08(토) 오후 21:00</v>
      </c>
      <c r="K96" s="333"/>
      <c r="L96" s="334"/>
      <c r="M96" s="332" t="str">
        <f>TEXT($G$1+1, "[$-ko-KR]yyyy-mm-dd(ddd) ") &amp; "오전 00:00"</f>
        <v>2021-05-09(일)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18"/>
      <c r="R98" s="318"/>
      <c r="S98" s="31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18"/>
      <c r="R99" s="318"/>
      <c r="S99" s="31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08"/>
      <c r="R100" s="308"/>
      <c r="S100" s="308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08"/>
      <c r="R101" s="308"/>
      <c r="S101" s="308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08"/>
      <c r="R102" s="308"/>
      <c r="S102" s="308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08"/>
      <c r="R103" s="308"/>
      <c r="S103" s="308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08"/>
      <c r="R104" s="308"/>
      <c r="S104" s="308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08"/>
      <c r="R105" s="308"/>
      <c r="S105" s="308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09"/>
      <c r="R107" s="310"/>
      <c r="S107" s="311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12"/>
      <c r="R108" s="313"/>
      <c r="S108" s="314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15"/>
      <c r="R109" s="316"/>
      <c r="S109" s="317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08"/>
      <c r="R110" s="308"/>
      <c r="S110" s="308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18"/>
      <c r="R111" s="318"/>
      <c r="S111" s="31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18"/>
      <c r="R112" s="318"/>
      <c r="S112" s="31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08"/>
      <c r="R113" s="308"/>
      <c r="S113" s="308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08"/>
      <c r="R114" s="308"/>
      <c r="S114" s="308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08"/>
      <c r="R115" s="308"/>
      <c r="S115" s="308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97"/>
      <c r="R116" s="298"/>
      <c r="S116" s="29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6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2021-05-08(토) 오전 00:00</v>
      </c>
      <c r="C123" s="369"/>
      <c r="D123" s="332" t="str">
        <f>TEXT($G$1, "[$-ko-KR]yyyy-mm-dd(ddd) ") &amp; "오후 14:00"</f>
        <v>2021-05-08(토) 오후 14:00</v>
      </c>
      <c r="E123" s="333"/>
      <c r="F123" s="334"/>
      <c r="G123" s="332" t="str">
        <f>TEXT($G$1, "[$-ko-KR]yyyy-mm-dd(ddd) ") &amp; "오후 19:00"</f>
        <v>2021-05-08(토) 오후 19:00</v>
      </c>
      <c r="H123" s="333"/>
      <c r="I123" s="334"/>
      <c r="J123" s="332" t="str">
        <f>TEXT($G$1, "[$-ko-KR]yyyy-mm-dd(ddd) ") &amp; "오후 21:00"</f>
        <v>2021-05-08(토) 오후 21:00</v>
      </c>
      <c r="K123" s="333"/>
      <c r="L123" s="334"/>
      <c r="M123" s="332" t="str">
        <f>TEXT($G$1+1, "[$-ko-KR]yyyy-mm-dd(ddd) ") &amp; "오전 00:00"</f>
        <v>2021-05-09(일)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18"/>
      <c r="R125" s="318"/>
      <c r="S125" s="31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18"/>
      <c r="R126" s="318"/>
      <c r="S126" s="31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08"/>
      <c r="R127" s="308"/>
      <c r="S127" s="308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08"/>
      <c r="R128" s="308"/>
      <c r="S128" s="308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08"/>
      <c r="R129" s="308"/>
      <c r="S129" s="308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08"/>
      <c r="R130" s="308"/>
      <c r="S130" s="308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08"/>
      <c r="R131" s="308"/>
      <c r="S131" s="308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08"/>
      <c r="R132" s="308"/>
      <c r="S132" s="308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09"/>
      <c r="R134" s="310"/>
      <c r="S134" s="311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12"/>
      <c r="R135" s="313"/>
      <c r="S135" s="314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15"/>
      <c r="R136" s="316"/>
      <c r="S136" s="317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08"/>
      <c r="R137" s="308"/>
      <c r="S137" s="308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18"/>
      <c r="R138" s="318"/>
      <c r="S138" s="31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18"/>
      <c r="R139" s="318"/>
      <c r="S139" s="31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08"/>
      <c r="R140" s="308"/>
      <c r="S140" s="308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08"/>
      <c r="R141" s="308"/>
      <c r="S141" s="308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08"/>
      <c r="R142" s="308"/>
      <c r="S142" s="308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6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2021-05-08(토) 오전 00:00</v>
      </c>
      <c r="C150" s="369"/>
      <c r="D150" s="332" t="str">
        <f>TEXT($G$1, "[$-ko-KR]yyyy-mm-dd(ddd) ") &amp; "오후 14:00"</f>
        <v>2021-05-08(토) 오후 14:00</v>
      </c>
      <c r="E150" s="333"/>
      <c r="F150" s="334"/>
      <c r="G150" s="332" t="str">
        <f>TEXT($G$1, "[$-ko-KR]yyyy-mm-dd(ddd) ") &amp; "오후 19:00"</f>
        <v>2021-05-08(토) 오후 19:00</v>
      </c>
      <c r="H150" s="333"/>
      <c r="I150" s="334"/>
      <c r="J150" s="332" t="str">
        <f>TEXT($G$1, "[$-ko-KR]yyyy-mm-dd(ddd) ") &amp; "오후 21:00"</f>
        <v>2021-05-08(토) 오후 21:00</v>
      </c>
      <c r="K150" s="333"/>
      <c r="L150" s="334"/>
      <c r="M150" s="332" t="str">
        <f>TEXT($G$1+1, "[$-ko-KR]yyyy-mm-dd(ddd) ") &amp; "오전 00:00"</f>
        <v>2021-05-09(일)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18"/>
      <c r="R152" s="318"/>
      <c r="S152" s="31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18"/>
      <c r="R153" s="318"/>
      <c r="S153" s="31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08"/>
      <c r="R154" s="308"/>
      <c r="S154" s="308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08"/>
      <c r="R155" s="308"/>
      <c r="S155" s="308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08"/>
      <c r="R156" s="308"/>
      <c r="S156" s="308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08"/>
      <c r="R157" s="308"/>
      <c r="S157" s="308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08"/>
      <c r="R158" s="308"/>
      <c r="S158" s="308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08"/>
      <c r="R159" s="308"/>
      <c r="S159" s="308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09"/>
      <c r="R161" s="310"/>
      <c r="S161" s="311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12"/>
      <c r="R162" s="313"/>
      <c r="S162" s="314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15"/>
      <c r="R163" s="316"/>
      <c r="S163" s="317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08"/>
      <c r="R164" s="308"/>
      <c r="S164" s="308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18"/>
      <c r="R165" s="318"/>
      <c r="S165" s="31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18"/>
      <c r="R166" s="318"/>
      <c r="S166" s="31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08"/>
      <c r="R167" s="308"/>
      <c r="S167" s="308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08"/>
      <c r="R168" s="308"/>
      <c r="S168" s="308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08"/>
      <c r="R169" s="308"/>
      <c r="S169" s="308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97"/>
      <c r="R170" s="298"/>
      <c r="S170" s="29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6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2021-05-08(토) 오전 00:00</v>
      </c>
      <c r="C177" s="369"/>
      <c r="D177" s="332" t="str">
        <f>TEXT($G$1, "[$-ko-KR]yyyy-mm-dd(ddd) ") &amp; "오후 14:00"</f>
        <v>2021-05-08(토) 오후 14:00</v>
      </c>
      <c r="E177" s="333"/>
      <c r="F177" s="334"/>
      <c r="G177" s="332" t="str">
        <f>TEXT($G$1, "[$-ko-KR]yyyy-mm-dd(ddd) ") &amp; "오후 19:00"</f>
        <v>2021-05-08(토) 오후 19:00</v>
      </c>
      <c r="H177" s="333"/>
      <c r="I177" s="334"/>
      <c r="J177" s="332" t="str">
        <f>TEXT($G$1, "[$-ko-KR]yyyy-mm-dd(ddd) ") &amp; "오후 21:00"</f>
        <v>2021-05-08(토) 오후 21:00</v>
      </c>
      <c r="K177" s="333"/>
      <c r="L177" s="334"/>
      <c r="M177" s="332" t="str">
        <f>TEXT($G$1+1, "[$-ko-KR]yyyy-mm-dd(ddd) ") &amp; "오전 00:00"</f>
        <v>2021-05-09(일)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18"/>
      <c r="R179" s="318"/>
      <c r="S179" s="31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18"/>
      <c r="R180" s="318"/>
      <c r="S180" s="31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08"/>
      <c r="R181" s="308"/>
      <c r="S181" s="308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08"/>
      <c r="R182" s="308"/>
      <c r="S182" s="308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08"/>
      <c r="R183" s="308"/>
      <c r="S183" s="308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08"/>
      <c r="R184" s="308"/>
      <c r="S184" s="308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08"/>
      <c r="R185" s="308"/>
      <c r="S185" s="308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08"/>
      <c r="R186" s="308"/>
      <c r="S186" s="308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09"/>
      <c r="R188" s="310"/>
      <c r="S188" s="311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12"/>
      <c r="R189" s="313"/>
      <c r="S189" s="314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15"/>
      <c r="R190" s="316"/>
      <c r="S190" s="317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08"/>
      <c r="R191" s="308"/>
      <c r="S191" s="308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18"/>
      <c r="R192" s="318"/>
      <c r="S192" s="31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18"/>
      <c r="R193" s="318"/>
      <c r="S193" s="31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08"/>
      <c r="R194" s="308"/>
      <c r="S194" s="308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08"/>
      <c r="R195" s="308"/>
      <c r="S195" s="308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08"/>
      <c r="R196" s="308"/>
      <c r="S196" s="308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97"/>
      <c r="R197" s="298"/>
      <c r="S197" s="29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44325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8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376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41"/>
      <c r="I3" s="342"/>
      <c r="J3" s="4" t="s">
        <v>7</v>
      </c>
      <c r="K3" s="344" t="s">
        <v>377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378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41"/>
      <c r="I5" s="342"/>
      <c r="J5" s="4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41"/>
      <c r="I7" s="342"/>
      <c r="J7" s="4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/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41"/>
      <c r="I9" s="342"/>
      <c r="J9" s="4" t="s">
        <v>28</v>
      </c>
      <c r="K9" s="344"/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 t="s">
        <v>382</v>
      </c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 t="s">
        <v>383</v>
      </c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41"/>
      <c r="I11" s="342"/>
      <c r="J11" s="7" t="s">
        <v>32</v>
      </c>
      <c r="K11" s="337" t="s">
        <v>373</v>
      </c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71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2021-05-09(일) 오전 00:00</v>
      </c>
      <c r="C15" s="364"/>
      <c r="D15" s="332" t="str">
        <f>TEXT($G$1, "[$-ko-KR]yyyy-mm-dd(ddd) ") &amp; "오후 14:00"</f>
        <v>2021-05-09(일) 오후 14:00</v>
      </c>
      <c r="E15" s="333"/>
      <c r="F15" s="334"/>
      <c r="G15" s="332" t="str">
        <f>TEXT($G$1, "[$-ko-KR]yyyy-mm-dd(ddd) ") &amp; "오후 19:00"</f>
        <v>2021-05-09(일) 오후 19:00</v>
      </c>
      <c r="H15" s="333"/>
      <c r="I15" s="334"/>
      <c r="J15" s="332" t="str">
        <f>TEXT($G$1, "[$-ko-KR]yyyy-mm-dd(ddd) ") &amp; "오후 21:00"</f>
        <v>2021-05-09(일) 오후 21:00</v>
      </c>
      <c r="K15" s="333"/>
      <c r="L15" s="334"/>
      <c r="M15" s="332" t="str">
        <f>TEXT($G$1+1, "[$-ko-KR]yyyy-mm-dd(ddd) ") &amp; "오전 00:00"</f>
        <v>2021-05-10(월)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18"/>
      <c r="R17" s="318"/>
      <c r="S17" s="31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18"/>
      <c r="R18" s="318"/>
      <c r="S18" s="31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08"/>
      <c r="R19" s="308"/>
      <c r="S19" s="308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08"/>
      <c r="R20" s="308"/>
      <c r="S20" s="308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08"/>
      <c r="R21" s="308"/>
      <c r="S21" s="308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08"/>
      <c r="R22" s="308"/>
      <c r="S22" s="308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08"/>
      <c r="R23" s="308"/>
      <c r="S23" s="308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08"/>
      <c r="R24" s="308"/>
      <c r="S24" s="308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09"/>
      <c r="R26" s="310"/>
      <c r="S26" s="311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12"/>
      <c r="R27" s="313"/>
      <c r="S27" s="314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15"/>
      <c r="R28" s="316"/>
      <c r="S28" s="317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08"/>
      <c r="R29" s="308"/>
      <c r="S29" s="308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18"/>
      <c r="R30" s="318"/>
      <c r="S30" s="31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18"/>
      <c r="R31" s="318"/>
      <c r="S31" s="31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08"/>
      <c r="R32" s="308"/>
      <c r="S32" s="308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08"/>
      <c r="R33" s="308"/>
      <c r="S33" s="308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08"/>
      <c r="R34" s="308"/>
      <c r="S34" s="308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97"/>
      <c r="R35" s="298"/>
      <c r="S35" s="29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71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2021-05-09(일) 오전 00:00</v>
      </c>
      <c r="C42" s="369"/>
      <c r="D42" s="332" t="str">
        <f>TEXT($G$1, "[$-ko-KR]yyyy-mm-dd(ddd) ") &amp; "오후 14:00"</f>
        <v>2021-05-09(일) 오후 14:00</v>
      </c>
      <c r="E42" s="333"/>
      <c r="F42" s="334"/>
      <c r="G42" s="332" t="str">
        <f>TEXT($G$1, "[$-ko-KR]yyyy-mm-dd(ddd) ") &amp; "오후 19:00"</f>
        <v>2021-05-09(일) 오후 19:00</v>
      </c>
      <c r="H42" s="333"/>
      <c r="I42" s="334"/>
      <c r="J42" s="332" t="str">
        <f>TEXT($G$1, "[$-ko-KR]yyyy-mm-dd(ddd) ") &amp; "오후 21:00"</f>
        <v>2021-05-09(일) 오후 21:00</v>
      </c>
      <c r="K42" s="333"/>
      <c r="L42" s="334"/>
      <c r="M42" s="332" t="str">
        <f>TEXT($G$1+1, "[$-ko-KR]yyyy-mm-dd(ddd) ") &amp; "오전 00:00"</f>
        <v>2021-05-10(월)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18"/>
      <c r="R44" s="318"/>
      <c r="S44" s="31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18"/>
      <c r="R45" s="318"/>
      <c r="S45" s="31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08"/>
      <c r="R46" s="308"/>
      <c r="S46" s="308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08"/>
      <c r="R47" s="308"/>
      <c r="S47" s="308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08"/>
      <c r="R48" s="308"/>
      <c r="S48" s="308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08"/>
      <c r="R49" s="308"/>
      <c r="S49" s="308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08"/>
      <c r="R50" s="308"/>
      <c r="S50" s="308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08"/>
      <c r="R51" s="308"/>
      <c r="S51" s="308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09"/>
      <c r="R53" s="310"/>
      <c r="S53" s="311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12"/>
      <c r="R54" s="313"/>
      <c r="S54" s="314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15"/>
      <c r="R55" s="316"/>
      <c r="S55" s="317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08"/>
      <c r="R56" s="308"/>
      <c r="S56" s="308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18"/>
      <c r="R57" s="318"/>
      <c r="S57" s="31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18"/>
      <c r="R58" s="318"/>
      <c r="S58" s="31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08"/>
      <c r="R59" s="308"/>
      <c r="S59" s="308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08"/>
      <c r="R60" s="308"/>
      <c r="S60" s="308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08"/>
      <c r="R61" s="308"/>
      <c r="S61" s="308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71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2021-05-09(일) 오전 00:00</v>
      </c>
      <c r="C69" s="369"/>
      <c r="D69" s="332" t="str">
        <f>TEXT($G$1, "[$-ko-KR]yyyy-mm-dd(ddd) ") &amp; "오후 14:00"</f>
        <v>2021-05-09(일) 오후 14:00</v>
      </c>
      <c r="E69" s="333"/>
      <c r="F69" s="334"/>
      <c r="G69" s="332" t="str">
        <f>TEXT($G$1, "[$-ko-KR]yyyy-mm-dd(ddd) ") &amp; "오후 19:00"</f>
        <v>2021-05-09(일) 오후 19:00</v>
      </c>
      <c r="H69" s="333"/>
      <c r="I69" s="334"/>
      <c r="J69" s="332" t="str">
        <f>TEXT($G$1, "[$-ko-KR]yyyy-mm-dd(ddd) ") &amp; "오후 21:00"</f>
        <v>2021-05-09(일) 오후 21:00</v>
      </c>
      <c r="K69" s="333"/>
      <c r="L69" s="334"/>
      <c r="M69" s="332" t="str">
        <f>TEXT($G$1+1, "[$-ko-KR]yyyy-mm-dd(ddd) ") &amp; "오전 00:00"</f>
        <v>2021-05-10(월)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18"/>
      <c r="R71" s="318"/>
      <c r="S71" s="31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18"/>
      <c r="R72" s="318"/>
      <c r="S72" s="31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08"/>
      <c r="R73" s="308"/>
      <c r="S73" s="308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08"/>
      <c r="R74" s="308"/>
      <c r="S74" s="308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08"/>
      <c r="R75" s="308"/>
      <c r="S75" s="308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08"/>
      <c r="R76" s="308"/>
      <c r="S76" s="308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08"/>
      <c r="R77" s="308"/>
      <c r="S77" s="308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08"/>
      <c r="R78" s="308"/>
      <c r="S78" s="308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09"/>
      <c r="R80" s="310"/>
      <c r="S80" s="311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12"/>
      <c r="R81" s="313"/>
      <c r="S81" s="314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15"/>
      <c r="R82" s="316"/>
      <c r="S82" s="317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08"/>
      <c r="R83" s="308"/>
      <c r="S83" s="308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18"/>
      <c r="R84" s="318"/>
      <c r="S84" s="31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18"/>
      <c r="R85" s="318"/>
      <c r="S85" s="31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08"/>
      <c r="R86" s="308"/>
      <c r="S86" s="308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08"/>
      <c r="R87" s="308"/>
      <c r="S87" s="308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08"/>
      <c r="R88" s="308"/>
      <c r="S88" s="308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97"/>
      <c r="R89" s="298"/>
      <c r="S89" s="29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71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2021-05-09(일) 오전 00:00</v>
      </c>
      <c r="C96" s="369"/>
      <c r="D96" s="332" t="str">
        <f>TEXT($G$1, "[$-ko-KR]yyyy-mm-dd(ddd) ") &amp; "오후 14:00"</f>
        <v>2021-05-09(일) 오후 14:00</v>
      </c>
      <c r="E96" s="333"/>
      <c r="F96" s="334"/>
      <c r="G96" s="332" t="str">
        <f>TEXT($G$1, "[$-ko-KR]yyyy-mm-dd(ddd) ") &amp; "오후 19:00"</f>
        <v>2021-05-09(일) 오후 19:00</v>
      </c>
      <c r="H96" s="333"/>
      <c r="I96" s="334"/>
      <c r="J96" s="332" t="str">
        <f>TEXT($G$1, "[$-ko-KR]yyyy-mm-dd(ddd) ") &amp; "오후 21:00"</f>
        <v>2021-05-09(일) 오후 21:00</v>
      </c>
      <c r="K96" s="333"/>
      <c r="L96" s="334"/>
      <c r="M96" s="332" t="str">
        <f>TEXT($G$1+1, "[$-ko-KR]yyyy-mm-dd(ddd) ") &amp; "오전 00:00"</f>
        <v>2021-05-10(월)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18"/>
      <c r="R98" s="318"/>
      <c r="S98" s="31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18"/>
      <c r="R99" s="318"/>
      <c r="S99" s="31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08"/>
      <c r="R100" s="308"/>
      <c r="S100" s="308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08"/>
      <c r="R101" s="308"/>
      <c r="S101" s="308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08"/>
      <c r="R102" s="308"/>
      <c r="S102" s="308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08"/>
      <c r="R103" s="308"/>
      <c r="S103" s="308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08"/>
      <c r="R104" s="308"/>
      <c r="S104" s="308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08"/>
      <c r="R105" s="308"/>
      <c r="S105" s="308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09"/>
      <c r="R107" s="310"/>
      <c r="S107" s="311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12"/>
      <c r="R108" s="313"/>
      <c r="S108" s="314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15"/>
      <c r="R109" s="316"/>
      <c r="S109" s="317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08"/>
      <c r="R110" s="308"/>
      <c r="S110" s="308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18"/>
      <c r="R111" s="318"/>
      <c r="S111" s="31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18"/>
      <c r="R112" s="318"/>
      <c r="S112" s="31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08"/>
      <c r="R113" s="308"/>
      <c r="S113" s="308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08"/>
      <c r="R114" s="308"/>
      <c r="S114" s="308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08"/>
      <c r="R115" s="308"/>
      <c r="S115" s="308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97"/>
      <c r="R116" s="298"/>
      <c r="S116" s="29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71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2021-05-09(일) 오전 00:00</v>
      </c>
      <c r="C123" s="369"/>
      <c r="D123" s="332" t="str">
        <f>TEXT($G$1, "[$-ko-KR]yyyy-mm-dd(ddd) ") &amp; "오후 14:00"</f>
        <v>2021-05-09(일) 오후 14:00</v>
      </c>
      <c r="E123" s="333"/>
      <c r="F123" s="334"/>
      <c r="G123" s="332" t="str">
        <f>TEXT($G$1, "[$-ko-KR]yyyy-mm-dd(ddd) ") &amp; "오후 19:00"</f>
        <v>2021-05-09(일) 오후 19:00</v>
      </c>
      <c r="H123" s="333"/>
      <c r="I123" s="334"/>
      <c r="J123" s="332" t="str">
        <f>TEXT($G$1, "[$-ko-KR]yyyy-mm-dd(ddd) ") &amp; "오후 21:00"</f>
        <v>2021-05-09(일) 오후 21:00</v>
      </c>
      <c r="K123" s="333"/>
      <c r="L123" s="334"/>
      <c r="M123" s="332" t="str">
        <f>TEXT($G$1+1, "[$-ko-KR]yyyy-mm-dd(ddd) ") &amp; "오전 00:00"</f>
        <v>2021-05-10(월)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18"/>
      <c r="R125" s="318"/>
      <c r="S125" s="31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18"/>
      <c r="R126" s="318"/>
      <c r="S126" s="31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08"/>
      <c r="R127" s="308"/>
      <c r="S127" s="308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08"/>
      <c r="R128" s="308"/>
      <c r="S128" s="308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08"/>
      <c r="R129" s="308"/>
      <c r="S129" s="308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08"/>
      <c r="R130" s="308"/>
      <c r="S130" s="308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08"/>
      <c r="R131" s="308"/>
      <c r="S131" s="308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08"/>
      <c r="R132" s="308"/>
      <c r="S132" s="308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09"/>
      <c r="R134" s="310"/>
      <c r="S134" s="311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12"/>
      <c r="R135" s="313"/>
      <c r="S135" s="314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15"/>
      <c r="R136" s="316"/>
      <c r="S136" s="317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08"/>
      <c r="R137" s="308"/>
      <c r="S137" s="308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18"/>
      <c r="R138" s="318"/>
      <c r="S138" s="31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18"/>
      <c r="R139" s="318"/>
      <c r="S139" s="31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08"/>
      <c r="R140" s="308"/>
      <c r="S140" s="308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08"/>
      <c r="R141" s="308"/>
      <c r="S141" s="308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08"/>
      <c r="R142" s="308"/>
      <c r="S142" s="308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71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2021-05-09(일) 오전 00:00</v>
      </c>
      <c r="C150" s="369"/>
      <c r="D150" s="332" t="str">
        <f>TEXT($G$1, "[$-ko-KR]yyyy-mm-dd(ddd) ") &amp; "오후 14:00"</f>
        <v>2021-05-09(일) 오후 14:00</v>
      </c>
      <c r="E150" s="333"/>
      <c r="F150" s="334"/>
      <c r="G150" s="332" t="str">
        <f>TEXT($G$1, "[$-ko-KR]yyyy-mm-dd(ddd) ") &amp; "오후 19:00"</f>
        <v>2021-05-09(일) 오후 19:00</v>
      </c>
      <c r="H150" s="333"/>
      <c r="I150" s="334"/>
      <c r="J150" s="332" t="str">
        <f>TEXT($G$1, "[$-ko-KR]yyyy-mm-dd(ddd) ") &amp; "오후 21:00"</f>
        <v>2021-05-09(일) 오후 21:00</v>
      </c>
      <c r="K150" s="333"/>
      <c r="L150" s="334"/>
      <c r="M150" s="332" t="str">
        <f>TEXT($G$1+1, "[$-ko-KR]yyyy-mm-dd(ddd) ") &amp; "오전 00:00"</f>
        <v>2021-05-10(월)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18"/>
      <c r="R152" s="318"/>
      <c r="S152" s="31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18"/>
      <c r="R153" s="318"/>
      <c r="S153" s="31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08"/>
      <c r="R154" s="308"/>
      <c r="S154" s="308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08"/>
      <c r="R155" s="308"/>
      <c r="S155" s="308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08"/>
      <c r="R156" s="308"/>
      <c r="S156" s="308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08"/>
      <c r="R157" s="308"/>
      <c r="S157" s="308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08"/>
      <c r="R158" s="308"/>
      <c r="S158" s="308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08"/>
      <c r="R159" s="308"/>
      <c r="S159" s="308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09"/>
      <c r="R161" s="310"/>
      <c r="S161" s="311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12"/>
      <c r="R162" s="313"/>
      <c r="S162" s="314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15"/>
      <c r="R163" s="316"/>
      <c r="S163" s="317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08"/>
      <c r="R164" s="308"/>
      <c r="S164" s="308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18"/>
      <c r="R165" s="318"/>
      <c r="S165" s="31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18"/>
      <c r="R166" s="318"/>
      <c r="S166" s="31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08"/>
      <c r="R167" s="308"/>
      <c r="S167" s="308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08"/>
      <c r="R168" s="308"/>
      <c r="S168" s="308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08"/>
      <c r="R169" s="308"/>
      <c r="S169" s="308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97"/>
      <c r="R170" s="298"/>
      <c r="S170" s="29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71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2021-05-09(일) 오전 00:00</v>
      </c>
      <c r="C177" s="369"/>
      <c r="D177" s="332" t="str">
        <f>TEXT($G$1, "[$-ko-KR]yyyy-mm-dd(ddd) ") &amp; "오후 14:00"</f>
        <v>2021-05-09(일) 오후 14:00</v>
      </c>
      <c r="E177" s="333"/>
      <c r="F177" s="334"/>
      <c r="G177" s="332" t="str">
        <f>TEXT($G$1, "[$-ko-KR]yyyy-mm-dd(ddd) ") &amp; "오후 19:00"</f>
        <v>2021-05-09(일) 오후 19:00</v>
      </c>
      <c r="H177" s="333"/>
      <c r="I177" s="334"/>
      <c r="J177" s="332" t="str">
        <f>TEXT($G$1, "[$-ko-KR]yyyy-mm-dd(ddd) ") &amp; "오후 21:00"</f>
        <v>2021-05-09(일) 오후 21:00</v>
      </c>
      <c r="K177" s="333"/>
      <c r="L177" s="334"/>
      <c r="M177" s="332" t="str">
        <f>TEXT($G$1+1, "[$-ko-KR]yyyy-mm-dd(ddd) ") &amp; "오전 00:00"</f>
        <v>2021-05-10(월)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18"/>
      <c r="R179" s="318"/>
      <c r="S179" s="31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18"/>
      <c r="R180" s="318"/>
      <c r="S180" s="31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08"/>
      <c r="R181" s="308"/>
      <c r="S181" s="308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08"/>
      <c r="R182" s="308"/>
      <c r="S182" s="308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08"/>
      <c r="R183" s="308"/>
      <c r="S183" s="308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08"/>
      <c r="R184" s="308"/>
      <c r="S184" s="308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08"/>
      <c r="R185" s="308"/>
      <c r="S185" s="308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08"/>
      <c r="R186" s="308"/>
      <c r="S186" s="308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09"/>
      <c r="R188" s="310"/>
      <c r="S188" s="311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12"/>
      <c r="R189" s="313"/>
      <c r="S189" s="314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15"/>
      <c r="R190" s="316"/>
      <c r="S190" s="317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08"/>
      <c r="R191" s="308"/>
      <c r="S191" s="308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18"/>
      <c r="R192" s="318"/>
      <c r="S192" s="31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18"/>
      <c r="R193" s="318"/>
      <c r="S193" s="31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08"/>
      <c r="R194" s="308"/>
      <c r="S194" s="308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08"/>
      <c r="R195" s="308"/>
      <c r="S195" s="308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08"/>
      <c r="R196" s="308"/>
      <c r="S196" s="308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97"/>
      <c r="R197" s="298"/>
      <c r="S197" s="29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44326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8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376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41"/>
      <c r="I3" s="342"/>
      <c r="J3" s="4" t="s">
        <v>7</v>
      </c>
      <c r="K3" s="344" t="s">
        <v>377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378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41"/>
      <c r="I5" s="342"/>
      <c r="J5" s="4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41"/>
      <c r="I7" s="342"/>
      <c r="J7" s="4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/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41"/>
      <c r="I9" s="342"/>
      <c r="J9" s="4" t="s">
        <v>28</v>
      </c>
      <c r="K9" s="344"/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 t="s">
        <v>382</v>
      </c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 t="s">
        <v>383</v>
      </c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41"/>
      <c r="I11" s="342"/>
      <c r="J11" s="7" t="s">
        <v>32</v>
      </c>
      <c r="K11" s="337" t="s">
        <v>373</v>
      </c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7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185" t="s">
        <v>39</v>
      </c>
      <c r="B15" s="368" t="str">
        <f>TEXT($G$1, "[$-ko-KR]yyyy-mm-dd(ddd) ") &amp; "오전 00:00"</f>
        <v>2021-05-10(월) 오전 00:00</v>
      </c>
      <c r="C15" s="369"/>
      <c r="D15" s="332" t="str">
        <f>TEXT($G$1, "[$-ko-KR]yyyy-mm-dd(ddd) ") &amp; "오후 14:00"</f>
        <v>2021-05-10(월) 오후 14:00</v>
      </c>
      <c r="E15" s="333"/>
      <c r="F15" s="334"/>
      <c r="G15" s="332" t="str">
        <f>TEXT($G$1, "[$-ko-KR]yyyy-mm-dd(ddd) ") &amp; "오후 19:00"</f>
        <v>2021-05-10(월) 오후 19:00</v>
      </c>
      <c r="H15" s="333"/>
      <c r="I15" s="334"/>
      <c r="J15" s="332" t="str">
        <f>TEXT($G$1, "[$-ko-KR]yyyy-mm-dd(ddd) ") &amp; "오후 21:00"</f>
        <v>2021-05-10(월) 오후 21:00</v>
      </c>
      <c r="K15" s="333"/>
      <c r="L15" s="334"/>
      <c r="M15" s="332" t="str">
        <f>TEXT($G$1+1, "[$-ko-KR]yyyy-mm-dd(ddd) ") &amp; "오전 00:00"</f>
        <v>2021-05-11(화) 오전 00:00</v>
      </c>
      <c r="N15" s="333"/>
      <c r="O15" s="334"/>
      <c r="Q15" s="318"/>
      <c r="R15" s="318"/>
      <c r="S15" s="31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18"/>
      <c r="R17" s="318"/>
      <c r="S17" s="31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18"/>
      <c r="R18" s="318"/>
      <c r="S18" s="31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08"/>
      <c r="R19" s="308"/>
      <c r="S19" s="308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08"/>
      <c r="R20" s="308"/>
      <c r="S20" s="308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08"/>
      <c r="R21" s="308"/>
      <c r="S21" s="308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08"/>
      <c r="R22" s="308"/>
      <c r="S22" s="308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08"/>
      <c r="R23" s="308"/>
      <c r="S23" s="308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08"/>
      <c r="R24" s="308"/>
      <c r="S24" s="308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09"/>
      <c r="R26" s="310"/>
      <c r="S26" s="311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12"/>
      <c r="R27" s="313"/>
      <c r="S27" s="314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15"/>
      <c r="R28" s="316"/>
      <c r="S28" s="317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08"/>
      <c r="R29" s="308"/>
      <c r="S29" s="308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18"/>
      <c r="R30" s="318"/>
      <c r="S30" s="31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18"/>
      <c r="R31" s="318"/>
      <c r="S31" s="31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08"/>
      <c r="R32" s="308"/>
      <c r="S32" s="308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08"/>
      <c r="R33" s="308"/>
      <c r="S33" s="308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08"/>
      <c r="R34" s="308"/>
      <c r="S34" s="308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97"/>
      <c r="R35" s="298"/>
      <c r="S35" s="29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00"/>
      <c r="R36" s="301"/>
      <c r="S36" s="30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75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2021-05-10(월) 오전 00:00</v>
      </c>
      <c r="C42" s="369"/>
      <c r="D42" s="332" t="str">
        <f>TEXT($G$1, "[$-ko-KR]yyyy-mm-dd(ddd) ") &amp; "오후 14:00"</f>
        <v>2021-05-10(월) 오후 14:00</v>
      </c>
      <c r="E42" s="333"/>
      <c r="F42" s="334"/>
      <c r="G42" s="332" t="str">
        <f>TEXT($G$1, "[$-ko-KR]yyyy-mm-dd(ddd) ") &amp; "오후 19:00"</f>
        <v>2021-05-10(월) 오후 19:00</v>
      </c>
      <c r="H42" s="333"/>
      <c r="I42" s="334"/>
      <c r="J42" s="332" t="str">
        <f>TEXT($G$1, "[$-ko-KR]yyyy-mm-dd(ddd) ") &amp; "오후 21:00"</f>
        <v>2021-05-10(월) 오후 21:00</v>
      </c>
      <c r="K42" s="333"/>
      <c r="L42" s="334"/>
      <c r="M42" s="332" t="str">
        <f>TEXT($G$1+1, "[$-ko-KR]yyyy-mm-dd(ddd) ") &amp; "오전 00:00"</f>
        <v>2021-05-11(화)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18"/>
      <c r="R44" s="318"/>
      <c r="S44" s="31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18"/>
      <c r="R45" s="318"/>
      <c r="S45" s="31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08"/>
      <c r="R46" s="308"/>
      <c r="S46" s="308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08"/>
      <c r="R47" s="308"/>
      <c r="S47" s="308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08"/>
      <c r="R48" s="308"/>
      <c r="S48" s="308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08"/>
      <c r="R49" s="308"/>
      <c r="S49" s="308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08"/>
      <c r="R50" s="308"/>
      <c r="S50" s="308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08"/>
      <c r="R51" s="308"/>
      <c r="S51" s="308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09"/>
      <c r="R53" s="310"/>
      <c r="S53" s="311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12"/>
      <c r="R54" s="313"/>
      <c r="S54" s="314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15"/>
      <c r="R55" s="316"/>
      <c r="S55" s="317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08"/>
      <c r="R56" s="308"/>
      <c r="S56" s="308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18"/>
      <c r="R57" s="318"/>
      <c r="S57" s="31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18"/>
      <c r="R58" s="318"/>
      <c r="S58" s="31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08"/>
      <c r="R59" s="308"/>
      <c r="S59" s="308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08"/>
      <c r="R60" s="308"/>
      <c r="S60" s="308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08"/>
      <c r="R61" s="308"/>
      <c r="S61" s="308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75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2021-05-10(월) 오전 00:00</v>
      </c>
      <c r="C69" s="369"/>
      <c r="D69" s="332" t="str">
        <f>TEXT($G$1, "[$-ko-KR]yyyy-mm-dd(ddd) ") &amp; "오후 14:00"</f>
        <v>2021-05-10(월) 오후 14:00</v>
      </c>
      <c r="E69" s="333"/>
      <c r="F69" s="334"/>
      <c r="G69" s="332" t="str">
        <f>TEXT($G$1, "[$-ko-KR]yyyy-mm-dd(ddd) ") &amp; "오후 19:00"</f>
        <v>2021-05-10(월) 오후 19:00</v>
      </c>
      <c r="H69" s="333"/>
      <c r="I69" s="334"/>
      <c r="J69" s="332" t="str">
        <f>TEXT($G$1, "[$-ko-KR]yyyy-mm-dd(ddd) ") &amp; "오후 21:00"</f>
        <v>2021-05-10(월) 오후 21:00</v>
      </c>
      <c r="K69" s="333"/>
      <c r="L69" s="334"/>
      <c r="M69" s="332" t="str">
        <f>TEXT($G$1+1, "[$-ko-KR]yyyy-mm-dd(ddd) ") &amp; "오전 00:00"</f>
        <v>2021-05-11(화)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18"/>
      <c r="R71" s="318"/>
      <c r="S71" s="31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18"/>
      <c r="R72" s="318"/>
      <c r="S72" s="31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08"/>
      <c r="R73" s="308"/>
      <c r="S73" s="308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08"/>
      <c r="R74" s="308"/>
      <c r="S74" s="308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08"/>
      <c r="R75" s="308"/>
      <c r="S75" s="308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08"/>
      <c r="R76" s="308"/>
      <c r="S76" s="308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08"/>
      <c r="R77" s="308"/>
      <c r="S77" s="308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08"/>
      <c r="R78" s="308"/>
      <c r="S78" s="308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09"/>
      <c r="R80" s="310"/>
      <c r="S80" s="311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12"/>
      <c r="R81" s="313"/>
      <c r="S81" s="314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15"/>
      <c r="R82" s="316"/>
      <c r="S82" s="317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08"/>
      <c r="R83" s="308"/>
      <c r="S83" s="308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18"/>
      <c r="R84" s="318"/>
      <c r="S84" s="31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18"/>
      <c r="R85" s="318"/>
      <c r="S85" s="31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08"/>
      <c r="R86" s="308"/>
      <c r="S86" s="308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08"/>
      <c r="R87" s="308"/>
      <c r="S87" s="308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08"/>
      <c r="R88" s="308"/>
      <c r="S88" s="308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97"/>
      <c r="R89" s="298"/>
      <c r="S89" s="29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75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2021-05-10(월) 오전 00:00</v>
      </c>
      <c r="C96" s="369"/>
      <c r="D96" s="332" t="str">
        <f>TEXT($G$1, "[$-ko-KR]yyyy-mm-dd(ddd) ") &amp; "오후 14:00"</f>
        <v>2021-05-10(월) 오후 14:00</v>
      </c>
      <c r="E96" s="333"/>
      <c r="F96" s="334"/>
      <c r="G96" s="332" t="str">
        <f>TEXT($G$1, "[$-ko-KR]yyyy-mm-dd(ddd) ") &amp; "오후 19:00"</f>
        <v>2021-05-10(월) 오후 19:00</v>
      </c>
      <c r="H96" s="333"/>
      <c r="I96" s="334"/>
      <c r="J96" s="332" t="str">
        <f>TEXT($G$1, "[$-ko-KR]yyyy-mm-dd(ddd) ") &amp; "오후 21:00"</f>
        <v>2021-05-10(월) 오후 21:00</v>
      </c>
      <c r="K96" s="333"/>
      <c r="L96" s="334"/>
      <c r="M96" s="332" t="str">
        <f>TEXT($G$1+1, "[$-ko-KR]yyyy-mm-dd(ddd) ") &amp; "오전 00:00"</f>
        <v>2021-05-11(화)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18"/>
      <c r="R98" s="318"/>
      <c r="S98" s="31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18"/>
      <c r="R99" s="318"/>
      <c r="S99" s="31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08"/>
      <c r="R100" s="308"/>
      <c r="S100" s="308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08"/>
      <c r="R101" s="308"/>
      <c r="S101" s="308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08"/>
      <c r="R102" s="308"/>
      <c r="S102" s="308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08"/>
      <c r="R103" s="308"/>
      <c r="S103" s="308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08"/>
      <c r="R104" s="308"/>
      <c r="S104" s="308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08"/>
      <c r="R105" s="308"/>
      <c r="S105" s="308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09"/>
      <c r="R107" s="310"/>
      <c r="S107" s="311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12"/>
      <c r="R108" s="313"/>
      <c r="S108" s="314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15"/>
      <c r="R109" s="316"/>
      <c r="S109" s="317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08"/>
      <c r="R110" s="308"/>
      <c r="S110" s="308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18"/>
      <c r="R111" s="318"/>
      <c r="S111" s="31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18"/>
      <c r="R112" s="318"/>
      <c r="S112" s="31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08"/>
      <c r="R113" s="308"/>
      <c r="S113" s="308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08"/>
      <c r="R114" s="308"/>
      <c r="S114" s="308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08"/>
      <c r="R115" s="308"/>
      <c r="S115" s="308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97"/>
      <c r="R116" s="298"/>
      <c r="S116" s="29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75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2021-05-10(월) 오전 00:00</v>
      </c>
      <c r="C123" s="369"/>
      <c r="D123" s="332" t="str">
        <f>TEXT($G$1, "[$-ko-KR]yyyy-mm-dd(ddd) ") &amp; "오후 14:00"</f>
        <v>2021-05-10(월) 오후 14:00</v>
      </c>
      <c r="E123" s="333"/>
      <c r="F123" s="334"/>
      <c r="G123" s="332" t="str">
        <f>TEXT($G$1, "[$-ko-KR]yyyy-mm-dd(ddd) ") &amp; "오후 19:00"</f>
        <v>2021-05-10(월) 오후 19:00</v>
      </c>
      <c r="H123" s="333"/>
      <c r="I123" s="334"/>
      <c r="J123" s="332" t="str">
        <f>TEXT($G$1, "[$-ko-KR]yyyy-mm-dd(ddd) ") &amp; "오후 21:00"</f>
        <v>2021-05-10(월) 오후 21:00</v>
      </c>
      <c r="K123" s="333"/>
      <c r="L123" s="334"/>
      <c r="M123" s="332" t="str">
        <f>TEXT($G$1+1, "[$-ko-KR]yyyy-mm-dd(ddd) ") &amp; "오전 00:00"</f>
        <v>2021-05-11(화)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18"/>
      <c r="R125" s="318"/>
      <c r="S125" s="31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18"/>
      <c r="R126" s="318"/>
      <c r="S126" s="31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08"/>
      <c r="R127" s="308"/>
      <c r="S127" s="308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08"/>
      <c r="R128" s="308"/>
      <c r="S128" s="308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08"/>
      <c r="R129" s="308"/>
      <c r="S129" s="308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08"/>
      <c r="R130" s="308"/>
      <c r="S130" s="308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08"/>
      <c r="R131" s="308"/>
      <c r="S131" s="308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08"/>
      <c r="R132" s="308"/>
      <c r="S132" s="308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09"/>
      <c r="R134" s="310"/>
      <c r="S134" s="311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12"/>
      <c r="R135" s="313"/>
      <c r="S135" s="314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15"/>
      <c r="R136" s="316"/>
      <c r="S136" s="317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08"/>
      <c r="R137" s="308"/>
      <c r="S137" s="308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18"/>
      <c r="R138" s="318"/>
      <c r="S138" s="31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18"/>
      <c r="R139" s="318"/>
      <c r="S139" s="31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08"/>
      <c r="R140" s="308"/>
      <c r="S140" s="308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08"/>
      <c r="R141" s="308"/>
      <c r="S141" s="308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08"/>
      <c r="R142" s="308"/>
      <c r="S142" s="308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75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2021-05-10(월) 오전 00:00</v>
      </c>
      <c r="C150" s="369"/>
      <c r="D150" s="332" t="str">
        <f>TEXT($G$1, "[$-ko-KR]yyyy-mm-dd(ddd) ") &amp; "오후 14:00"</f>
        <v>2021-05-10(월) 오후 14:00</v>
      </c>
      <c r="E150" s="333"/>
      <c r="F150" s="334"/>
      <c r="G150" s="332" t="str">
        <f>TEXT($G$1, "[$-ko-KR]yyyy-mm-dd(ddd) ") &amp; "오후 19:00"</f>
        <v>2021-05-10(월) 오후 19:00</v>
      </c>
      <c r="H150" s="333"/>
      <c r="I150" s="334"/>
      <c r="J150" s="332" t="str">
        <f>TEXT($G$1, "[$-ko-KR]yyyy-mm-dd(ddd) ") &amp; "오후 21:00"</f>
        <v>2021-05-10(월) 오후 21:00</v>
      </c>
      <c r="K150" s="333"/>
      <c r="L150" s="334"/>
      <c r="M150" s="332" t="str">
        <f>TEXT($G$1+1, "[$-ko-KR]yyyy-mm-dd(ddd) ") &amp; "오전 00:00"</f>
        <v>2021-05-11(화)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18"/>
      <c r="R152" s="318"/>
      <c r="S152" s="31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18"/>
      <c r="R153" s="318"/>
      <c r="S153" s="31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08"/>
      <c r="R154" s="308"/>
      <c r="S154" s="308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08"/>
      <c r="R155" s="308"/>
      <c r="S155" s="308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08"/>
      <c r="R156" s="308"/>
      <c r="S156" s="308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08"/>
      <c r="R157" s="308"/>
      <c r="S157" s="308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08"/>
      <c r="R158" s="308"/>
      <c r="S158" s="308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08"/>
      <c r="R159" s="308"/>
      <c r="S159" s="308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09"/>
      <c r="R161" s="310"/>
      <c r="S161" s="311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12"/>
      <c r="R162" s="313"/>
      <c r="S162" s="314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15"/>
      <c r="R163" s="316"/>
      <c r="S163" s="317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08"/>
      <c r="R164" s="308"/>
      <c r="S164" s="308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18"/>
      <c r="R165" s="318"/>
      <c r="S165" s="31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18"/>
      <c r="R166" s="318"/>
      <c r="S166" s="31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08"/>
      <c r="R167" s="308"/>
      <c r="S167" s="308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08"/>
      <c r="R168" s="308"/>
      <c r="S168" s="308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08"/>
      <c r="R169" s="308"/>
      <c r="S169" s="308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97"/>
      <c r="R170" s="298"/>
      <c r="S170" s="29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75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2021-05-10(월) 오전 00:00</v>
      </c>
      <c r="C177" s="369"/>
      <c r="D177" s="332" t="str">
        <f>TEXT($G$1, "[$-ko-KR]yyyy-mm-dd(ddd) ") &amp; "오후 14:00"</f>
        <v>2021-05-10(월) 오후 14:00</v>
      </c>
      <c r="E177" s="333"/>
      <c r="F177" s="334"/>
      <c r="G177" s="332" t="str">
        <f>TEXT($G$1, "[$-ko-KR]yyyy-mm-dd(ddd) ") &amp; "오후 19:00"</f>
        <v>2021-05-10(월) 오후 19:00</v>
      </c>
      <c r="H177" s="333"/>
      <c r="I177" s="334"/>
      <c r="J177" s="332" t="str">
        <f>TEXT($G$1, "[$-ko-KR]yyyy-mm-dd(ddd) ") &amp; "오후 21:00"</f>
        <v>2021-05-10(월) 오후 21:00</v>
      </c>
      <c r="K177" s="333"/>
      <c r="L177" s="334"/>
      <c r="M177" s="332" t="str">
        <f>TEXT($G$1+1, "[$-ko-KR]yyyy-mm-dd(ddd) ") &amp; "오전 00:00"</f>
        <v>2021-05-11(화)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18"/>
      <c r="R179" s="318"/>
      <c r="S179" s="31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18"/>
      <c r="R180" s="318"/>
      <c r="S180" s="31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08"/>
      <c r="R181" s="308"/>
      <c r="S181" s="308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08"/>
      <c r="R182" s="308"/>
      <c r="S182" s="308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08"/>
      <c r="R183" s="308"/>
      <c r="S183" s="308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08"/>
      <c r="R184" s="308"/>
      <c r="S184" s="308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08"/>
      <c r="R185" s="308"/>
      <c r="S185" s="308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08"/>
      <c r="R186" s="308"/>
      <c r="S186" s="308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09"/>
      <c r="R188" s="310"/>
      <c r="S188" s="311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12"/>
      <c r="R189" s="313"/>
      <c r="S189" s="314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15"/>
      <c r="R190" s="316"/>
      <c r="S190" s="317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08"/>
      <c r="R191" s="308"/>
      <c r="S191" s="308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18"/>
      <c r="R192" s="318"/>
      <c r="S192" s="31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18"/>
      <c r="R193" s="318"/>
      <c r="S193" s="31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08"/>
      <c r="R194" s="308"/>
      <c r="S194" s="308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08"/>
      <c r="R195" s="308"/>
      <c r="S195" s="308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08"/>
      <c r="R196" s="308"/>
      <c r="S196" s="308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97"/>
      <c r="R197" s="298"/>
      <c r="S197" s="29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03"/>
      <c r="R199" s="304"/>
      <c r="S199" s="305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6:F16 E37:F37 D15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6:I16 H37:I37 G15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6:L16 K37:L37 J15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6:O16 N37:O37 M15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8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376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41"/>
      <c r="I3" s="342"/>
      <c r="J3" s="4" t="s">
        <v>7</v>
      </c>
      <c r="K3" s="344" t="s">
        <v>377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378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41"/>
      <c r="I5" s="342"/>
      <c r="J5" s="4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41"/>
      <c r="I7" s="342"/>
      <c r="J7" s="4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/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41"/>
      <c r="I9" s="342"/>
      <c r="J9" s="4" t="s">
        <v>28</v>
      </c>
      <c r="K9" s="344"/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 t="s">
        <v>382</v>
      </c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 t="s">
        <v>383</v>
      </c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41"/>
      <c r="I11" s="342"/>
      <c r="J11" s="7" t="s">
        <v>32</v>
      </c>
      <c r="K11" s="337" t="s">
        <v>373</v>
      </c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86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2021-05-11(화) 오전 00:00</v>
      </c>
      <c r="C15" s="364"/>
      <c r="D15" s="332" t="str">
        <f>TEXT($G$1, "[$-ko-KR]yyyy-mm-dd(ddd) ") &amp; "오후 14:00"</f>
        <v>2021-05-11(화) 오후 14:00</v>
      </c>
      <c r="E15" s="333"/>
      <c r="F15" s="334"/>
      <c r="G15" s="332" t="str">
        <f>TEXT($G$1, "[$-ko-KR]yyyy-mm-dd(ddd) ") &amp; "오후 19:00"</f>
        <v>2021-05-11(화) 오후 19:00</v>
      </c>
      <c r="H15" s="333"/>
      <c r="I15" s="334"/>
      <c r="J15" s="332" t="str">
        <f>TEXT($G$1, "[$-ko-KR]yyyy-mm-dd(ddd) ") &amp; "오후 21:00"</f>
        <v>2021-05-11(화) 오후 21:00</v>
      </c>
      <c r="K15" s="333"/>
      <c r="L15" s="334"/>
      <c r="M15" s="332" t="str">
        <f>TEXT($G$1+1, "[$-ko-KR]yyyy-mm-dd(ddd) ") &amp; "오전 00:00"</f>
        <v>2021-05-12(수)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18"/>
      <c r="R17" s="318"/>
      <c r="S17" s="31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18"/>
      <c r="R18" s="318"/>
      <c r="S18" s="31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08"/>
      <c r="R19" s="308"/>
      <c r="S19" s="308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08"/>
      <c r="R20" s="308"/>
      <c r="S20" s="308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08"/>
      <c r="R21" s="308"/>
      <c r="S21" s="308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08"/>
      <c r="R22" s="308"/>
      <c r="S22" s="308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08"/>
      <c r="R23" s="308"/>
      <c r="S23" s="308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08"/>
      <c r="R24" s="308"/>
      <c r="S24" s="308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09"/>
      <c r="R26" s="310"/>
      <c r="S26" s="311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12"/>
      <c r="R27" s="313"/>
      <c r="S27" s="314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15"/>
      <c r="R28" s="316"/>
      <c r="S28" s="317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08"/>
      <c r="R29" s="308"/>
      <c r="S29" s="308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18"/>
      <c r="R30" s="318"/>
      <c r="S30" s="31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18"/>
      <c r="R31" s="318"/>
      <c r="S31" s="31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08"/>
      <c r="R32" s="308"/>
      <c r="S32" s="308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08"/>
      <c r="R33" s="308"/>
      <c r="S33" s="308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08"/>
      <c r="R34" s="308"/>
      <c r="S34" s="308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97"/>
      <c r="R35" s="298"/>
      <c r="S35" s="29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86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2021-05-11(화) 오전 00:00</v>
      </c>
      <c r="C42" s="369"/>
      <c r="D42" s="332" t="str">
        <f>TEXT($G$1, "[$-ko-KR]yyyy-mm-dd(ddd) ") &amp; "오후 14:00"</f>
        <v>2021-05-11(화) 오후 14:00</v>
      </c>
      <c r="E42" s="333"/>
      <c r="F42" s="334"/>
      <c r="G42" s="332" t="str">
        <f>TEXT($G$1, "[$-ko-KR]yyyy-mm-dd(ddd) ") &amp; "오후 19:00"</f>
        <v>2021-05-11(화) 오후 19:00</v>
      </c>
      <c r="H42" s="333"/>
      <c r="I42" s="334"/>
      <c r="J42" s="332" t="str">
        <f>TEXT($G$1, "[$-ko-KR]yyyy-mm-dd(ddd) ") &amp; "오후 21:00"</f>
        <v>2021-05-11(화) 오후 21:00</v>
      </c>
      <c r="K42" s="333"/>
      <c r="L42" s="334"/>
      <c r="M42" s="332" t="str">
        <f>TEXT($G$1+1, "[$-ko-KR]yyyy-mm-dd(ddd) ") &amp; "오전 00:00"</f>
        <v>2021-05-12(수)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18"/>
      <c r="R44" s="318"/>
      <c r="S44" s="31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18"/>
      <c r="R45" s="318"/>
      <c r="S45" s="31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08"/>
      <c r="R46" s="308"/>
      <c r="S46" s="308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08"/>
      <c r="R47" s="308"/>
      <c r="S47" s="308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08"/>
      <c r="R48" s="308"/>
      <c r="S48" s="308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08"/>
      <c r="R49" s="308"/>
      <c r="S49" s="308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08"/>
      <c r="R50" s="308"/>
      <c r="S50" s="308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08"/>
      <c r="R51" s="308"/>
      <c r="S51" s="308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09"/>
      <c r="R53" s="310"/>
      <c r="S53" s="311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12"/>
      <c r="R54" s="313"/>
      <c r="S54" s="314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15"/>
      <c r="R55" s="316"/>
      <c r="S55" s="317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08"/>
      <c r="R56" s="308"/>
      <c r="S56" s="308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18"/>
      <c r="R57" s="318"/>
      <c r="S57" s="31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18"/>
      <c r="R58" s="318"/>
      <c r="S58" s="31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08"/>
      <c r="R59" s="308"/>
      <c r="S59" s="308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08"/>
      <c r="R60" s="308"/>
      <c r="S60" s="308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08"/>
      <c r="R61" s="308"/>
      <c r="S61" s="308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86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2021-05-11(화) 오전 00:00</v>
      </c>
      <c r="C69" s="369"/>
      <c r="D69" s="332" t="str">
        <f>TEXT($G$1, "[$-ko-KR]yyyy-mm-dd(ddd) ") &amp; "오후 14:00"</f>
        <v>2021-05-11(화) 오후 14:00</v>
      </c>
      <c r="E69" s="333"/>
      <c r="F69" s="334"/>
      <c r="G69" s="332" t="str">
        <f>TEXT($G$1, "[$-ko-KR]yyyy-mm-dd(ddd) ") &amp; "오후 19:00"</f>
        <v>2021-05-11(화) 오후 19:00</v>
      </c>
      <c r="H69" s="333"/>
      <c r="I69" s="334"/>
      <c r="J69" s="332" t="str">
        <f>TEXT($G$1, "[$-ko-KR]yyyy-mm-dd(ddd) ") &amp; "오후 21:00"</f>
        <v>2021-05-11(화) 오후 21:00</v>
      </c>
      <c r="K69" s="333"/>
      <c r="L69" s="334"/>
      <c r="M69" s="332" t="str">
        <f>TEXT($G$1+1, "[$-ko-KR]yyyy-mm-dd(ddd) ") &amp; "오전 00:00"</f>
        <v>2021-05-12(수)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18"/>
      <c r="R71" s="318"/>
      <c r="S71" s="31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8"/>
      <c r="R72" s="318"/>
      <c r="S72" s="31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08"/>
      <c r="R73" s="308"/>
      <c r="S73" s="308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08"/>
      <c r="R74" s="308"/>
      <c r="S74" s="308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08"/>
      <c r="R75" s="308"/>
      <c r="S75" s="308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08"/>
      <c r="R76" s="308"/>
      <c r="S76" s="308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08"/>
      <c r="R77" s="308"/>
      <c r="S77" s="308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08"/>
      <c r="R78" s="308"/>
      <c r="S78" s="308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09"/>
      <c r="R80" s="310"/>
      <c r="S80" s="311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12"/>
      <c r="R81" s="313"/>
      <c r="S81" s="314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15"/>
      <c r="R82" s="316"/>
      <c r="S82" s="317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08"/>
      <c r="R83" s="308"/>
      <c r="S83" s="308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18"/>
      <c r="R84" s="318"/>
      <c r="S84" s="31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18"/>
      <c r="R85" s="318"/>
      <c r="S85" s="31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08"/>
      <c r="R86" s="308"/>
      <c r="S86" s="308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08"/>
      <c r="R87" s="308"/>
      <c r="S87" s="308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08"/>
      <c r="R88" s="308"/>
      <c r="S88" s="308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97"/>
      <c r="R89" s="298"/>
      <c r="S89" s="29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86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2021-05-11(화) 오전 00:00</v>
      </c>
      <c r="C96" s="369"/>
      <c r="D96" s="332" t="str">
        <f>TEXT($G$1, "[$-ko-KR]yyyy-mm-dd(ddd) ") &amp; "오후 14:00"</f>
        <v>2021-05-11(화) 오후 14:00</v>
      </c>
      <c r="E96" s="333"/>
      <c r="F96" s="334"/>
      <c r="G96" s="332" t="str">
        <f>TEXT($G$1, "[$-ko-KR]yyyy-mm-dd(ddd) ") &amp; "오후 19:00"</f>
        <v>2021-05-11(화) 오후 19:00</v>
      </c>
      <c r="H96" s="333"/>
      <c r="I96" s="334"/>
      <c r="J96" s="332" t="str">
        <f>TEXT($G$1, "[$-ko-KR]yyyy-mm-dd(ddd) ") &amp; "오후 21:00"</f>
        <v>2021-05-11(화) 오후 21:00</v>
      </c>
      <c r="K96" s="333"/>
      <c r="L96" s="334"/>
      <c r="M96" s="332" t="str">
        <f>TEXT($G$1+1, "[$-ko-KR]yyyy-mm-dd(ddd) ") &amp; "오전 00:00"</f>
        <v>2021-05-12(수)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18"/>
      <c r="R98" s="318"/>
      <c r="S98" s="31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18"/>
      <c r="R99" s="318"/>
      <c r="S99" s="31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08"/>
      <c r="R100" s="308"/>
      <c r="S100" s="308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08"/>
      <c r="R101" s="308"/>
      <c r="S101" s="308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08"/>
      <c r="R102" s="308"/>
      <c r="S102" s="308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08"/>
      <c r="R103" s="308"/>
      <c r="S103" s="308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08"/>
      <c r="R104" s="308"/>
      <c r="S104" s="308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08"/>
      <c r="R105" s="308"/>
      <c r="S105" s="308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09"/>
      <c r="R107" s="310"/>
      <c r="S107" s="311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12"/>
      <c r="R108" s="313"/>
      <c r="S108" s="314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15"/>
      <c r="R109" s="316"/>
      <c r="S109" s="317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08"/>
      <c r="R110" s="308"/>
      <c r="S110" s="308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18"/>
      <c r="R111" s="318"/>
      <c r="S111" s="31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18"/>
      <c r="R112" s="318"/>
      <c r="S112" s="31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08"/>
      <c r="R113" s="308"/>
      <c r="S113" s="308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08"/>
      <c r="R114" s="308"/>
      <c r="S114" s="308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08"/>
      <c r="R115" s="308"/>
      <c r="S115" s="308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97"/>
      <c r="R116" s="298"/>
      <c r="S116" s="29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86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2021-05-11(화) 오전 00:00</v>
      </c>
      <c r="C123" s="369"/>
      <c r="D123" s="332" t="str">
        <f>TEXT($G$1, "[$-ko-KR]yyyy-mm-dd(ddd) ") &amp; "오후 14:00"</f>
        <v>2021-05-11(화) 오후 14:00</v>
      </c>
      <c r="E123" s="333"/>
      <c r="F123" s="334"/>
      <c r="G123" s="332" t="str">
        <f>TEXT($G$1, "[$-ko-KR]yyyy-mm-dd(ddd) ") &amp; "오후 19:00"</f>
        <v>2021-05-11(화) 오후 19:00</v>
      </c>
      <c r="H123" s="333"/>
      <c r="I123" s="334"/>
      <c r="J123" s="332" t="str">
        <f>TEXT($G$1, "[$-ko-KR]yyyy-mm-dd(ddd) ") &amp; "오후 21:00"</f>
        <v>2021-05-11(화) 오후 21:00</v>
      </c>
      <c r="K123" s="333"/>
      <c r="L123" s="334"/>
      <c r="M123" s="332" t="str">
        <f>TEXT($G$1+1, "[$-ko-KR]yyyy-mm-dd(ddd) ") &amp; "오전 00:00"</f>
        <v>2021-05-12(수)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18"/>
      <c r="R125" s="318"/>
      <c r="S125" s="31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18"/>
      <c r="R126" s="318"/>
      <c r="S126" s="31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08"/>
      <c r="R127" s="308"/>
      <c r="S127" s="308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08"/>
      <c r="R128" s="308"/>
      <c r="S128" s="308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08"/>
      <c r="R129" s="308"/>
      <c r="S129" s="308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08"/>
      <c r="R130" s="308"/>
      <c r="S130" s="308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08"/>
      <c r="R131" s="308"/>
      <c r="S131" s="308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08"/>
      <c r="R132" s="308"/>
      <c r="S132" s="308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09"/>
      <c r="R134" s="310"/>
      <c r="S134" s="311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12"/>
      <c r="R135" s="313"/>
      <c r="S135" s="314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15"/>
      <c r="R136" s="316"/>
      <c r="S136" s="317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08"/>
      <c r="R137" s="308"/>
      <c r="S137" s="308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18"/>
      <c r="R138" s="318"/>
      <c r="S138" s="31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18"/>
      <c r="R139" s="318"/>
      <c r="S139" s="31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08"/>
      <c r="R140" s="308"/>
      <c r="S140" s="308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08"/>
      <c r="R141" s="308"/>
      <c r="S141" s="308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08"/>
      <c r="R142" s="308"/>
      <c r="S142" s="308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97"/>
      <c r="R143" s="298"/>
      <c r="S143" s="29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86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2021-05-11(화) 오전 00:00</v>
      </c>
      <c r="C150" s="369"/>
      <c r="D150" s="332" t="str">
        <f>TEXT($G$1, "[$-ko-KR]yyyy-mm-dd(ddd) ") &amp; "오후 14:00"</f>
        <v>2021-05-11(화) 오후 14:00</v>
      </c>
      <c r="E150" s="333"/>
      <c r="F150" s="334"/>
      <c r="G150" s="332" t="str">
        <f>TEXT($G$1, "[$-ko-KR]yyyy-mm-dd(ddd) ") &amp; "오후 19:00"</f>
        <v>2021-05-11(화) 오후 19:00</v>
      </c>
      <c r="H150" s="333"/>
      <c r="I150" s="334"/>
      <c r="J150" s="332" t="str">
        <f>TEXT($G$1, "[$-ko-KR]yyyy-mm-dd(ddd) ") &amp; "오후 21:00"</f>
        <v>2021-05-11(화) 오후 21:00</v>
      </c>
      <c r="K150" s="333"/>
      <c r="L150" s="334"/>
      <c r="M150" s="332" t="str">
        <f>TEXT($G$1+1, "[$-ko-KR]yyyy-mm-dd(ddd) ") &amp; "오전 00:00"</f>
        <v>2021-05-12(수)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18"/>
      <c r="R152" s="318"/>
      <c r="S152" s="31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18"/>
      <c r="R153" s="318"/>
      <c r="S153" s="31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08"/>
      <c r="R154" s="308"/>
      <c r="S154" s="308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08"/>
      <c r="R155" s="308"/>
      <c r="S155" s="308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08"/>
      <c r="R156" s="308"/>
      <c r="S156" s="308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08"/>
      <c r="R157" s="308"/>
      <c r="S157" s="308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08"/>
      <c r="R158" s="308"/>
      <c r="S158" s="308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08"/>
      <c r="R159" s="308"/>
      <c r="S159" s="308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09"/>
      <c r="R161" s="310"/>
      <c r="S161" s="311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12"/>
      <c r="R162" s="313"/>
      <c r="S162" s="314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15"/>
      <c r="R163" s="316"/>
      <c r="S163" s="317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08"/>
      <c r="R164" s="308"/>
      <c r="S164" s="308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18"/>
      <c r="R165" s="318"/>
      <c r="S165" s="31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18"/>
      <c r="R166" s="318"/>
      <c r="S166" s="31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08"/>
      <c r="R167" s="308"/>
      <c r="S167" s="308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08"/>
      <c r="R168" s="308"/>
      <c r="S168" s="308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08"/>
      <c r="R169" s="308"/>
      <c r="S169" s="308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97"/>
      <c r="R170" s="298"/>
      <c r="S170" s="29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86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2021-05-11(화) 오전 00:00</v>
      </c>
      <c r="C177" s="369"/>
      <c r="D177" s="332" t="str">
        <f>TEXT($G$1, "[$-ko-KR]yyyy-mm-dd(ddd) ") &amp; "오후 14:00"</f>
        <v>2021-05-11(화) 오후 14:00</v>
      </c>
      <c r="E177" s="333"/>
      <c r="F177" s="334"/>
      <c r="G177" s="332" t="str">
        <f>TEXT($G$1, "[$-ko-KR]yyyy-mm-dd(ddd) ") &amp; "오후 19:00"</f>
        <v>2021-05-11(화) 오후 19:00</v>
      </c>
      <c r="H177" s="333"/>
      <c r="I177" s="334"/>
      <c r="J177" s="332" t="str">
        <f>TEXT($G$1, "[$-ko-KR]yyyy-mm-dd(ddd) ") &amp; "오후 21:00"</f>
        <v>2021-05-11(화) 오후 21:00</v>
      </c>
      <c r="K177" s="333"/>
      <c r="L177" s="334"/>
      <c r="M177" s="332" t="str">
        <f>TEXT($G$1+1, "[$-ko-KR]yyyy-mm-dd(ddd) ") &amp; "오전 00:00"</f>
        <v>2021-05-12(수)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18"/>
      <c r="R179" s="318"/>
      <c r="S179" s="31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18"/>
      <c r="R180" s="318"/>
      <c r="S180" s="31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08"/>
      <c r="R181" s="308"/>
      <c r="S181" s="308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08"/>
      <c r="R182" s="308"/>
      <c r="S182" s="308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08"/>
      <c r="R183" s="308"/>
      <c r="S183" s="308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08"/>
      <c r="R184" s="308"/>
      <c r="S184" s="308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08"/>
      <c r="R185" s="308"/>
      <c r="S185" s="308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08"/>
      <c r="R186" s="308"/>
      <c r="S186" s="308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09"/>
      <c r="R188" s="310"/>
      <c r="S188" s="311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12"/>
      <c r="R189" s="313"/>
      <c r="S189" s="314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15"/>
      <c r="R190" s="316"/>
      <c r="S190" s="317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08"/>
      <c r="R191" s="308"/>
      <c r="S191" s="308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18"/>
      <c r="R192" s="318"/>
      <c r="S192" s="31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18"/>
      <c r="R193" s="318"/>
      <c r="S193" s="31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08"/>
      <c r="R194" s="308"/>
      <c r="S194" s="308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08"/>
      <c r="R195" s="308"/>
      <c r="S195" s="308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08"/>
      <c r="R196" s="308"/>
      <c r="S196" s="308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97"/>
      <c r="R197" s="298"/>
      <c r="S197" s="29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44328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0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2021-05-12(수) 오전 00:00</v>
      </c>
      <c r="C15" s="364"/>
      <c r="D15" s="319" t="str">
        <f>TEXT($G$1, "[$-ko-KR]yyyy-mm-dd(ddd) ") &amp; "오후 14:00"</f>
        <v>2021-05-12(수) 오후 14:00</v>
      </c>
      <c r="E15" s="320"/>
      <c r="F15" s="321"/>
      <c r="G15" s="319" t="str">
        <f>TEXT($G$1, "[$-ko-KR]yyyy-mm-dd(ddd) ") &amp; "오후 19:00"</f>
        <v>2021-05-12(수) 오후 19:00</v>
      </c>
      <c r="H15" s="320"/>
      <c r="I15" s="321"/>
      <c r="J15" s="319" t="str">
        <f>TEXT($G$1, "[$-ko-KR]yyyy-mm-dd(ddd) ") &amp; "오후 21:00"</f>
        <v>2021-05-12(수) 오후 21:00</v>
      </c>
      <c r="K15" s="320"/>
      <c r="L15" s="321"/>
      <c r="M15" s="319" t="str">
        <f>TEXT($G$1+1, "[$-ko-KR]yyyy-mm-dd(ddd) ") &amp; "오전 00:00"</f>
        <v>2021-05-13(목)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08"/>
      <c r="R16" s="308"/>
      <c r="S16" s="308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18"/>
      <c r="R17" s="318"/>
      <c r="S17" s="31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18"/>
      <c r="R18" s="318"/>
      <c r="S18" s="31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08"/>
      <c r="R19" s="308"/>
      <c r="S19" s="308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08"/>
      <c r="R20" s="308"/>
      <c r="S20" s="308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08"/>
      <c r="R21" s="308"/>
      <c r="S21" s="308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08"/>
      <c r="R22" s="308"/>
      <c r="S22" s="308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08"/>
      <c r="R23" s="308"/>
      <c r="S23" s="308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08"/>
      <c r="R24" s="308"/>
      <c r="S24" s="308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09"/>
      <c r="R26" s="310"/>
      <c r="S26" s="311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12"/>
      <c r="R27" s="313"/>
      <c r="S27" s="314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15"/>
      <c r="R28" s="316"/>
      <c r="S28" s="317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08"/>
      <c r="R29" s="308"/>
      <c r="S29" s="308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18"/>
      <c r="R30" s="318"/>
      <c r="S30" s="31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18"/>
      <c r="R31" s="318"/>
      <c r="S31" s="31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08"/>
      <c r="R32" s="308"/>
      <c r="S32" s="308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08"/>
      <c r="R33" s="308"/>
      <c r="S33" s="308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08"/>
      <c r="R34" s="308"/>
      <c r="S34" s="308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97"/>
      <c r="R35" s="298"/>
      <c r="S35" s="29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0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2021-05-12(수) 오전 00:00</v>
      </c>
      <c r="C42" s="369"/>
      <c r="D42" s="319" t="str">
        <f>TEXT($G$1, "[$-ko-KR]yyyy-mm-dd(ddd) ") &amp; "오후 14:00"</f>
        <v>2021-05-12(수) 오후 14:00</v>
      </c>
      <c r="E42" s="320"/>
      <c r="F42" s="321"/>
      <c r="G42" s="319" t="str">
        <f>TEXT($G$1, "[$-ko-KR]yyyy-mm-dd(ddd) ") &amp; "오후 19:00"</f>
        <v>2021-05-12(수) 오후 19:00</v>
      </c>
      <c r="H42" s="320"/>
      <c r="I42" s="321"/>
      <c r="J42" s="319" t="str">
        <f>TEXT($G$1, "[$-ko-KR]yyyy-mm-dd(ddd) ") &amp; "오후 21:00"</f>
        <v>2021-05-12(수) 오후 21:00</v>
      </c>
      <c r="K42" s="320"/>
      <c r="L42" s="321"/>
      <c r="M42" s="319" t="str">
        <f>TEXT($G$1+1, "[$-ko-KR]yyyy-mm-dd(ddd) ") &amp; "오전 00:00"</f>
        <v>2021-05-13(목)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08"/>
      <c r="R43" s="308"/>
      <c r="S43" s="308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18"/>
      <c r="R44" s="318"/>
      <c r="S44" s="31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18"/>
      <c r="R45" s="318"/>
      <c r="S45" s="31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08"/>
      <c r="R46" s="308"/>
      <c r="S46" s="308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08"/>
      <c r="R47" s="308"/>
      <c r="S47" s="308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08"/>
      <c r="R48" s="308"/>
      <c r="S48" s="308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08"/>
      <c r="R49" s="308"/>
      <c r="S49" s="308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08"/>
      <c r="R50" s="308"/>
      <c r="S50" s="308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08"/>
      <c r="R51" s="308"/>
      <c r="S51" s="308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09"/>
      <c r="R53" s="310"/>
      <c r="S53" s="311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12"/>
      <c r="R54" s="313"/>
      <c r="S54" s="314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15"/>
      <c r="R55" s="316"/>
      <c r="S55" s="317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08"/>
      <c r="R56" s="308"/>
      <c r="S56" s="308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18"/>
      <c r="R57" s="318"/>
      <c r="S57" s="31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18"/>
      <c r="R58" s="318"/>
      <c r="S58" s="31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08"/>
      <c r="R59" s="308"/>
      <c r="S59" s="308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08"/>
      <c r="R60" s="308"/>
      <c r="S60" s="308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08"/>
      <c r="R61" s="308"/>
      <c r="S61" s="308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0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2021-05-12(수) 오전 00:00</v>
      </c>
      <c r="C69" s="369"/>
      <c r="D69" s="319" t="str">
        <f>TEXT($G$1, "[$-ko-KR]yyyy-mm-dd(ddd) ") &amp; "오후 14:00"</f>
        <v>2021-05-12(수) 오후 14:00</v>
      </c>
      <c r="E69" s="320"/>
      <c r="F69" s="321"/>
      <c r="G69" s="319" t="str">
        <f>TEXT($G$1, "[$-ko-KR]yyyy-mm-dd(ddd) ") &amp; "오후 19:00"</f>
        <v>2021-05-12(수) 오후 19:00</v>
      </c>
      <c r="H69" s="320"/>
      <c r="I69" s="321"/>
      <c r="J69" s="319" t="str">
        <f>TEXT($G$1, "[$-ko-KR]yyyy-mm-dd(ddd) ") &amp; "오후 21:00"</f>
        <v>2021-05-12(수) 오후 21:00</v>
      </c>
      <c r="K69" s="320"/>
      <c r="L69" s="321"/>
      <c r="M69" s="319" t="str">
        <f>TEXT($G$1+1, "[$-ko-KR]yyyy-mm-dd(ddd) ") &amp; "오전 00:00"</f>
        <v>2021-05-13(목)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08"/>
      <c r="R70" s="308"/>
      <c r="S70" s="308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18"/>
      <c r="R71" s="318"/>
      <c r="S71" s="31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18"/>
      <c r="R72" s="318"/>
      <c r="S72" s="31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08"/>
      <c r="R73" s="308"/>
      <c r="S73" s="308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08"/>
      <c r="R74" s="308"/>
      <c r="S74" s="308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08"/>
      <c r="R75" s="308"/>
      <c r="S75" s="308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08"/>
      <c r="R76" s="308"/>
      <c r="S76" s="308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08"/>
      <c r="R77" s="308"/>
      <c r="S77" s="308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08"/>
      <c r="R78" s="308"/>
      <c r="S78" s="308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09"/>
      <c r="R80" s="310"/>
      <c r="S80" s="311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12"/>
      <c r="R81" s="313"/>
      <c r="S81" s="314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15"/>
      <c r="R82" s="316"/>
      <c r="S82" s="317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08"/>
      <c r="R83" s="308"/>
      <c r="S83" s="308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18"/>
      <c r="R84" s="318"/>
      <c r="S84" s="31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18"/>
      <c r="R85" s="318"/>
      <c r="S85" s="31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08"/>
      <c r="R86" s="308"/>
      <c r="S86" s="308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08"/>
      <c r="R87" s="308"/>
      <c r="S87" s="308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08"/>
      <c r="R88" s="308"/>
      <c r="S88" s="308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97"/>
      <c r="R89" s="298"/>
      <c r="S89" s="29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0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2021-05-12(수) 오전 00:00</v>
      </c>
      <c r="C96" s="369"/>
      <c r="D96" s="319" t="str">
        <f>TEXT($G$1, "[$-ko-KR]yyyy-mm-dd(ddd) ") &amp; "오후 14:00"</f>
        <v>2021-05-12(수) 오후 14:00</v>
      </c>
      <c r="E96" s="320"/>
      <c r="F96" s="321"/>
      <c r="G96" s="319" t="str">
        <f>TEXT($G$1, "[$-ko-KR]yyyy-mm-dd(ddd) ") &amp; "오후 19:00"</f>
        <v>2021-05-12(수) 오후 19:00</v>
      </c>
      <c r="H96" s="320"/>
      <c r="I96" s="321"/>
      <c r="J96" s="319" t="str">
        <f>TEXT($G$1, "[$-ko-KR]yyyy-mm-dd(ddd) ") &amp; "오후 21:00"</f>
        <v>2021-05-12(수) 오후 21:00</v>
      </c>
      <c r="K96" s="320"/>
      <c r="L96" s="321"/>
      <c r="M96" s="319" t="str">
        <f>TEXT($G$1+1, "[$-ko-KR]yyyy-mm-dd(ddd) ") &amp; "오전 00:00"</f>
        <v>2021-05-13(목)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08"/>
      <c r="R97" s="308"/>
      <c r="S97" s="308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18"/>
      <c r="R98" s="318"/>
      <c r="S98" s="31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18"/>
      <c r="R99" s="318"/>
      <c r="S99" s="31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08"/>
      <c r="R100" s="308"/>
      <c r="S100" s="308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08"/>
      <c r="R101" s="308"/>
      <c r="S101" s="308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08"/>
      <c r="R102" s="308"/>
      <c r="S102" s="308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08"/>
      <c r="R103" s="308"/>
      <c r="S103" s="308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08"/>
      <c r="R104" s="308"/>
      <c r="S104" s="308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08"/>
      <c r="R105" s="308"/>
      <c r="S105" s="308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09"/>
      <c r="R107" s="310"/>
      <c r="S107" s="311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12"/>
      <c r="R108" s="313"/>
      <c r="S108" s="314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15"/>
      <c r="R109" s="316"/>
      <c r="S109" s="317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08"/>
      <c r="R110" s="308"/>
      <c r="S110" s="308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18"/>
      <c r="R111" s="318"/>
      <c r="S111" s="31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18"/>
      <c r="R112" s="318"/>
      <c r="S112" s="31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08"/>
      <c r="R113" s="308"/>
      <c r="S113" s="308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08"/>
      <c r="R114" s="308"/>
      <c r="S114" s="308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08"/>
      <c r="R115" s="308"/>
      <c r="S115" s="308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97"/>
      <c r="R116" s="298"/>
      <c r="S116" s="29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09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2021-05-12(수) 오전 00:00</v>
      </c>
      <c r="C123" s="369"/>
      <c r="D123" s="319" t="str">
        <f>TEXT($G$1, "[$-ko-KR]yyyy-mm-dd(ddd) ") &amp; "오후 14:00"</f>
        <v>2021-05-12(수) 오후 14:00</v>
      </c>
      <c r="E123" s="320"/>
      <c r="F123" s="321"/>
      <c r="G123" s="319" t="str">
        <f>TEXT($G$1, "[$-ko-KR]yyyy-mm-dd(ddd) ") &amp; "오후 19:00"</f>
        <v>2021-05-12(수) 오후 19:00</v>
      </c>
      <c r="H123" s="320"/>
      <c r="I123" s="321"/>
      <c r="J123" s="319" t="str">
        <f>TEXT($G$1, "[$-ko-KR]yyyy-mm-dd(ddd) ") &amp; "오후 21:00"</f>
        <v>2021-05-12(수) 오후 21:00</v>
      </c>
      <c r="K123" s="320"/>
      <c r="L123" s="321"/>
      <c r="M123" s="319" t="str">
        <f>TEXT($G$1+1, "[$-ko-KR]yyyy-mm-dd(ddd) ") &amp; "오전 00:00"</f>
        <v>2021-05-13(목)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08"/>
      <c r="R124" s="308"/>
      <c r="S124" s="308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18"/>
      <c r="R125" s="318"/>
      <c r="S125" s="31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18"/>
      <c r="R126" s="318"/>
      <c r="S126" s="31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08"/>
      <c r="R127" s="308"/>
      <c r="S127" s="308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08"/>
      <c r="R128" s="308"/>
      <c r="S128" s="308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08"/>
      <c r="R129" s="308"/>
      <c r="S129" s="308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08"/>
      <c r="R130" s="308"/>
      <c r="S130" s="308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08"/>
      <c r="R131" s="308"/>
      <c r="S131" s="308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08"/>
      <c r="R132" s="308"/>
      <c r="S132" s="308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09"/>
      <c r="R134" s="310"/>
      <c r="S134" s="311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12"/>
      <c r="R135" s="313"/>
      <c r="S135" s="314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15"/>
      <c r="R136" s="316"/>
      <c r="S136" s="317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08"/>
      <c r="R137" s="308"/>
      <c r="S137" s="308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18"/>
      <c r="R138" s="318"/>
      <c r="S138" s="31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18"/>
      <c r="R139" s="318"/>
      <c r="S139" s="31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08"/>
      <c r="R140" s="308"/>
      <c r="S140" s="308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08"/>
      <c r="R141" s="308"/>
      <c r="S141" s="308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08"/>
      <c r="R142" s="308"/>
      <c r="S142" s="308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0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2021-05-12(수) 오전 00:00</v>
      </c>
      <c r="C150" s="369"/>
      <c r="D150" s="319" t="str">
        <f>TEXT($G$1, "[$-ko-KR]yyyy-mm-dd(ddd) ") &amp; "오후 14:00"</f>
        <v>2021-05-12(수) 오후 14:00</v>
      </c>
      <c r="E150" s="320"/>
      <c r="F150" s="321"/>
      <c r="G150" s="319" t="str">
        <f>TEXT($G$1, "[$-ko-KR]yyyy-mm-dd(ddd) ") &amp; "오후 19:00"</f>
        <v>2021-05-12(수) 오후 19:00</v>
      </c>
      <c r="H150" s="320"/>
      <c r="I150" s="321"/>
      <c r="J150" s="319" t="str">
        <f>TEXT($G$1, "[$-ko-KR]yyyy-mm-dd(ddd) ") &amp; "오후 21:00"</f>
        <v>2021-05-12(수) 오후 21:00</v>
      </c>
      <c r="K150" s="320"/>
      <c r="L150" s="321"/>
      <c r="M150" s="319" t="str">
        <f>TEXT($G$1+1, "[$-ko-KR]yyyy-mm-dd(ddd) ") &amp; "오전 00:00"</f>
        <v>2021-05-13(목)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08"/>
      <c r="R151" s="308"/>
      <c r="S151" s="308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18"/>
      <c r="R152" s="318"/>
      <c r="S152" s="31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18"/>
      <c r="R153" s="318"/>
      <c r="S153" s="31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08"/>
      <c r="R154" s="308"/>
      <c r="S154" s="308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08"/>
      <c r="R155" s="308"/>
      <c r="S155" s="308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08"/>
      <c r="R156" s="308"/>
      <c r="S156" s="308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08"/>
      <c r="R157" s="308"/>
      <c r="S157" s="308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08"/>
      <c r="R158" s="308"/>
      <c r="S158" s="308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08"/>
      <c r="R159" s="308"/>
      <c r="S159" s="308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09"/>
      <c r="R161" s="310"/>
      <c r="S161" s="311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12"/>
      <c r="R162" s="313"/>
      <c r="S162" s="314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15"/>
      <c r="R163" s="316"/>
      <c r="S163" s="317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08"/>
      <c r="R164" s="308"/>
      <c r="S164" s="308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18"/>
      <c r="R165" s="318"/>
      <c r="S165" s="31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18"/>
      <c r="R166" s="318"/>
      <c r="S166" s="31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08"/>
      <c r="R167" s="308"/>
      <c r="S167" s="308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08"/>
      <c r="R168" s="308"/>
      <c r="S168" s="308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08"/>
      <c r="R169" s="308"/>
      <c r="S169" s="308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97"/>
      <c r="R170" s="298"/>
      <c r="S170" s="29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0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2021-05-12(수) 오전 00:00</v>
      </c>
      <c r="C177" s="369"/>
      <c r="D177" s="319" t="str">
        <f>TEXT($G$1, "[$-ko-KR]yyyy-mm-dd(ddd) ") &amp; "오후 14:00"</f>
        <v>2021-05-12(수) 오후 14:00</v>
      </c>
      <c r="E177" s="320"/>
      <c r="F177" s="321"/>
      <c r="G177" s="319" t="str">
        <f>TEXT($G$1, "[$-ko-KR]yyyy-mm-dd(ddd) ") &amp; "오후 19:00"</f>
        <v>2021-05-12(수) 오후 19:00</v>
      </c>
      <c r="H177" s="320"/>
      <c r="I177" s="321"/>
      <c r="J177" s="319" t="str">
        <f>TEXT($G$1, "[$-ko-KR]yyyy-mm-dd(ddd) ") &amp; "오후 21:00"</f>
        <v>2021-05-12(수) 오후 21:00</v>
      </c>
      <c r="K177" s="320"/>
      <c r="L177" s="321"/>
      <c r="M177" s="319" t="str">
        <f>TEXT($G$1+1, "[$-ko-KR]yyyy-mm-dd(ddd) ") &amp; "오전 00:00"</f>
        <v>2021-05-13(목)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08"/>
      <c r="R178" s="308"/>
      <c r="S178" s="308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18"/>
      <c r="R179" s="318"/>
      <c r="S179" s="31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8"/>
      <c r="R180" s="318"/>
      <c r="S180" s="31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08"/>
      <c r="R181" s="308"/>
      <c r="S181" s="308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08"/>
      <c r="R182" s="308"/>
      <c r="S182" s="308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08"/>
      <c r="R183" s="308"/>
      <c r="S183" s="308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08"/>
      <c r="R184" s="308"/>
      <c r="S184" s="308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08"/>
      <c r="R185" s="308"/>
      <c r="S185" s="308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08"/>
      <c r="R186" s="308"/>
      <c r="S186" s="308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09"/>
      <c r="R188" s="310"/>
      <c r="S188" s="311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12"/>
      <c r="R189" s="313"/>
      <c r="S189" s="314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15"/>
      <c r="R190" s="316"/>
      <c r="S190" s="317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08"/>
      <c r="R191" s="308"/>
      <c r="S191" s="308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18"/>
      <c r="R192" s="318"/>
      <c r="S192" s="31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18"/>
      <c r="R193" s="318"/>
      <c r="S193" s="31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08"/>
      <c r="R194" s="308"/>
      <c r="S194" s="308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08"/>
      <c r="R195" s="308"/>
      <c r="S195" s="308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08"/>
      <c r="R196" s="308"/>
      <c r="S196" s="308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97"/>
      <c r="R197" s="298"/>
      <c r="S197" s="29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44329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1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2021-05-13(목) 오전 00:00</v>
      </c>
      <c r="C15" s="364"/>
      <c r="D15" s="319" t="str">
        <f>TEXT($G$1, "[$-ko-KR]yyyy-mm-dd(ddd) ") &amp; "오후 14:00"</f>
        <v>2021-05-13(목) 오후 14:00</v>
      </c>
      <c r="E15" s="320"/>
      <c r="F15" s="321"/>
      <c r="G15" s="319" t="str">
        <f>TEXT($G$1, "[$-ko-KR]yyyy-mm-dd(ddd) ") &amp; "오후 19:00"</f>
        <v>2021-05-13(목) 오후 19:00</v>
      </c>
      <c r="H15" s="320"/>
      <c r="I15" s="321"/>
      <c r="J15" s="319" t="str">
        <f>TEXT($G$1, "[$-ko-KR]yyyy-mm-dd(ddd) ") &amp; "오후 21:00"</f>
        <v>2021-05-13(목) 오후 21:00</v>
      </c>
      <c r="K15" s="320"/>
      <c r="L15" s="321"/>
      <c r="M15" s="319" t="str">
        <f>TEXT($G$1+1, "[$-ko-KR]yyyy-mm-dd(ddd) ") &amp; "오전 00:00"</f>
        <v>2021-05-14(금)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18"/>
      <c r="R17" s="318"/>
      <c r="S17" s="31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18"/>
      <c r="R18" s="318"/>
      <c r="S18" s="318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08"/>
      <c r="R19" s="308"/>
      <c r="S19" s="308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08"/>
      <c r="R20" s="308"/>
      <c r="S20" s="308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08"/>
      <c r="R21" s="308"/>
      <c r="S21" s="308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08"/>
      <c r="R22" s="308"/>
      <c r="S22" s="308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08"/>
      <c r="R23" s="308"/>
      <c r="S23" s="308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08"/>
      <c r="R24" s="308"/>
      <c r="S24" s="308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09"/>
      <c r="R26" s="310"/>
      <c r="S26" s="311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12"/>
      <c r="R27" s="313"/>
      <c r="S27" s="314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15"/>
      <c r="R28" s="316"/>
      <c r="S28" s="317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08"/>
      <c r="R29" s="308"/>
      <c r="S29" s="308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18"/>
      <c r="R30" s="318"/>
      <c r="S30" s="318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18"/>
      <c r="R31" s="318"/>
      <c r="S31" s="318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08"/>
      <c r="R32" s="308"/>
      <c r="S32" s="308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08"/>
      <c r="R33" s="308"/>
      <c r="S33" s="308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08"/>
      <c r="R34" s="308"/>
      <c r="S34" s="308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97"/>
      <c r="R35" s="298"/>
      <c r="S35" s="299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1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2021-05-13(목) 오전 00:00</v>
      </c>
      <c r="C42" s="369"/>
      <c r="D42" s="319" t="str">
        <f>TEXT($G$1, "[$-ko-KR]yyyy-mm-dd(ddd) ") &amp; "오후 14:00"</f>
        <v>2021-05-13(목) 오후 14:00</v>
      </c>
      <c r="E42" s="320"/>
      <c r="F42" s="321"/>
      <c r="G42" s="319" t="str">
        <f>TEXT($G$1, "[$-ko-KR]yyyy-mm-dd(ddd) ") &amp; "오후 19:00"</f>
        <v>2021-05-13(목) 오후 19:00</v>
      </c>
      <c r="H42" s="320"/>
      <c r="I42" s="321"/>
      <c r="J42" s="319" t="str">
        <f>TEXT($G$1, "[$-ko-KR]yyyy-mm-dd(ddd) ") &amp; "오후 21:00"</f>
        <v>2021-05-13(목) 오후 21:00</v>
      </c>
      <c r="K42" s="320"/>
      <c r="L42" s="321"/>
      <c r="M42" s="319" t="str">
        <f>TEXT($G$1+1, "[$-ko-KR]yyyy-mm-dd(ddd) ") &amp; "오전 00:00"</f>
        <v>2021-05-14(금)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08"/>
      <c r="R43" s="308"/>
      <c r="S43" s="308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18"/>
      <c r="R44" s="318"/>
      <c r="S44" s="318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18"/>
      <c r="R45" s="318"/>
      <c r="S45" s="318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08"/>
      <c r="R46" s="308"/>
      <c r="S46" s="308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08"/>
      <c r="R47" s="308"/>
      <c r="S47" s="308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08"/>
      <c r="R48" s="308"/>
      <c r="S48" s="308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08"/>
      <c r="R49" s="308"/>
      <c r="S49" s="308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08"/>
      <c r="R50" s="308"/>
      <c r="S50" s="308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08"/>
      <c r="R51" s="308"/>
      <c r="S51" s="308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09"/>
      <c r="R53" s="310"/>
      <c r="S53" s="311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12"/>
      <c r="R54" s="313"/>
      <c r="S54" s="314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15"/>
      <c r="R55" s="316"/>
      <c r="S55" s="317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08"/>
      <c r="R56" s="308"/>
      <c r="S56" s="308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18"/>
      <c r="R57" s="318"/>
      <c r="S57" s="318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18"/>
      <c r="R58" s="318"/>
      <c r="S58" s="318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08"/>
      <c r="R59" s="308"/>
      <c r="S59" s="308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08"/>
      <c r="R60" s="308"/>
      <c r="S60" s="308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08"/>
      <c r="R61" s="308"/>
      <c r="S61" s="308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1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2021-05-13(목) 오전 00:00</v>
      </c>
      <c r="C69" s="369"/>
      <c r="D69" s="319" t="str">
        <f>TEXT($G$1, "[$-ko-KR]yyyy-mm-dd(ddd) ") &amp; "오후 14:00"</f>
        <v>2021-05-13(목) 오후 14:00</v>
      </c>
      <c r="E69" s="320"/>
      <c r="F69" s="321"/>
      <c r="G69" s="319" t="str">
        <f>TEXT($G$1, "[$-ko-KR]yyyy-mm-dd(ddd) ") &amp; "오후 19:00"</f>
        <v>2021-05-13(목) 오후 19:00</v>
      </c>
      <c r="H69" s="320"/>
      <c r="I69" s="321"/>
      <c r="J69" s="319" t="str">
        <f>TEXT($G$1, "[$-ko-KR]yyyy-mm-dd(ddd) ") &amp; "오후 21:00"</f>
        <v>2021-05-13(목) 오후 21:00</v>
      </c>
      <c r="K69" s="320"/>
      <c r="L69" s="321"/>
      <c r="M69" s="319" t="str">
        <f>TEXT($G$1+1, "[$-ko-KR]yyyy-mm-dd(ddd) ") &amp; "오전 00:00"</f>
        <v>2021-05-14(금)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08"/>
      <c r="R70" s="308"/>
      <c r="S70" s="308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18"/>
      <c r="R71" s="318"/>
      <c r="S71" s="318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18"/>
      <c r="R72" s="318"/>
      <c r="S72" s="318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08"/>
      <c r="R73" s="308"/>
      <c r="S73" s="308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08"/>
      <c r="R74" s="308"/>
      <c r="S74" s="308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08"/>
      <c r="R75" s="308"/>
      <c r="S75" s="308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08"/>
      <c r="R76" s="308"/>
      <c r="S76" s="308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08"/>
      <c r="R77" s="308"/>
      <c r="S77" s="308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08"/>
      <c r="R78" s="308"/>
      <c r="S78" s="308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09"/>
      <c r="R80" s="310"/>
      <c r="S80" s="311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12"/>
      <c r="R81" s="313"/>
      <c r="S81" s="314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15"/>
      <c r="R82" s="316"/>
      <c r="S82" s="317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08"/>
      <c r="R83" s="308"/>
      <c r="S83" s="308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18"/>
      <c r="R84" s="318"/>
      <c r="S84" s="318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18"/>
      <c r="R85" s="318"/>
      <c r="S85" s="318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08"/>
      <c r="R86" s="308"/>
      <c r="S86" s="308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08"/>
      <c r="R87" s="308"/>
      <c r="S87" s="308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08"/>
      <c r="R88" s="308"/>
      <c r="S88" s="308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97"/>
      <c r="R89" s="298"/>
      <c r="S89" s="299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1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2021-05-13(목) 오전 00:00</v>
      </c>
      <c r="C96" s="369"/>
      <c r="D96" s="319" t="str">
        <f>TEXT($G$1, "[$-ko-KR]yyyy-mm-dd(ddd) ") &amp; "오후 14:00"</f>
        <v>2021-05-13(목) 오후 14:00</v>
      </c>
      <c r="E96" s="320"/>
      <c r="F96" s="321"/>
      <c r="G96" s="319" t="str">
        <f>TEXT($G$1, "[$-ko-KR]yyyy-mm-dd(ddd) ") &amp; "오후 19:00"</f>
        <v>2021-05-13(목) 오후 19:00</v>
      </c>
      <c r="H96" s="320"/>
      <c r="I96" s="321"/>
      <c r="J96" s="319" t="str">
        <f>TEXT($G$1, "[$-ko-KR]yyyy-mm-dd(ddd) ") &amp; "오후 21:00"</f>
        <v>2021-05-13(목) 오후 21:00</v>
      </c>
      <c r="K96" s="320"/>
      <c r="L96" s="321"/>
      <c r="M96" s="319" t="str">
        <f>TEXT($G$1+1, "[$-ko-KR]yyyy-mm-dd(ddd) ") &amp; "오전 00:00"</f>
        <v>2021-05-14(금)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08"/>
      <c r="R97" s="308"/>
      <c r="S97" s="308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18"/>
      <c r="R98" s="318"/>
      <c r="S98" s="318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18"/>
      <c r="R99" s="318"/>
      <c r="S99" s="318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08"/>
      <c r="R100" s="308"/>
      <c r="S100" s="308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08"/>
      <c r="R101" s="308"/>
      <c r="S101" s="308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08"/>
      <c r="R102" s="308"/>
      <c r="S102" s="308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08"/>
      <c r="R103" s="308"/>
      <c r="S103" s="308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08"/>
      <c r="R104" s="308"/>
      <c r="S104" s="308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08"/>
      <c r="R105" s="308"/>
      <c r="S105" s="308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09"/>
      <c r="R107" s="310"/>
      <c r="S107" s="311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12"/>
      <c r="R108" s="313"/>
      <c r="S108" s="314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15"/>
      <c r="R109" s="316"/>
      <c r="S109" s="317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08"/>
      <c r="R110" s="308"/>
      <c r="S110" s="308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18"/>
      <c r="R111" s="318"/>
      <c r="S111" s="318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18"/>
      <c r="R112" s="318"/>
      <c r="S112" s="318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08"/>
      <c r="R113" s="308"/>
      <c r="S113" s="308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08"/>
      <c r="R114" s="308"/>
      <c r="S114" s="308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08"/>
      <c r="R115" s="308"/>
      <c r="S115" s="308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97"/>
      <c r="R116" s="298"/>
      <c r="S116" s="299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1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2021-05-13(목) 오전 00:00</v>
      </c>
      <c r="C123" s="369"/>
      <c r="D123" s="319" t="str">
        <f>TEXT($G$1, "[$-ko-KR]yyyy-mm-dd(ddd) ") &amp; "오후 14:00"</f>
        <v>2021-05-13(목) 오후 14:00</v>
      </c>
      <c r="E123" s="320"/>
      <c r="F123" s="321"/>
      <c r="G123" s="319" t="str">
        <f>TEXT($G$1, "[$-ko-KR]yyyy-mm-dd(ddd) ") &amp; "오후 19:00"</f>
        <v>2021-05-13(목) 오후 19:00</v>
      </c>
      <c r="H123" s="320"/>
      <c r="I123" s="321"/>
      <c r="J123" s="319" t="str">
        <f>TEXT($G$1, "[$-ko-KR]yyyy-mm-dd(ddd) ") &amp; "오후 21:00"</f>
        <v>2021-05-13(목) 오후 21:00</v>
      </c>
      <c r="K123" s="320"/>
      <c r="L123" s="321"/>
      <c r="M123" s="319" t="str">
        <f>TEXT($G$1+1, "[$-ko-KR]yyyy-mm-dd(ddd) ") &amp; "오전 00:00"</f>
        <v>2021-05-14(금)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08"/>
      <c r="R124" s="308"/>
      <c r="S124" s="308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18"/>
      <c r="R125" s="318"/>
      <c r="S125" s="318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18"/>
      <c r="R126" s="318"/>
      <c r="S126" s="318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08"/>
      <c r="R127" s="308"/>
      <c r="S127" s="308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08"/>
      <c r="R128" s="308"/>
      <c r="S128" s="308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08"/>
      <c r="R129" s="308"/>
      <c r="S129" s="308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08"/>
      <c r="R130" s="308"/>
      <c r="S130" s="308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08"/>
      <c r="R131" s="308"/>
      <c r="S131" s="308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08"/>
      <c r="R132" s="308"/>
      <c r="S132" s="308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09"/>
      <c r="R134" s="310"/>
      <c r="S134" s="311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12"/>
      <c r="R135" s="313"/>
      <c r="S135" s="314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15"/>
      <c r="R136" s="316"/>
      <c r="S136" s="317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08"/>
      <c r="R137" s="308"/>
      <c r="S137" s="308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18"/>
      <c r="R138" s="318"/>
      <c r="S138" s="318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18"/>
      <c r="R139" s="318"/>
      <c r="S139" s="318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08"/>
      <c r="R140" s="308"/>
      <c r="S140" s="308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08"/>
      <c r="R141" s="308"/>
      <c r="S141" s="308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08"/>
      <c r="R142" s="308"/>
      <c r="S142" s="308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1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2021-05-13(목) 오전 00:00</v>
      </c>
      <c r="C150" s="369"/>
      <c r="D150" s="319" t="str">
        <f>TEXT($G$1, "[$-ko-KR]yyyy-mm-dd(ddd) ") &amp; "오후 14:00"</f>
        <v>2021-05-13(목) 오후 14:00</v>
      </c>
      <c r="E150" s="320"/>
      <c r="F150" s="321"/>
      <c r="G150" s="319" t="str">
        <f>TEXT($G$1, "[$-ko-KR]yyyy-mm-dd(ddd) ") &amp; "오후 19:00"</f>
        <v>2021-05-13(목) 오후 19:00</v>
      </c>
      <c r="H150" s="320"/>
      <c r="I150" s="321"/>
      <c r="J150" s="319" t="str">
        <f>TEXT($G$1, "[$-ko-KR]yyyy-mm-dd(ddd) ") &amp; "오후 21:00"</f>
        <v>2021-05-13(목) 오후 21:00</v>
      </c>
      <c r="K150" s="320"/>
      <c r="L150" s="321"/>
      <c r="M150" s="319" t="str">
        <f>TEXT($G$1+1, "[$-ko-KR]yyyy-mm-dd(ddd) ") &amp; "오전 00:00"</f>
        <v>2021-05-14(금)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08"/>
      <c r="R151" s="308"/>
      <c r="S151" s="308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18"/>
      <c r="R152" s="318"/>
      <c r="S152" s="318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18"/>
      <c r="R153" s="318"/>
      <c r="S153" s="318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08"/>
      <c r="R154" s="308"/>
      <c r="S154" s="308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08"/>
      <c r="R155" s="308"/>
      <c r="S155" s="308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08"/>
      <c r="R156" s="308"/>
      <c r="S156" s="308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08"/>
      <c r="R157" s="308"/>
      <c r="S157" s="308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08"/>
      <c r="R158" s="308"/>
      <c r="S158" s="308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08"/>
      <c r="R159" s="308"/>
      <c r="S159" s="308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09"/>
      <c r="R161" s="310"/>
      <c r="S161" s="311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12"/>
      <c r="R162" s="313"/>
      <c r="S162" s="314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15"/>
      <c r="R163" s="316"/>
      <c r="S163" s="317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08"/>
      <c r="R164" s="308"/>
      <c r="S164" s="308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18"/>
      <c r="R165" s="318"/>
      <c r="S165" s="318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18"/>
      <c r="R166" s="318"/>
      <c r="S166" s="318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08"/>
      <c r="R167" s="308"/>
      <c r="S167" s="308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08"/>
      <c r="R168" s="308"/>
      <c r="S168" s="308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08"/>
      <c r="R169" s="308"/>
      <c r="S169" s="308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97"/>
      <c r="R170" s="298"/>
      <c r="S170" s="299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1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2021-05-13(목) 오전 00:00</v>
      </c>
      <c r="C177" s="369"/>
      <c r="D177" s="319" t="str">
        <f>TEXT($G$1, "[$-ko-KR]yyyy-mm-dd(ddd) ") &amp; "오후 14:00"</f>
        <v>2021-05-13(목) 오후 14:00</v>
      </c>
      <c r="E177" s="320"/>
      <c r="F177" s="321"/>
      <c r="G177" s="319" t="str">
        <f>TEXT($G$1, "[$-ko-KR]yyyy-mm-dd(ddd) ") &amp; "오후 19:00"</f>
        <v>2021-05-13(목) 오후 19:00</v>
      </c>
      <c r="H177" s="320"/>
      <c r="I177" s="321"/>
      <c r="J177" s="319" t="str">
        <f>TEXT($G$1, "[$-ko-KR]yyyy-mm-dd(ddd) ") &amp; "오후 21:00"</f>
        <v>2021-05-13(목) 오후 21:00</v>
      </c>
      <c r="K177" s="320"/>
      <c r="L177" s="321"/>
      <c r="M177" s="319" t="str">
        <f>TEXT($G$1+1, "[$-ko-KR]yyyy-mm-dd(ddd) ") &amp; "오전 00:00"</f>
        <v>2021-05-14(금)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08"/>
      <c r="R178" s="308"/>
      <c r="S178" s="308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18"/>
      <c r="R179" s="318"/>
      <c r="S179" s="318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18"/>
      <c r="R180" s="318"/>
      <c r="S180" s="318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08"/>
      <c r="R181" s="308"/>
      <c r="S181" s="308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08"/>
      <c r="R182" s="308"/>
      <c r="S182" s="308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08"/>
      <c r="R183" s="308"/>
      <c r="S183" s="308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08"/>
      <c r="R184" s="308"/>
      <c r="S184" s="308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08"/>
      <c r="R185" s="308"/>
      <c r="S185" s="308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08"/>
      <c r="R186" s="308"/>
      <c r="S186" s="308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09"/>
      <c r="R188" s="310"/>
      <c r="S188" s="311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12"/>
      <c r="R189" s="313"/>
      <c r="S189" s="314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15"/>
      <c r="R190" s="316"/>
      <c r="S190" s="317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08"/>
      <c r="R191" s="308"/>
      <c r="S191" s="308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18"/>
      <c r="R192" s="318"/>
      <c r="S192" s="318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18"/>
      <c r="R193" s="318"/>
      <c r="S193" s="318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08"/>
      <c r="R194" s="308"/>
      <c r="S194" s="308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08"/>
      <c r="R195" s="308"/>
      <c r="S195" s="308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08"/>
      <c r="R196" s="308"/>
      <c r="S196" s="308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97"/>
      <c r="R197" s="298"/>
      <c r="S197" s="299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44330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25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2021-05-14(금) 오전 00:00</v>
      </c>
      <c r="C15" s="364"/>
      <c r="D15" s="319" t="str">
        <f>TEXT($G$1, "[$-ko-KR]yyyy-mm-dd(ddd) ") &amp; "오후 14:00"</f>
        <v>2021-05-14(금) 오후 14:00</v>
      </c>
      <c r="E15" s="320"/>
      <c r="F15" s="321"/>
      <c r="G15" s="319" t="str">
        <f>TEXT($G$1, "[$-ko-KR]yyyy-mm-dd(ddd) ") &amp; "오후 19:00"</f>
        <v>2021-05-14(금) 오후 19:00</v>
      </c>
      <c r="H15" s="320"/>
      <c r="I15" s="321"/>
      <c r="J15" s="319" t="str">
        <f>TEXT($G$1, "[$-ko-KR]yyyy-mm-dd(ddd) ") &amp; "오후 21:00"</f>
        <v>2021-05-14(금) 오후 21:00</v>
      </c>
      <c r="K15" s="320"/>
      <c r="L15" s="321"/>
      <c r="M15" s="319" t="str">
        <f>TEXT($G$1+1, "[$-ko-KR]yyyy-mm-dd(ddd) ") &amp; "오전 00:00"</f>
        <v>2021-05-15(토)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18"/>
      <c r="R17" s="318"/>
      <c r="S17" s="31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18"/>
      <c r="R18" s="318"/>
      <c r="S18" s="318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08"/>
      <c r="R19" s="308"/>
      <c r="S19" s="308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08"/>
      <c r="R20" s="308"/>
      <c r="S20" s="308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08"/>
      <c r="R21" s="308"/>
      <c r="S21" s="308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08"/>
      <c r="R22" s="308"/>
      <c r="S22" s="308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08"/>
      <c r="R23" s="308"/>
      <c r="S23" s="308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08"/>
      <c r="R24" s="308"/>
      <c r="S24" s="308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09"/>
      <c r="R26" s="310"/>
      <c r="S26" s="311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12"/>
      <c r="R27" s="313"/>
      <c r="S27" s="314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15"/>
      <c r="R28" s="316"/>
      <c r="S28" s="317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08"/>
      <c r="R29" s="308"/>
      <c r="S29" s="308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18"/>
      <c r="R30" s="318"/>
      <c r="S30" s="318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18"/>
      <c r="R31" s="318"/>
      <c r="S31" s="318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08"/>
      <c r="R32" s="308"/>
      <c r="S32" s="308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08"/>
      <c r="R33" s="308"/>
      <c r="S33" s="308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08"/>
      <c r="R34" s="308"/>
      <c r="S34" s="308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97"/>
      <c r="R35" s="298"/>
      <c r="S35" s="299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25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2021-05-14(금) 오전 00:00</v>
      </c>
      <c r="C42" s="369"/>
      <c r="D42" s="319" t="str">
        <f>TEXT($G$1, "[$-ko-KR]yyyy-mm-dd(ddd) ") &amp; "오후 14:00"</f>
        <v>2021-05-14(금) 오후 14:00</v>
      </c>
      <c r="E42" s="320"/>
      <c r="F42" s="321"/>
      <c r="G42" s="319" t="str">
        <f>TEXT($G$1, "[$-ko-KR]yyyy-mm-dd(ddd) ") &amp; "오후 19:00"</f>
        <v>2021-05-14(금) 오후 19:00</v>
      </c>
      <c r="H42" s="320"/>
      <c r="I42" s="321"/>
      <c r="J42" s="319" t="str">
        <f>TEXT($G$1, "[$-ko-KR]yyyy-mm-dd(ddd) ") &amp; "오후 21:00"</f>
        <v>2021-05-14(금) 오후 21:00</v>
      </c>
      <c r="K42" s="320"/>
      <c r="L42" s="321"/>
      <c r="M42" s="319" t="str">
        <f>TEXT($G$1+1, "[$-ko-KR]yyyy-mm-dd(ddd) ") &amp; "오전 00:00"</f>
        <v>2021-05-15(토)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18"/>
      <c r="R44" s="318"/>
      <c r="S44" s="318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18"/>
      <c r="R45" s="318"/>
      <c r="S45" s="318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08"/>
      <c r="R46" s="308"/>
      <c r="S46" s="308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08"/>
      <c r="R47" s="308"/>
      <c r="S47" s="308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08"/>
      <c r="R48" s="308"/>
      <c r="S48" s="308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08"/>
      <c r="R49" s="308"/>
      <c r="S49" s="308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08"/>
      <c r="R50" s="308"/>
      <c r="S50" s="308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08"/>
      <c r="R51" s="308"/>
      <c r="S51" s="308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09"/>
      <c r="R53" s="310"/>
      <c r="S53" s="311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12"/>
      <c r="R54" s="313"/>
      <c r="S54" s="314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15"/>
      <c r="R55" s="316"/>
      <c r="S55" s="317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08"/>
      <c r="R56" s="308"/>
      <c r="S56" s="308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18"/>
      <c r="R57" s="318"/>
      <c r="S57" s="318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18"/>
      <c r="R58" s="318"/>
      <c r="S58" s="318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08"/>
      <c r="R59" s="308"/>
      <c r="S59" s="308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08"/>
      <c r="R60" s="308"/>
      <c r="S60" s="308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08"/>
      <c r="R61" s="308"/>
      <c r="S61" s="308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97"/>
      <c r="R62" s="298"/>
      <c r="S62" s="299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25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2021-05-14(금) 오전 00:00</v>
      </c>
      <c r="C69" s="369"/>
      <c r="D69" s="319" t="str">
        <f>TEXT($G$1, "[$-ko-KR]yyyy-mm-dd(ddd) ") &amp; "오후 14:00"</f>
        <v>2021-05-14(금) 오후 14:00</v>
      </c>
      <c r="E69" s="320"/>
      <c r="F69" s="321"/>
      <c r="G69" s="319" t="str">
        <f>TEXT($G$1, "[$-ko-KR]yyyy-mm-dd(ddd) ") &amp; "오후 19:00"</f>
        <v>2021-05-14(금) 오후 19:00</v>
      </c>
      <c r="H69" s="320"/>
      <c r="I69" s="321"/>
      <c r="J69" s="319" t="str">
        <f>TEXT($G$1, "[$-ko-KR]yyyy-mm-dd(ddd) ") &amp; "오후 21:00"</f>
        <v>2021-05-14(금) 오후 21:00</v>
      </c>
      <c r="K69" s="320"/>
      <c r="L69" s="321"/>
      <c r="M69" s="319" t="str">
        <f>TEXT($G$1+1, "[$-ko-KR]yyyy-mm-dd(ddd) ") &amp; "오전 00:00"</f>
        <v>2021-05-15(토)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08"/>
      <c r="R70" s="308"/>
      <c r="S70" s="308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18"/>
      <c r="R71" s="318"/>
      <c r="S71" s="318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18"/>
      <c r="R72" s="318"/>
      <c r="S72" s="318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08"/>
      <c r="R73" s="308"/>
      <c r="S73" s="308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08"/>
      <c r="R74" s="308"/>
      <c r="S74" s="308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08"/>
      <c r="R75" s="308"/>
      <c r="S75" s="308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08"/>
      <c r="R76" s="308"/>
      <c r="S76" s="308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08"/>
      <c r="R77" s="308"/>
      <c r="S77" s="308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08"/>
      <c r="R78" s="308"/>
      <c r="S78" s="308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09"/>
      <c r="R80" s="310"/>
      <c r="S80" s="311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12"/>
      <c r="R81" s="313"/>
      <c r="S81" s="314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15"/>
      <c r="R82" s="316"/>
      <c r="S82" s="317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08"/>
      <c r="R83" s="308"/>
      <c r="S83" s="308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18"/>
      <c r="R84" s="318"/>
      <c r="S84" s="318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18"/>
      <c r="R85" s="318"/>
      <c r="S85" s="318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08"/>
      <c r="R86" s="308"/>
      <c r="S86" s="308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08"/>
      <c r="R87" s="308"/>
      <c r="S87" s="308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08"/>
      <c r="R88" s="308"/>
      <c r="S88" s="308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97"/>
      <c r="R89" s="298"/>
      <c r="S89" s="299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25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2021-05-14(금) 오전 00:00</v>
      </c>
      <c r="C96" s="369"/>
      <c r="D96" s="319" t="str">
        <f>TEXT($G$1, "[$-ko-KR]yyyy-mm-dd(ddd) ") &amp; "오후 14:00"</f>
        <v>2021-05-14(금) 오후 14:00</v>
      </c>
      <c r="E96" s="320"/>
      <c r="F96" s="321"/>
      <c r="G96" s="319" t="str">
        <f>TEXT($G$1, "[$-ko-KR]yyyy-mm-dd(ddd) ") &amp; "오후 19:00"</f>
        <v>2021-05-14(금) 오후 19:00</v>
      </c>
      <c r="H96" s="320"/>
      <c r="I96" s="321"/>
      <c r="J96" s="319" t="str">
        <f>TEXT($G$1, "[$-ko-KR]yyyy-mm-dd(ddd) ") &amp; "오후 21:00"</f>
        <v>2021-05-14(금) 오후 21:00</v>
      </c>
      <c r="K96" s="320"/>
      <c r="L96" s="321"/>
      <c r="M96" s="319" t="str">
        <f>TEXT($G$1+1, "[$-ko-KR]yyyy-mm-dd(ddd) ") &amp; "오전 00:00"</f>
        <v>2021-05-15(토)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08"/>
      <c r="R97" s="308"/>
      <c r="S97" s="308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18"/>
      <c r="R98" s="318"/>
      <c r="S98" s="318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18"/>
      <c r="R99" s="318"/>
      <c r="S99" s="318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08"/>
      <c r="R100" s="308"/>
      <c r="S100" s="308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08"/>
      <c r="R101" s="308"/>
      <c r="S101" s="308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08"/>
      <c r="R102" s="308"/>
      <c r="S102" s="308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08"/>
      <c r="R103" s="308"/>
      <c r="S103" s="308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08"/>
      <c r="R104" s="308"/>
      <c r="S104" s="308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08"/>
      <c r="R105" s="308"/>
      <c r="S105" s="308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09"/>
      <c r="R107" s="310"/>
      <c r="S107" s="311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12"/>
      <c r="R108" s="313"/>
      <c r="S108" s="314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15"/>
      <c r="R109" s="316"/>
      <c r="S109" s="317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08"/>
      <c r="R110" s="308"/>
      <c r="S110" s="308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18"/>
      <c r="R111" s="318"/>
      <c r="S111" s="318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18"/>
      <c r="R112" s="318"/>
      <c r="S112" s="318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08"/>
      <c r="R113" s="308"/>
      <c r="S113" s="308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08"/>
      <c r="R114" s="308"/>
      <c r="S114" s="308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08"/>
      <c r="R115" s="308"/>
      <c r="S115" s="308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97"/>
      <c r="R116" s="298"/>
      <c r="S116" s="299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25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2021-05-14(금) 오전 00:00</v>
      </c>
      <c r="C123" s="369"/>
      <c r="D123" s="319" t="str">
        <f>TEXT($G$1, "[$-ko-KR]yyyy-mm-dd(ddd) ") &amp; "오후 14:00"</f>
        <v>2021-05-14(금) 오후 14:00</v>
      </c>
      <c r="E123" s="320"/>
      <c r="F123" s="321"/>
      <c r="G123" s="319" t="str">
        <f>TEXT($G$1, "[$-ko-KR]yyyy-mm-dd(ddd) ") &amp; "오후 19:00"</f>
        <v>2021-05-14(금) 오후 19:00</v>
      </c>
      <c r="H123" s="320"/>
      <c r="I123" s="321"/>
      <c r="J123" s="319" t="str">
        <f>TEXT($G$1, "[$-ko-KR]yyyy-mm-dd(ddd) ") &amp; "오후 21:00"</f>
        <v>2021-05-14(금) 오후 21:00</v>
      </c>
      <c r="K123" s="320"/>
      <c r="L123" s="321"/>
      <c r="M123" s="319" t="str">
        <f>TEXT($G$1+1, "[$-ko-KR]yyyy-mm-dd(ddd) ") &amp; "오전 00:00"</f>
        <v>2021-05-15(토)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18"/>
      <c r="R125" s="318"/>
      <c r="S125" s="318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18"/>
      <c r="R126" s="318"/>
      <c r="S126" s="318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08"/>
      <c r="R127" s="308"/>
      <c r="S127" s="308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08"/>
      <c r="R128" s="308"/>
      <c r="S128" s="308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08"/>
      <c r="R129" s="308"/>
      <c r="S129" s="308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08"/>
      <c r="R130" s="308"/>
      <c r="S130" s="308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08"/>
      <c r="R131" s="308"/>
      <c r="S131" s="308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08"/>
      <c r="R132" s="308"/>
      <c r="S132" s="308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09"/>
      <c r="R134" s="310"/>
      <c r="S134" s="311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12"/>
      <c r="R135" s="313"/>
      <c r="S135" s="314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15"/>
      <c r="R136" s="316"/>
      <c r="S136" s="317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08"/>
      <c r="R137" s="308"/>
      <c r="S137" s="308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18"/>
      <c r="R138" s="318"/>
      <c r="S138" s="318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18"/>
      <c r="R139" s="318"/>
      <c r="S139" s="318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08"/>
      <c r="R140" s="308"/>
      <c r="S140" s="308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08"/>
      <c r="R141" s="308"/>
      <c r="S141" s="308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08"/>
      <c r="R142" s="308"/>
      <c r="S142" s="308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97"/>
      <c r="R143" s="298"/>
      <c r="S143" s="299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25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2021-05-14(금) 오전 00:00</v>
      </c>
      <c r="C150" s="369"/>
      <c r="D150" s="319" t="str">
        <f>TEXT($G$1, "[$-ko-KR]yyyy-mm-dd(ddd) ") &amp; "오후 14:00"</f>
        <v>2021-05-14(금) 오후 14:00</v>
      </c>
      <c r="E150" s="320"/>
      <c r="F150" s="321"/>
      <c r="G150" s="319" t="str">
        <f>TEXT($G$1, "[$-ko-KR]yyyy-mm-dd(ddd) ") &amp; "오후 19:00"</f>
        <v>2021-05-14(금) 오후 19:00</v>
      </c>
      <c r="H150" s="320"/>
      <c r="I150" s="321"/>
      <c r="J150" s="319" t="str">
        <f>TEXT($G$1, "[$-ko-KR]yyyy-mm-dd(ddd) ") &amp; "오후 21:00"</f>
        <v>2021-05-14(금) 오후 21:00</v>
      </c>
      <c r="K150" s="320"/>
      <c r="L150" s="321"/>
      <c r="M150" s="319" t="str">
        <f>TEXT($G$1+1, "[$-ko-KR]yyyy-mm-dd(ddd) ") &amp; "오전 00:00"</f>
        <v>2021-05-15(토)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08"/>
      <c r="R151" s="308"/>
      <c r="S151" s="308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18"/>
      <c r="R152" s="318"/>
      <c r="S152" s="318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18"/>
      <c r="R153" s="318"/>
      <c r="S153" s="318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08"/>
      <c r="R154" s="308"/>
      <c r="S154" s="308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08"/>
      <c r="R155" s="308"/>
      <c r="S155" s="308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08"/>
      <c r="R156" s="308"/>
      <c r="S156" s="308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08"/>
      <c r="R157" s="308"/>
      <c r="S157" s="308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08"/>
      <c r="R158" s="308"/>
      <c r="S158" s="308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08"/>
      <c r="R159" s="308"/>
      <c r="S159" s="308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09"/>
      <c r="R161" s="310"/>
      <c r="S161" s="311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12"/>
      <c r="R162" s="313"/>
      <c r="S162" s="314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15"/>
      <c r="R163" s="316"/>
      <c r="S163" s="317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08"/>
      <c r="R164" s="308"/>
      <c r="S164" s="308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18"/>
      <c r="R165" s="318"/>
      <c r="S165" s="318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18"/>
      <c r="R166" s="318"/>
      <c r="S166" s="318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08"/>
      <c r="R167" s="308"/>
      <c r="S167" s="308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08"/>
      <c r="R168" s="308"/>
      <c r="S168" s="308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08"/>
      <c r="R169" s="308"/>
      <c r="S169" s="308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97"/>
      <c r="R170" s="298"/>
      <c r="S170" s="299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25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2021-05-14(금) 오전 00:00</v>
      </c>
      <c r="C177" s="369"/>
      <c r="D177" s="319" t="str">
        <f>TEXT($G$1, "[$-ko-KR]yyyy-mm-dd(ddd) ") &amp; "오후 14:00"</f>
        <v>2021-05-14(금) 오후 14:00</v>
      </c>
      <c r="E177" s="320"/>
      <c r="F177" s="321"/>
      <c r="G177" s="319" t="str">
        <f>TEXT($G$1, "[$-ko-KR]yyyy-mm-dd(ddd) ") &amp; "오후 19:00"</f>
        <v>2021-05-14(금) 오후 19:00</v>
      </c>
      <c r="H177" s="320"/>
      <c r="I177" s="321"/>
      <c r="J177" s="319" t="str">
        <f>TEXT($G$1, "[$-ko-KR]yyyy-mm-dd(ddd) ") &amp; "오후 21:00"</f>
        <v>2021-05-14(금) 오후 21:00</v>
      </c>
      <c r="K177" s="320"/>
      <c r="L177" s="321"/>
      <c r="M177" s="319" t="str">
        <f>TEXT($G$1+1, "[$-ko-KR]yyyy-mm-dd(ddd) ") &amp; "오전 00:00"</f>
        <v>2021-05-15(토)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08"/>
      <c r="R178" s="308"/>
      <c r="S178" s="308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18"/>
      <c r="R179" s="318"/>
      <c r="S179" s="318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18"/>
      <c r="R180" s="318"/>
      <c r="S180" s="318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08"/>
      <c r="R181" s="308"/>
      <c r="S181" s="308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08"/>
      <c r="R182" s="308"/>
      <c r="S182" s="308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08"/>
      <c r="R183" s="308"/>
      <c r="S183" s="308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08"/>
      <c r="R184" s="308"/>
      <c r="S184" s="308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08"/>
      <c r="R185" s="308"/>
      <c r="S185" s="308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08"/>
      <c r="R186" s="308"/>
      <c r="S186" s="308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09"/>
      <c r="R188" s="310"/>
      <c r="S188" s="311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12"/>
      <c r="R189" s="313"/>
      <c r="S189" s="314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15"/>
      <c r="R190" s="316"/>
      <c r="S190" s="317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08"/>
      <c r="R191" s="308"/>
      <c r="S191" s="308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18"/>
      <c r="R192" s="318"/>
      <c r="S192" s="318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18"/>
      <c r="R193" s="318"/>
      <c r="S193" s="318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08"/>
      <c r="R194" s="308"/>
      <c r="S194" s="308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08"/>
      <c r="R195" s="308"/>
      <c r="S195" s="308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08"/>
      <c r="R196" s="308"/>
      <c r="S196" s="308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97"/>
      <c r="R197" s="298"/>
      <c r="S197" s="299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44331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33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2021-05-15(토) 오전 00:00</v>
      </c>
      <c r="C15" s="364"/>
      <c r="D15" s="319" t="str">
        <f>TEXT($G$1, "[$-ko-KR]yyyy-mm-dd(ddd) ") &amp; "오후 14:00"</f>
        <v>2021-05-15(토) 오후 14:00</v>
      </c>
      <c r="E15" s="320"/>
      <c r="F15" s="321"/>
      <c r="G15" s="319" t="str">
        <f>TEXT($G$1, "[$-ko-KR]yyyy-mm-dd(ddd) ") &amp; "오후 19:00"</f>
        <v>2021-05-15(토) 오후 19:00</v>
      </c>
      <c r="H15" s="320"/>
      <c r="I15" s="321"/>
      <c r="J15" s="319" t="str">
        <f>TEXT($G$1, "[$-ko-KR]yyyy-mm-dd(ddd) ") &amp; "오후 21:00"</f>
        <v>2021-05-15(토) 오후 21:00</v>
      </c>
      <c r="K15" s="320"/>
      <c r="L15" s="321"/>
      <c r="M15" s="319" t="str">
        <f>TEXT($G$1+1, "[$-ko-KR]yyyy-mm-dd(ddd) ") &amp; "오전 00:00"</f>
        <v>2021-05-16(일)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08"/>
      <c r="R19" s="308"/>
      <c r="S19" s="308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08"/>
      <c r="R20" s="308"/>
      <c r="S20" s="308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08"/>
      <c r="R21" s="308"/>
      <c r="S21" s="308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08"/>
      <c r="R22" s="308"/>
      <c r="S22" s="308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08"/>
      <c r="R23" s="308"/>
      <c r="S23" s="308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08"/>
      <c r="R24" s="308"/>
      <c r="S24" s="308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09"/>
      <c r="R26" s="310"/>
      <c r="S26" s="311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12"/>
      <c r="R27" s="313"/>
      <c r="S27" s="314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15"/>
      <c r="R28" s="316"/>
      <c r="S28" s="317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08"/>
      <c r="R29" s="308"/>
      <c r="S29" s="308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18"/>
      <c r="R30" s="318"/>
      <c r="S30" s="318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18"/>
      <c r="R31" s="318"/>
      <c r="S31" s="318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08"/>
      <c r="R32" s="308"/>
      <c r="S32" s="308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08"/>
      <c r="R33" s="308"/>
      <c r="S33" s="308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08"/>
      <c r="R34" s="308"/>
      <c r="S34" s="308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97"/>
      <c r="R35" s="298"/>
      <c r="S35" s="299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33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2021-05-15(토) 오전 00:00</v>
      </c>
      <c r="C42" s="369"/>
      <c r="D42" s="319" t="str">
        <f>TEXT($G$1, "[$-ko-KR]yyyy-mm-dd(ddd) ") &amp; "오후 14:00"</f>
        <v>2021-05-15(토) 오후 14:00</v>
      </c>
      <c r="E42" s="320"/>
      <c r="F42" s="321"/>
      <c r="G42" s="319" t="str">
        <f>TEXT($G$1, "[$-ko-KR]yyyy-mm-dd(ddd) ") &amp; "오후 19:00"</f>
        <v>2021-05-15(토) 오후 19:00</v>
      </c>
      <c r="H42" s="320"/>
      <c r="I42" s="321"/>
      <c r="J42" s="319" t="str">
        <f>TEXT($G$1, "[$-ko-KR]yyyy-mm-dd(ddd) ") &amp; "오후 21:00"</f>
        <v>2021-05-15(토) 오후 21:00</v>
      </c>
      <c r="K42" s="320"/>
      <c r="L42" s="321"/>
      <c r="M42" s="319" t="str">
        <f>TEXT($G$1+1, "[$-ko-KR]yyyy-mm-dd(ddd) ") &amp; "오전 00:00"</f>
        <v>2021-05-16(일)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08"/>
      <c r="R43" s="308"/>
      <c r="S43" s="308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18"/>
      <c r="R44" s="318"/>
      <c r="S44" s="318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18"/>
      <c r="R45" s="318"/>
      <c r="S45" s="318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08"/>
      <c r="R46" s="308"/>
      <c r="S46" s="308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08"/>
      <c r="R47" s="308"/>
      <c r="S47" s="308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08"/>
      <c r="R48" s="308"/>
      <c r="S48" s="308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08"/>
      <c r="R49" s="308"/>
      <c r="S49" s="308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08"/>
      <c r="R50" s="308"/>
      <c r="S50" s="308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08"/>
      <c r="R51" s="308"/>
      <c r="S51" s="308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09"/>
      <c r="R53" s="310"/>
      <c r="S53" s="311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12"/>
      <c r="R54" s="313"/>
      <c r="S54" s="314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15"/>
      <c r="R55" s="316"/>
      <c r="S55" s="317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08"/>
      <c r="R56" s="308"/>
      <c r="S56" s="308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18"/>
      <c r="R57" s="318"/>
      <c r="S57" s="318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18"/>
      <c r="R58" s="318"/>
      <c r="S58" s="318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08"/>
      <c r="R59" s="308"/>
      <c r="S59" s="308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08"/>
      <c r="R60" s="308"/>
      <c r="S60" s="308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08"/>
      <c r="R61" s="308"/>
      <c r="S61" s="308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97"/>
      <c r="R62" s="298"/>
      <c r="S62" s="299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33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2021-05-15(토) 오전 00:00</v>
      </c>
      <c r="C69" s="369"/>
      <c r="D69" s="319" t="str">
        <f>TEXT($G$1, "[$-ko-KR]yyyy-mm-dd(ddd) ") &amp; "오후 14:00"</f>
        <v>2021-05-15(토) 오후 14:00</v>
      </c>
      <c r="E69" s="320"/>
      <c r="F69" s="321"/>
      <c r="G69" s="319" t="str">
        <f>TEXT($G$1, "[$-ko-KR]yyyy-mm-dd(ddd) ") &amp; "오후 19:00"</f>
        <v>2021-05-15(토) 오후 19:00</v>
      </c>
      <c r="H69" s="320"/>
      <c r="I69" s="321"/>
      <c r="J69" s="319" t="str">
        <f>TEXT($G$1, "[$-ko-KR]yyyy-mm-dd(ddd) ") &amp; "오후 21:00"</f>
        <v>2021-05-15(토) 오후 21:00</v>
      </c>
      <c r="K69" s="320"/>
      <c r="L69" s="321"/>
      <c r="M69" s="319" t="str">
        <f>TEXT($G$1+1, "[$-ko-KR]yyyy-mm-dd(ddd) ") &amp; "오전 00:00"</f>
        <v>2021-05-16(일)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08"/>
      <c r="R70" s="308"/>
      <c r="S70" s="308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18"/>
      <c r="R71" s="318"/>
      <c r="S71" s="318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18"/>
      <c r="R72" s="318"/>
      <c r="S72" s="318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08"/>
      <c r="R73" s="308"/>
      <c r="S73" s="308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08"/>
      <c r="R74" s="308"/>
      <c r="S74" s="308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08"/>
      <c r="R75" s="308"/>
      <c r="S75" s="308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08"/>
      <c r="R76" s="308"/>
      <c r="S76" s="308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08"/>
      <c r="R77" s="308"/>
      <c r="S77" s="308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08"/>
      <c r="R78" s="308"/>
      <c r="S78" s="308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09"/>
      <c r="R80" s="310"/>
      <c r="S80" s="311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12"/>
      <c r="R81" s="313"/>
      <c r="S81" s="314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15"/>
      <c r="R82" s="316"/>
      <c r="S82" s="317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08"/>
      <c r="R83" s="308"/>
      <c r="S83" s="308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18"/>
      <c r="R84" s="318"/>
      <c r="S84" s="318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18"/>
      <c r="R85" s="318"/>
      <c r="S85" s="318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08"/>
      <c r="R86" s="308"/>
      <c r="S86" s="308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08"/>
      <c r="R87" s="308"/>
      <c r="S87" s="308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08"/>
      <c r="R88" s="308"/>
      <c r="S88" s="308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97"/>
      <c r="R89" s="298"/>
      <c r="S89" s="299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33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2021-05-15(토) 오전 00:00</v>
      </c>
      <c r="C96" s="369"/>
      <c r="D96" s="319" t="str">
        <f>TEXT($G$1, "[$-ko-KR]yyyy-mm-dd(ddd) ") &amp; "오후 14:00"</f>
        <v>2021-05-15(토) 오후 14:00</v>
      </c>
      <c r="E96" s="320"/>
      <c r="F96" s="321"/>
      <c r="G96" s="319" t="str">
        <f>TEXT($G$1, "[$-ko-KR]yyyy-mm-dd(ddd) ") &amp; "오후 19:00"</f>
        <v>2021-05-15(토) 오후 19:00</v>
      </c>
      <c r="H96" s="320"/>
      <c r="I96" s="321"/>
      <c r="J96" s="319" t="str">
        <f>TEXT($G$1, "[$-ko-KR]yyyy-mm-dd(ddd) ") &amp; "오후 21:00"</f>
        <v>2021-05-15(토) 오후 21:00</v>
      </c>
      <c r="K96" s="320"/>
      <c r="L96" s="321"/>
      <c r="M96" s="319" t="str">
        <f>TEXT($G$1+1, "[$-ko-KR]yyyy-mm-dd(ddd) ") &amp; "오전 00:00"</f>
        <v>2021-05-16(일)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08"/>
      <c r="R97" s="308"/>
      <c r="S97" s="308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18"/>
      <c r="R98" s="318"/>
      <c r="S98" s="318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18"/>
      <c r="R99" s="318"/>
      <c r="S99" s="318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08"/>
      <c r="R100" s="308"/>
      <c r="S100" s="308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08"/>
      <c r="R101" s="308"/>
      <c r="S101" s="308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08"/>
      <c r="R102" s="308"/>
      <c r="S102" s="308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08"/>
      <c r="R103" s="308"/>
      <c r="S103" s="308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08"/>
      <c r="R104" s="308"/>
      <c r="S104" s="308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08"/>
      <c r="R105" s="308"/>
      <c r="S105" s="308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09"/>
      <c r="R107" s="310"/>
      <c r="S107" s="311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12"/>
      <c r="R108" s="313"/>
      <c r="S108" s="314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15"/>
      <c r="R109" s="316"/>
      <c r="S109" s="317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08"/>
      <c r="R110" s="308"/>
      <c r="S110" s="308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18"/>
      <c r="R111" s="318"/>
      <c r="S111" s="318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18"/>
      <c r="R112" s="318"/>
      <c r="S112" s="318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08"/>
      <c r="R113" s="308"/>
      <c r="S113" s="308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08"/>
      <c r="R114" s="308"/>
      <c r="S114" s="308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08"/>
      <c r="R115" s="308"/>
      <c r="S115" s="308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97"/>
      <c r="R116" s="298"/>
      <c r="S116" s="299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33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2021-05-15(토) 오전 00:00</v>
      </c>
      <c r="C123" s="369"/>
      <c r="D123" s="319" t="str">
        <f>TEXT($G$1, "[$-ko-KR]yyyy-mm-dd(ddd) ") &amp; "오후 14:00"</f>
        <v>2021-05-15(토) 오후 14:00</v>
      </c>
      <c r="E123" s="320"/>
      <c r="F123" s="321"/>
      <c r="G123" s="319" t="str">
        <f>TEXT($G$1, "[$-ko-KR]yyyy-mm-dd(ddd) ") &amp; "오후 19:00"</f>
        <v>2021-05-15(토) 오후 19:00</v>
      </c>
      <c r="H123" s="320"/>
      <c r="I123" s="321"/>
      <c r="J123" s="319" t="str">
        <f>TEXT($G$1, "[$-ko-KR]yyyy-mm-dd(ddd) ") &amp; "오후 21:00"</f>
        <v>2021-05-15(토) 오후 21:00</v>
      </c>
      <c r="K123" s="320"/>
      <c r="L123" s="321"/>
      <c r="M123" s="319" t="str">
        <f>TEXT($G$1+1, "[$-ko-KR]yyyy-mm-dd(ddd) ") &amp; "오전 00:00"</f>
        <v>2021-05-16(일)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08"/>
      <c r="R124" s="308"/>
      <c r="S124" s="308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18"/>
      <c r="R125" s="318"/>
      <c r="S125" s="318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18"/>
      <c r="R126" s="318"/>
      <c r="S126" s="318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08"/>
      <c r="R127" s="308"/>
      <c r="S127" s="308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08"/>
      <c r="R128" s="308"/>
      <c r="S128" s="308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08"/>
      <c r="R129" s="308"/>
      <c r="S129" s="308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08"/>
      <c r="R130" s="308"/>
      <c r="S130" s="308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08"/>
      <c r="R131" s="308"/>
      <c r="S131" s="308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08"/>
      <c r="R132" s="308"/>
      <c r="S132" s="308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09"/>
      <c r="R134" s="310"/>
      <c r="S134" s="311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12"/>
      <c r="R135" s="313"/>
      <c r="S135" s="314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15"/>
      <c r="R136" s="316"/>
      <c r="S136" s="317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08"/>
      <c r="R137" s="308"/>
      <c r="S137" s="308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18"/>
      <c r="R138" s="318"/>
      <c r="S138" s="318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18"/>
      <c r="R139" s="318"/>
      <c r="S139" s="318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08"/>
      <c r="R140" s="308"/>
      <c r="S140" s="308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08"/>
      <c r="R141" s="308"/>
      <c r="S141" s="308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08"/>
      <c r="R142" s="308"/>
      <c r="S142" s="308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33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2021-05-15(토) 오전 00:00</v>
      </c>
      <c r="C150" s="369"/>
      <c r="D150" s="319" t="str">
        <f>TEXT($G$1, "[$-ko-KR]yyyy-mm-dd(ddd) ") &amp; "오후 14:00"</f>
        <v>2021-05-15(토) 오후 14:00</v>
      </c>
      <c r="E150" s="320"/>
      <c r="F150" s="321"/>
      <c r="G150" s="319" t="str">
        <f>TEXT($G$1, "[$-ko-KR]yyyy-mm-dd(ddd) ") &amp; "오후 19:00"</f>
        <v>2021-05-15(토) 오후 19:00</v>
      </c>
      <c r="H150" s="320"/>
      <c r="I150" s="321"/>
      <c r="J150" s="319" t="str">
        <f>TEXT($G$1, "[$-ko-KR]yyyy-mm-dd(ddd) ") &amp; "오후 21:00"</f>
        <v>2021-05-15(토) 오후 21:00</v>
      </c>
      <c r="K150" s="320"/>
      <c r="L150" s="321"/>
      <c r="M150" s="319" t="str">
        <f>TEXT($G$1+1, "[$-ko-KR]yyyy-mm-dd(ddd) ") &amp; "오전 00:00"</f>
        <v>2021-05-16(일)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08"/>
      <c r="R151" s="308"/>
      <c r="S151" s="308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18"/>
      <c r="R152" s="318"/>
      <c r="S152" s="318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18"/>
      <c r="R153" s="318"/>
      <c r="S153" s="318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08"/>
      <c r="R154" s="308"/>
      <c r="S154" s="308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08"/>
      <c r="R155" s="308"/>
      <c r="S155" s="308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08"/>
      <c r="R156" s="308"/>
      <c r="S156" s="308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08"/>
      <c r="R157" s="308"/>
      <c r="S157" s="308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08"/>
      <c r="R158" s="308"/>
      <c r="S158" s="308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08"/>
      <c r="R159" s="308"/>
      <c r="S159" s="308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09"/>
      <c r="R161" s="310"/>
      <c r="S161" s="311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12"/>
      <c r="R162" s="313"/>
      <c r="S162" s="314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15"/>
      <c r="R163" s="316"/>
      <c r="S163" s="317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08"/>
      <c r="R164" s="308"/>
      <c r="S164" s="308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18"/>
      <c r="R165" s="318"/>
      <c r="S165" s="318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18"/>
      <c r="R166" s="318"/>
      <c r="S166" s="318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08"/>
      <c r="R167" s="308"/>
      <c r="S167" s="308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08"/>
      <c r="R168" s="308"/>
      <c r="S168" s="308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08"/>
      <c r="R169" s="308"/>
      <c r="S169" s="308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97"/>
      <c r="R170" s="298"/>
      <c r="S170" s="299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33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2021-05-15(토) 오전 00:00</v>
      </c>
      <c r="C177" s="369"/>
      <c r="D177" s="319" t="str">
        <f>TEXT($G$1, "[$-ko-KR]yyyy-mm-dd(ddd) ") &amp; "오후 14:00"</f>
        <v>2021-05-15(토) 오후 14:00</v>
      </c>
      <c r="E177" s="320"/>
      <c r="F177" s="321"/>
      <c r="G177" s="319" t="str">
        <f>TEXT($G$1, "[$-ko-KR]yyyy-mm-dd(ddd) ") &amp; "오후 19:00"</f>
        <v>2021-05-15(토) 오후 19:00</v>
      </c>
      <c r="H177" s="320"/>
      <c r="I177" s="321"/>
      <c r="J177" s="319" t="str">
        <f>TEXT($G$1, "[$-ko-KR]yyyy-mm-dd(ddd) ") &amp; "오후 21:00"</f>
        <v>2021-05-15(토) 오후 21:00</v>
      </c>
      <c r="K177" s="320"/>
      <c r="L177" s="321"/>
      <c r="M177" s="319" t="str">
        <f>TEXT($G$1+1, "[$-ko-KR]yyyy-mm-dd(ddd) ") &amp; "오전 00:00"</f>
        <v>2021-05-16(일)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08"/>
      <c r="R178" s="308"/>
      <c r="S178" s="308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18"/>
      <c r="R179" s="318"/>
      <c r="S179" s="318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18"/>
      <c r="R180" s="318"/>
      <c r="S180" s="318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08"/>
      <c r="R181" s="308"/>
      <c r="S181" s="308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08"/>
      <c r="R182" s="308"/>
      <c r="S182" s="308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08"/>
      <c r="R183" s="308"/>
      <c r="S183" s="308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08"/>
      <c r="R184" s="308"/>
      <c r="S184" s="308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08"/>
      <c r="R185" s="308"/>
      <c r="S185" s="308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08"/>
      <c r="R186" s="308"/>
      <c r="S186" s="308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09"/>
      <c r="R188" s="310"/>
      <c r="S188" s="311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12"/>
      <c r="R189" s="313"/>
      <c r="S189" s="314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15"/>
      <c r="R190" s="316"/>
      <c r="S190" s="317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08"/>
      <c r="R191" s="308"/>
      <c r="S191" s="308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18"/>
      <c r="R192" s="318"/>
      <c r="S192" s="318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18"/>
      <c r="R193" s="318"/>
      <c r="S193" s="318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08"/>
      <c r="R194" s="308"/>
      <c r="S194" s="308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08"/>
      <c r="R195" s="308"/>
      <c r="S195" s="308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08"/>
      <c r="R196" s="308"/>
      <c r="S196" s="308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97"/>
      <c r="R197" s="298"/>
      <c r="S197" s="299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44332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41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2021-05-16(일) 오전 00:00</v>
      </c>
      <c r="C15" s="364"/>
      <c r="D15" s="319" t="str">
        <f>TEXT($G$1, "[$-ko-KR]yyyy-mm-dd(ddd) ") &amp; "오후 14:00"</f>
        <v>2021-05-16(일) 오후 14:00</v>
      </c>
      <c r="E15" s="320"/>
      <c r="F15" s="321"/>
      <c r="G15" s="319" t="str">
        <f>TEXT($G$1, "[$-ko-KR]yyyy-mm-dd(ddd) ") &amp; "오후 19:00"</f>
        <v>2021-05-16(일) 오후 19:00</v>
      </c>
      <c r="H15" s="320"/>
      <c r="I15" s="321"/>
      <c r="J15" s="319" t="str">
        <f>TEXT($G$1, "[$-ko-KR]yyyy-mm-dd(ddd) ") &amp; "오후 21:00"</f>
        <v>2021-05-16(일) 오후 21:00</v>
      </c>
      <c r="K15" s="320"/>
      <c r="L15" s="321"/>
      <c r="M15" s="319" t="str">
        <f>TEXT($G$1+1, "[$-ko-KR]yyyy-mm-dd(ddd) ") &amp; "오전 00:00"</f>
        <v>2021-05-17(월)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12"/>
      <c r="R27" s="313"/>
      <c r="S27" s="314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15"/>
      <c r="R28" s="316"/>
      <c r="S28" s="317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08"/>
      <c r="R29" s="308"/>
      <c r="S29" s="308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18"/>
      <c r="R30" s="318"/>
      <c r="S30" s="318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18"/>
      <c r="R31" s="318"/>
      <c r="S31" s="318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41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2021-05-16(일) 오전 00:00</v>
      </c>
      <c r="C42" s="369"/>
      <c r="D42" s="319" t="str">
        <f>TEXT($G$1, "[$-ko-KR]yyyy-mm-dd(ddd) ") &amp; "오후 14:00"</f>
        <v>2021-05-16(일) 오후 14:00</v>
      </c>
      <c r="E42" s="320"/>
      <c r="F42" s="321"/>
      <c r="G42" s="319" t="str">
        <f>TEXT($G$1, "[$-ko-KR]yyyy-mm-dd(ddd) ") &amp; "오후 19:00"</f>
        <v>2021-05-16(일) 오후 19:00</v>
      </c>
      <c r="H42" s="320"/>
      <c r="I42" s="321"/>
      <c r="J42" s="319" t="str">
        <f>TEXT($G$1, "[$-ko-KR]yyyy-mm-dd(ddd) ") &amp; "오후 21:00"</f>
        <v>2021-05-16(일) 오후 21:00</v>
      </c>
      <c r="K42" s="320"/>
      <c r="L42" s="321"/>
      <c r="M42" s="319" t="str">
        <f>TEXT($G$1+1, "[$-ko-KR]yyyy-mm-dd(ddd) ") &amp; "오전 00:00"</f>
        <v>2021-05-17(월)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18"/>
      <c r="R44" s="318"/>
      <c r="S44" s="318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18"/>
      <c r="R45" s="318"/>
      <c r="S45" s="318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08"/>
      <c r="R46" s="308"/>
      <c r="S46" s="308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08"/>
      <c r="R47" s="308"/>
      <c r="S47" s="308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08"/>
      <c r="R48" s="308"/>
      <c r="S48" s="308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08"/>
      <c r="R49" s="308"/>
      <c r="S49" s="308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08"/>
      <c r="R50" s="308"/>
      <c r="S50" s="308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08"/>
      <c r="R51" s="308"/>
      <c r="S51" s="308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09"/>
      <c r="R53" s="310"/>
      <c r="S53" s="311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12"/>
      <c r="R54" s="313"/>
      <c r="S54" s="314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15"/>
      <c r="R55" s="316"/>
      <c r="S55" s="317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08"/>
      <c r="R56" s="308"/>
      <c r="S56" s="308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18"/>
      <c r="R57" s="318"/>
      <c r="S57" s="318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18"/>
      <c r="R58" s="318"/>
      <c r="S58" s="318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08"/>
      <c r="R59" s="308"/>
      <c r="S59" s="308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08"/>
      <c r="R60" s="308"/>
      <c r="S60" s="308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08"/>
      <c r="R61" s="308"/>
      <c r="S61" s="308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97"/>
      <c r="R62" s="298"/>
      <c r="S62" s="299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41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2021-05-16(일) 오전 00:00</v>
      </c>
      <c r="C69" s="369"/>
      <c r="D69" s="319" t="str">
        <f>TEXT($G$1, "[$-ko-KR]yyyy-mm-dd(ddd) ") &amp; "오후 14:00"</f>
        <v>2021-05-16(일) 오후 14:00</v>
      </c>
      <c r="E69" s="320"/>
      <c r="F69" s="321"/>
      <c r="G69" s="319" t="str">
        <f>TEXT($G$1, "[$-ko-KR]yyyy-mm-dd(ddd) ") &amp; "오후 19:00"</f>
        <v>2021-05-16(일) 오후 19:00</v>
      </c>
      <c r="H69" s="320"/>
      <c r="I69" s="321"/>
      <c r="J69" s="319" t="str">
        <f>TEXT($G$1, "[$-ko-KR]yyyy-mm-dd(ddd) ") &amp; "오후 21:00"</f>
        <v>2021-05-16(일) 오후 21:00</v>
      </c>
      <c r="K69" s="320"/>
      <c r="L69" s="321"/>
      <c r="M69" s="319" t="str">
        <f>TEXT($G$1+1, "[$-ko-KR]yyyy-mm-dd(ddd) ") &amp; "오전 00:00"</f>
        <v>2021-05-17(월)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08"/>
      <c r="R70" s="308"/>
      <c r="S70" s="308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18"/>
      <c r="R71" s="318"/>
      <c r="S71" s="318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18"/>
      <c r="R72" s="318"/>
      <c r="S72" s="318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08"/>
      <c r="R73" s="308"/>
      <c r="S73" s="308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08"/>
      <c r="R74" s="308"/>
      <c r="S74" s="308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08"/>
      <c r="R75" s="308"/>
      <c r="S75" s="308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08"/>
      <c r="R76" s="308"/>
      <c r="S76" s="308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08"/>
      <c r="R77" s="308"/>
      <c r="S77" s="308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08"/>
      <c r="R78" s="308"/>
      <c r="S78" s="308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09"/>
      <c r="R80" s="310"/>
      <c r="S80" s="311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12"/>
      <c r="R81" s="313"/>
      <c r="S81" s="314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15"/>
      <c r="R82" s="316"/>
      <c r="S82" s="317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08"/>
      <c r="R83" s="308"/>
      <c r="S83" s="308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18"/>
      <c r="R84" s="318"/>
      <c r="S84" s="318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18"/>
      <c r="R85" s="318"/>
      <c r="S85" s="318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08"/>
      <c r="R86" s="308"/>
      <c r="S86" s="308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08"/>
      <c r="R87" s="308"/>
      <c r="S87" s="308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08"/>
      <c r="R88" s="308"/>
      <c r="S88" s="308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97"/>
      <c r="R89" s="298"/>
      <c r="S89" s="299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41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2021-05-16(일) 오전 00:00</v>
      </c>
      <c r="C96" s="369"/>
      <c r="D96" s="319" t="str">
        <f>TEXT($G$1, "[$-ko-KR]yyyy-mm-dd(ddd) ") &amp; "오후 14:00"</f>
        <v>2021-05-16(일) 오후 14:00</v>
      </c>
      <c r="E96" s="320"/>
      <c r="F96" s="321"/>
      <c r="G96" s="319" t="str">
        <f>TEXT($G$1, "[$-ko-KR]yyyy-mm-dd(ddd) ") &amp; "오후 19:00"</f>
        <v>2021-05-16(일) 오후 19:00</v>
      </c>
      <c r="H96" s="320"/>
      <c r="I96" s="321"/>
      <c r="J96" s="319" t="str">
        <f>TEXT($G$1, "[$-ko-KR]yyyy-mm-dd(ddd) ") &amp; "오후 21:00"</f>
        <v>2021-05-16(일) 오후 21:00</v>
      </c>
      <c r="K96" s="320"/>
      <c r="L96" s="321"/>
      <c r="M96" s="319" t="str">
        <f>TEXT($G$1+1, "[$-ko-KR]yyyy-mm-dd(ddd) ") &amp; "오전 00:00"</f>
        <v>2021-05-17(월)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08"/>
      <c r="R97" s="308"/>
      <c r="S97" s="308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18"/>
      <c r="R98" s="318"/>
      <c r="S98" s="318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18"/>
      <c r="R99" s="318"/>
      <c r="S99" s="318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08"/>
      <c r="R100" s="308"/>
      <c r="S100" s="308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08"/>
      <c r="R101" s="308"/>
      <c r="S101" s="308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08"/>
      <c r="R102" s="308"/>
      <c r="S102" s="308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08"/>
      <c r="R103" s="308"/>
      <c r="S103" s="308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08"/>
      <c r="R104" s="308"/>
      <c r="S104" s="308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08"/>
      <c r="R105" s="308"/>
      <c r="S105" s="308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09"/>
      <c r="R107" s="310"/>
      <c r="S107" s="311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12"/>
      <c r="R108" s="313"/>
      <c r="S108" s="314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15"/>
      <c r="R109" s="316"/>
      <c r="S109" s="317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08"/>
      <c r="R110" s="308"/>
      <c r="S110" s="308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18"/>
      <c r="R111" s="318"/>
      <c r="S111" s="318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18"/>
      <c r="R112" s="318"/>
      <c r="S112" s="318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08"/>
      <c r="R113" s="308"/>
      <c r="S113" s="308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08"/>
      <c r="R114" s="308"/>
      <c r="S114" s="308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08"/>
      <c r="R115" s="308"/>
      <c r="S115" s="308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97"/>
      <c r="R116" s="298"/>
      <c r="S116" s="299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41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2021-05-16(일) 오전 00:00</v>
      </c>
      <c r="C123" s="369"/>
      <c r="D123" s="319" t="str">
        <f>TEXT($G$1, "[$-ko-KR]yyyy-mm-dd(ddd) ") &amp; "오후 14:00"</f>
        <v>2021-05-16(일) 오후 14:00</v>
      </c>
      <c r="E123" s="320"/>
      <c r="F123" s="321"/>
      <c r="G123" s="319" t="str">
        <f>TEXT($G$1, "[$-ko-KR]yyyy-mm-dd(ddd) ") &amp; "오후 19:00"</f>
        <v>2021-05-16(일) 오후 19:00</v>
      </c>
      <c r="H123" s="320"/>
      <c r="I123" s="321"/>
      <c r="J123" s="319" t="str">
        <f>TEXT($G$1, "[$-ko-KR]yyyy-mm-dd(ddd) ") &amp; "오후 21:00"</f>
        <v>2021-05-16(일) 오후 21:00</v>
      </c>
      <c r="K123" s="320"/>
      <c r="L123" s="321"/>
      <c r="M123" s="319" t="str">
        <f>TEXT($G$1+1, "[$-ko-KR]yyyy-mm-dd(ddd) ") &amp; "오전 00:00"</f>
        <v>2021-05-17(월)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18"/>
      <c r="R125" s="318"/>
      <c r="S125" s="318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18"/>
      <c r="R126" s="318"/>
      <c r="S126" s="318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08"/>
      <c r="R127" s="308"/>
      <c r="S127" s="308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08"/>
      <c r="R128" s="308"/>
      <c r="S128" s="308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08"/>
      <c r="R129" s="308"/>
      <c r="S129" s="308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08"/>
      <c r="R130" s="308"/>
      <c r="S130" s="308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08"/>
      <c r="R131" s="308"/>
      <c r="S131" s="308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08"/>
      <c r="R132" s="308"/>
      <c r="S132" s="308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09"/>
      <c r="R134" s="310"/>
      <c r="S134" s="311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12"/>
      <c r="R135" s="313"/>
      <c r="S135" s="314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15"/>
      <c r="R136" s="316"/>
      <c r="S136" s="317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08"/>
      <c r="R137" s="308"/>
      <c r="S137" s="308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18"/>
      <c r="R138" s="318"/>
      <c r="S138" s="318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18"/>
      <c r="R139" s="318"/>
      <c r="S139" s="318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08"/>
      <c r="R140" s="308"/>
      <c r="S140" s="308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08"/>
      <c r="R141" s="308"/>
      <c r="S141" s="308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08"/>
      <c r="R142" s="308"/>
      <c r="S142" s="308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41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2021-05-16(일) 오전 00:00</v>
      </c>
      <c r="C150" s="369"/>
      <c r="D150" s="319" t="str">
        <f>TEXT($G$1, "[$-ko-KR]yyyy-mm-dd(ddd) ") &amp; "오후 14:00"</f>
        <v>2021-05-16(일) 오후 14:00</v>
      </c>
      <c r="E150" s="320"/>
      <c r="F150" s="321"/>
      <c r="G150" s="319" t="str">
        <f>TEXT($G$1, "[$-ko-KR]yyyy-mm-dd(ddd) ") &amp; "오후 19:00"</f>
        <v>2021-05-16(일) 오후 19:00</v>
      </c>
      <c r="H150" s="320"/>
      <c r="I150" s="321"/>
      <c r="J150" s="319" t="str">
        <f>TEXT($G$1, "[$-ko-KR]yyyy-mm-dd(ddd) ") &amp; "오후 21:00"</f>
        <v>2021-05-16(일) 오후 21:00</v>
      </c>
      <c r="K150" s="320"/>
      <c r="L150" s="321"/>
      <c r="M150" s="319" t="str">
        <f>TEXT($G$1+1, "[$-ko-KR]yyyy-mm-dd(ddd) ") &amp; "오전 00:00"</f>
        <v>2021-05-17(월)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08"/>
      <c r="R151" s="308"/>
      <c r="S151" s="308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18"/>
      <c r="R152" s="318"/>
      <c r="S152" s="318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18"/>
      <c r="R153" s="318"/>
      <c r="S153" s="318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08"/>
      <c r="R154" s="308"/>
      <c r="S154" s="308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08"/>
      <c r="R155" s="308"/>
      <c r="S155" s="308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08"/>
      <c r="R156" s="308"/>
      <c r="S156" s="308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08"/>
      <c r="R157" s="308"/>
      <c r="S157" s="308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08"/>
      <c r="R158" s="308"/>
      <c r="S158" s="308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08"/>
      <c r="R159" s="308"/>
      <c r="S159" s="308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09"/>
      <c r="R161" s="310"/>
      <c r="S161" s="311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12"/>
      <c r="R162" s="313"/>
      <c r="S162" s="314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15"/>
      <c r="R163" s="316"/>
      <c r="S163" s="317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08"/>
      <c r="R164" s="308"/>
      <c r="S164" s="308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18"/>
      <c r="R165" s="318"/>
      <c r="S165" s="318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18"/>
      <c r="R166" s="318"/>
      <c r="S166" s="318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08"/>
      <c r="R167" s="308"/>
      <c r="S167" s="308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08"/>
      <c r="R168" s="308"/>
      <c r="S168" s="308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08"/>
      <c r="R169" s="308"/>
      <c r="S169" s="308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97"/>
      <c r="R170" s="298"/>
      <c r="S170" s="299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41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2021-05-16(일) 오전 00:00</v>
      </c>
      <c r="C177" s="369"/>
      <c r="D177" s="319" t="str">
        <f>TEXT($G$1, "[$-ko-KR]yyyy-mm-dd(ddd) ") &amp; "오후 14:00"</f>
        <v>2021-05-16(일) 오후 14:00</v>
      </c>
      <c r="E177" s="320"/>
      <c r="F177" s="321"/>
      <c r="G177" s="319" t="str">
        <f>TEXT($G$1, "[$-ko-KR]yyyy-mm-dd(ddd) ") &amp; "오후 19:00"</f>
        <v>2021-05-16(일) 오후 19:00</v>
      </c>
      <c r="H177" s="320"/>
      <c r="I177" s="321"/>
      <c r="J177" s="319" t="str">
        <f>TEXT($G$1, "[$-ko-KR]yyyy-mm-dd(ddd) ") &amp; "오후 21:00"</f>
        <v>2021-05-16(일) 오후 21:00</v>
      </c>
      <c r="K177" s="320"/>
      <c r="L177" s="321"/>
      <c r="M177" s="319" t="str">
        <f>TEXT($G$1+1, "[$-ko-KR]yyyy-mm-dd(ddd) ") &amp; "오전 00:00"</f>
        <v>2021-05-17(월)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08"/>
      <c r="R178" s="308"/>
      <c r="S178" s="308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18"/>
      <c r="R179" s="318"/>
      <c r="S179" s="318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8"/>
      <c r="R180" s="318"/>
      <c r="S180" s="318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08"/>
      <c r="R181" s="308"/>
      <c r="S181" s="308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08"/>
      <c r="R182" s="308"/>
      <c r="S182" s="308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08"/>
      <c r="R183" s="308"/>
      <c r="S183" s="308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08"/>
      <c r="R184" s="308"/>
      <c r="S184" s="308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08"/>
      <c r="R185" s="308"/>
      <c r="S185" s="308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08"/>
      <c r="R186" s="308"/>
      <c r="S186" s="308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09"/>
      <c r="R188" s="310"/>
      <c r="S188" s="311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12"/>
      <c r="R189" s="313"/>
      <c r="S189" s="314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15"/>
      <c r="R190" s="316"/>
      <c r="S190" s="317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08"/>
      <c r="R191" s="308"/>
      <c r="S191" s="308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18"/>
      <c r="R192" s="318"/>
      <c r="S192" s="318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18"/>
      <c r="R193" s="318"/>
      <c r="S193" s="318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08"/>
      <c r="R194" s="308"/>
      <c r="S194" s="308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08"/>
      <c r="R195" s="308"/>
      <c r="S195" s="308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08"/>
      <c r="R196" s="308"/>
      <c r="S196" s="308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97"/>
      <c r="R197" s="298"/>
      <c r="S197" s="299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44333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4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2021-05-17(월) 오전 00:00</v>
      </c>
      <c r="C15" s="364"/>
      <c r="D15" s="319" t="str">
        <f>TEXT($G$1, "[$-ko-KR]yyyy-mm-dd(ddd) ") &amp; "오후 14:00"</f>
        <v>2021-05-17(월) 오후 14:00</v>
      </c>
      <c r="E15" s="320"/>
      <c r="F15" s="321"/>
      <c r="G15" s="319" t="str">
        <f>TEXT($G$1, "[$-ko-KR]yyyy-mm-dd(ddd) ") &amp; "오후 19:00"</f>
        <v>2021-05-17(월) 오후 19:00</v>
      </c>
      <c r="H15" s="320"/>
      <c r="I15" s="321"/>
      <c r="J15" s="319" t="str">
        <f>TEXT($G$1, "[$-ko-KR]yyyy-mm-dd(ddd) ") &amp; "오후 21:00"</f>
        <v>2021-05-17(월) 오후 21:00</v>
      </c>
      <c r="K15" s="320"/>
      <c r="L15" s="321"/>
      <c r="M15" s="319" t="str">
        <f>TEXT($G$1+1, "[$-ko-KR]yyyy-mm-dd(ddd) ") &amp; "오전 00:00"</f>
        <v>2021-05-18(화)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12"/>
      <c r="R27" s="313"/>
      <c r="S27" s="314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15"/>
      <c r="R28" s="316"/>
      <c r="S28" s="317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08"/>
      <c r="R29" s="308"/>
      <c r="S29" s="308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18"/>
      <c r="R30" s="318"/>
      <c r="S30" s="318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18"/>
      <c r="R31" s="318"/>
      <c r="S31" s="318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49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2021-05-17(월) 오전 00:00</v>
      </c>
      <c r="C42" s="369"/>
      <c r="D42" s="319" t="str">
        <f>TEXT($G$1, "[$-ko-KR]yyyy-mm-dd(ddd) ") &amp; "오후 14:00"</f>
        <v>2021-05-17(월) 오후 14:00</v>
      </c>
      <c r="E42" s="320"/>
      <c r="F42" s="321"/>
      <c r="G42" s="319" t="str">
        <f>TEXT($G$1, "[$-ko-KR]yyyy-mm-dd(ddd) ") &amp; "오후 19:00"</f>
        <v>2021-05-17(월) 오후 19:00</v>
      </c>
      <c r="H42" s="320"/>
      <c r="I42" s="321"/>
      <c r="J42" s="319" t="str">
        <f>TEXT($G$1, "[$-ko-KR]yyyy-mm-dd(ddd) ") &amp; "오후 21:00"</f>
        <v>2021-05-17(월) 오후 21:00</v>
      </c>
      <c r="K42" s="320"/>
      <c r="L42" s="321"/>
      <c r="M42" s="319" t="str">
        <f>TEXT($G$1+1, "[$-ko-KR]yyyy-mm-dd(ddd) ") &amp; "오전 00:00"</f>
        <v>2021-05-18(화)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08"/>
      <c r="R43" s="308"/>
      <c r="S43" s="308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18"/>
      <c r="R44" s="318"/>
      <c r="S44" s="318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18"/>
      <c r="R45" s="318"/>
      <c r="S45" s="318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08"/>
      <c r="R46" s="308"/>
      <c r="S46" s="308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08"/>
      <c r="R47" s="308"/>
      <c r="S47" s="308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08"/>
      <c r="R48" s="308"/>
      <c r="S48" s="308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08"/>
      <c r="R49" s="308"/>
      <c r="S49" s="308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08"/>
      <c r="R50" s="308"/>
      <c r="S50" s="308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08"/>
      <c r="R51" s="308"/>
      <c r="S51" s="308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09"/>
      <c r="R53" s="310"/>
      <c r="S53" s="311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12"/>
      <c r="R54" s="313"/>
      <c r="S54" s="314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15"/>
      <c r="R55" s="316"/>
      <c r="S55" s="317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08"/>
      <c r="R56" s="308"/>
      <c r="S56" s="308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18"/>
      <c r="R57" s="318"/>
      <c r="S57" s="318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18"/>
      <c r="R58" s="318"/>
      <c r="S58" s="318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08"/>
      <c r="R59" s="308"/>
      <c r="S59" s="308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08"/>
      <c r="R60" s="308"/>
      <c r="S60" s="308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08"/>
      <c r="R61" s="308"/>
      <c r="S61" s="308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97"/>
      <c r="R62" s="298"/>
      <c r="S62" s="299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4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2021-05-17(월) 오전 00:00</v>
      </c>
      <c r="C69" s="369"/>
      <c r="D69" s="319" t="str">
        <f>TEXT($G$1, "[$-ko-KR]yyyy-mm-dd(ddd) ") &amp; "오후 14:00"</f>
        <v>2021-05-17(월) 오후 14:00</v>
      </c>
      <c r="E69" s="320"/>
      <c r="F69" s="321"/>
      <c r="G69" s="319" t="str">
        <f>TEXT($G$1, "[$-ko-KR]yyyy-mm-dd(ddd) ") &amp; "오후 19:00"</f>
        <v>2021-05-17(월) 오후 19:00</v>
      </c>
      <c r="H69" s="320"/>
      <c r="I69" s="321"/>
      <c r="J69" s="319" t="str">
        <f>TEXT($G$1, "[$-ko-KR]yyyy-mm-dd(ddd) ") &amp; "오후 21:00"</f>
        <v>2021-05-17(월) 오후 21:00</v>
      </c>
      <c r="K69" s="320"/>
      <c r="L69" s="321"/>
      <c r="M69" s="319" t="str">
        <f>TEXT($G$1+1, "[$-ko-KR]yyyy-mm-dd(ddd) ") &amp; "오전 00:00"</f>
        <v>2021-05-18(화)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08"/>
      <c r="R70" s="308"/>
      <c r="S70" s="308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18"/>
      <c r="R71" s="318"/>
      <c r="S71" s="318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18"/>
      <c r="R72" s="318"/>
      <c r="S72" s="318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08"/>
      <c r="R73" s="308"/>
      <c r="S73" s="308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08"/>
      <c r="R74" s="308"/>
      <c r="S74" s="308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08"/>
      <c r="R75" s="308"/>
      <c r="S75" s="308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08"/>
      <c r="R76" s="308"/>
      <c r="S76" s="308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08"/>
      <c r="R77" s="308"/>
      <c r="S77" s="308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08"/>
      <c r="R78" s="308"/>
      <c r="S78" s="308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09"/>
      <c r="R80" s="310"/>
      <c r="S80" s="311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12"/>
      <c r="R81" s="313"/>
      <c r="S81" s="314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15"/>
      <c r="R82" s="316"/>
      <c r="S82" s="317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08"/>
      <c r="R83" s="308"/>
      <c r="S83" s="308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18"/>
      <c r="R84" s="318"/>
      <c r="S84" s="318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18"/>
      <c r="R85" s="318"/>
      <c r="S85" s="318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08"/>
      <c r="R86" s="308"/>
      <c r="S86" s="308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08"/>
      <c r="R87" s="308"/>
      <c r="S87" s="308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08"/>
      <c r="R88" s="308"/>
      <c r="S88" s="308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97"/>
      <c r="R89" s="298"/>
      <c r="S89" s="299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4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2021-05-17(월) 오전 00:00</v>
      </c>
      <c r="C96" s="369"/>
      <c r="D96" s="319" t="str">
        <f>TEXT($G$1, "[$-ko-KR]yyyy-mm-dd(ddd) ") &amp; "오후 14:00"</f>
        <v>2021-05-17(월) 오후 14:00</v>
      </c>
      <c r="E96" s="320"/>
      <c r="F96" s="321"/>
      <c r="G96" s="319" t="str">
        <f>TEXT($G$1, "[$-ko-KR]yyyy-mm-dd(ddd) ") &amp; "오후 19:00"</f>
        <v>2021-05-17(월) 오후 19:00</v>
      </c>
      <c r="H96" s="320"/>
      <c r="I96" s="321"/>
      <c r="J96" s="319" t="str">
        <f>TEXT($G$1, "[$-ko-KR]yyyy-mm-dd(ddd) ") &amp; "오후 21:00"</f>
        <v>2021-05-17(월) 오후 21:00</v>
      </c>
      <c r="K96" s="320"/>
      <c r="L96" s="321"/>
      <c r="M96" s="319" t="str">
        <f>TEXT($G$1+1, "[$-ko-KR]yyyy-mm-dd(ddd) ") &amp; "오전 00:00"</f>
        <v>2021-05-18(화)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08"/>
      <c r="R97" s="308"/>
      <c r="S97" s="308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18"/>
      <c r="R98" s="318"/>
      <c r="S98" s="318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18"/>
      <c r="R99" s="318"/>
      <c r="S99" s="318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08"/>
      <c r="R100" s="308"/>
      <c r="S100" s="308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08"/>
      <c r="R101" s="308"/>
      <c r="S101" s="308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08"/>
      <c r="R102" s="308"/>
      <c r="S102" s="308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08"/>
      <c r="R103" s="308"/>
      <c r="S103" s="308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08"/>
      <c r="R104" s="308"/>
      <c r="S104" s="308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08"/>
      <c r="R105" s="308"/>
      <c r="S105" s="308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09"/>
      <c r="R107" s="310"/>
      <c r="S107" s="311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12"/>
      <c r="R108" s="313"/>
      <c r="S108" s="314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15"/>
      <c r="R109" s="316"/>
      <c r="S109" s="317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08"/>
      <c r="R110" s="308"/>
      <c r="S110" s="308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18"/>
      <c r="R111" s="318"/>
      <c r="S111" s="318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18"/>
      <c r="R112" s="318"/>
      <c r="S112" s="318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08"/>
      <c r="R113" s="308"/>
      <c r="S113" s="308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08"/>
      <c r="R114" s="308"/>
      <c r="S114" s="308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08"/>
      <c r="R115" s="308"/>
      <c r="S115" s="308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97"/>
      <c r="R116" s="298"/>
      <c r="S116" s="299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49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2021-05-17(월) 오전 00:00</v>
      </c>
      <c r="C123" s="369"/>
      <c r="D123" s="319" t="str">
        <f>TEXT($G$1, "[$-ko-KR]yyyy-mm-dd(ddd) ") &amp; "오후 14:00"</f>
        <v>2021-05-17(월) 오후 14:00</v>
      </c>
      <c r="E123" s="320"/>
      <c r="F123" s="321"/>
      <c r="G123" s="319" t="str">
        <f>TEXT($G$1, "[$-ko-KR]yyyy-mm-dd(ddd) ") &amp; "오후 19:00"</f>
        <v>2021-05-17(월) 오후 19:00</v>
      </c>
      <c r="H123" s="320"/>
      <c r="I123" s="321"/>
      <c r="J123" s="319" t="str">
        <f>TEXT($G$1, "[$-ko-KR]yyyy-mm-dd(ddd) ") &amp; "오후 21:00"</f>
        <v>2021-05-17(월) 오후 21:00</v>
      </c>
      <c r="K123" s="320"/>
      <c r="L123" s="321"/>
      <c r="M123" s="319" t="str">
        <f>TEXT($G$1+1, "[$-ko-KR]yyyy-mm-dd(ddd) ") &amp; "오전 00:00"</f>
        <v>2021-05-18(화)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08"/>
      <c r="R124" s="308"/>
      <c r="S124" s="308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18"/>
      <c r="R125" s="318"/>
      <c r="S125" s="318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18"/>
      <c r="R126" s="318"/>
      <c r="S126" s="318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08"/>
      <c r="R127" s="308"/>
      <c r="S127" s="308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08"/>
      <c r="R128" s="308"/>
      <c r="S128" s="308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08"/>
      <c r="R129" s="308"/>
      <c r="S129" s="308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08"/>
      <c r="R130" s="308"/>
      <c r="S130" s="308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08"/>
      <c r="R131" s="308"/>
      <c r="S131" s="308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08"/>
      <c r="R132" s="308"/>
      <c r="S132" s="308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09"/>
      <c r="R134" s="310"/>
      <c r="S134" s="311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12"/>
      <c r="R135" s="313"/>
      <c r="S135" s="314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15"/>
      <c r="R136" s="316"/>
      <c r="S136" s="317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08"/>
      <c r="R137" s="308"/>
      <c r="S137" s="308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18"/>
      <c r="R138" s="318"/>
      <c r="S138" s="318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18"/>
      <c r="R139" s="318"/>
      <c r="S139" s="318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08"/>
      <c r="R140" s="308"/>
      <c r="S140" s="308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08"/>
      <c r="R141" s="308"/>
      <c r="S141" s="308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08"/>
      <c r="R142" s="308"/>
      <c r="S142" s="308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97"/>
      <c r="R143" s="298"/>
      <c r="S143" s="299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4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2021-05-17(월) 오전 00:00</v>
      </c>
      <c r="C150" s="369"/>
      <c r="D150" s="319" t="str">
        <f>TEXT($G$1, "[$-ko-KR]yyyy-mm-dd(ddd) ") &amp; "오후 14:00"</f>
        <v>2021-05-17(월) 오후 14:00</v>
      </c>
      <c r="E150" s="320"/>
      <c r="F150" s="321"/>
      <c r="G150" s="319" t="str">
        <f>TEXT($G$1, "[$-ko-KR]yyyy-mm-dd(ddd) ") &amp; "오후 19:00"</f>
        <v>2021-05-17(월) 오후 19:00</v>
      </c>
      <c r="H150" s="320"/>
      <c r="I150" s="321"/>
      <c r="J150" s="319" t="str">
        <f>TEXT($G$1, "[$-ko-KR]yyyy-mm-dd(ddd) ") &amp; "오후 21:00"</f>
        <v>2021-05-17(월) 오후 21:00</v>
      </c>
      <c r="K150" s="320"/>
      <c r="L150" s="321"/>
      <c r="M150" s="319" t="str">
        <f>TEXT($G$1+1, "[$-ko-KR]yyyy-mm-dd(ddd) ") &amp; "오전 00:00"</f>
        <v>2021-05-18(화)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08"/>
      <c r="R151" s="308"/>
      <c r="S151" s="308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18"/>
      <c r="R152" s="318"/>
      <c r="S152" s="318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18"/>
      <c r="R153" s="318"/>
      <c r="S153" s="318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08"/>
      <c r="R154" s="308"/>
      <c r="S154" s="308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08"/>
      <c r="R155" s="308"/>
      <c r="S155" s="308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08"/>
      <c r="R156" s="308"/>
      <c r="S156" s="308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08"/>
      <c r="R157" s="308"/>
      <c r="S157" s="308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08"/>
      <c r="R158" s="308"/>
      <c r="S158" s="308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08"/>
      <c r="R159" s="308"/>
      <c r="S159" s="308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09"/>
      <c r="R161" s="310"/>
      <c r="S161" s="311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12"/>
      <c r="R162" s="313"/>
      <c r="S162" s="314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15"/>
      <c r="R163" s="316"/>
      <c r="S163" s="317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08"/>
      <c r="R164" s="308"/>
      <c r="S164" s="308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18"/>
      <c r="R165" s="318"/>
      <c r="S165" s="318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18"/>
      <c r="R166" s="318"/>
      <c r="S166" s="318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08"/>
      <c r="R167" s="308"/>
      <c r="S167" s="308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08"/>
      <c r="R168" s="308"/>
      <c r="S168" s="308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08"/>
      <c r="R169" s="308"/>
      <c r="S169" s="308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97"/>
      <c r="R170" s="298"/>
      <c r="S170" s="299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4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2021-05-17(월) 오전 00:00</v>
      </c>
      <c r="C177" s="369"/>
      <c r="D177" s="319" t="str">
        <f>TEXT($G$1, "[$-ko-KR]yyyy-mm-dd(ddd) ") &amp; "오후 14:00"</f>
        <v>2021-05-17(월) 오후 14:00</v>
      </c>
      <c r="E177" s="320"/>
      <c r="F177" s="321"/>
      <c r="G177" s="319" t="str">
        <f>TEXT($G$1, "[$-ko-KR]yyyy-mm-dd(ddd) ") &amp; "오후 19:00"</f>
        <v>2021-05-17(월) 오후 19:00</v>
      </c>
      <c r="H177" s="320"/>
      <c r="I177" s="321"/>
      <c r="J177" s="319" t="str">
        <f>TEXT($G$1, "[$-ko-KR]yyyy-mm-dd(ddd) ") &amp; "오후 21:00"</f>
        <v>2021-05-17(월) 오후 21:00</v>
      </c>
      <c r="K177" s="320"/>
      <c r="L177" s="321"/>
      <c r="M177" s="319" t="str">
        <f>TEXT($G$1+1, "[$-ko-KR]yyyy-mm-dd(ddd) ") &amp; "오전 00:00"</f>
        <v>2021-05-18(화)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08"/>
      <c r="R178" s="308"/>
      <c r="S178" s="308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18"/>
      <c r="R179" s="318"/>
      <c r="S179" s="318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18"/>
      <c r="R180" s="318"/>
      <c r="S180" s="318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08"/>
      <c r="R181" s="308"/>
      <c r="S181" s="308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08"/>
      <c r="R182" s="308"/>
      <c r="S182" s="308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08"/>
      <c r="R183" s="308"/>
      <c r="S183" s="308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08"/>
      <c r="R184" s="308"/>
      <c r="S184" s="308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08"/>
      <c r="R185" s="308"/>
      <c r="S185" s="308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08"/>
      <c r="R186" s="308"/>
      <c r="S186" s="308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09"/>
      <c r="R188" s="310"/>
      <c r="S188" s="311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12"/>
      <c r="R189" s="313"/>
      <c r="S189" s="314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15"/>
      <c r="R190" s="316"/>
      <c r="S190" s="317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08"/>
      <c r="R191" s="308"/>
      <c r="S191" s="308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18"/>
      <c r="R192" s="318"/>
      <c r="S192" s="318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18"/>
      <c r="R193" s="318"/>
      <c r="S193" s="318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08"/>
      <c r="R194" s="308"/>
      <c r="S194" s="308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08"/>
      <c r="R195" s="308"/>
      <c r="S195" s="308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08"/>
      <c r="R196" s="308"/>
      <c r="S196" s="308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97"/>
      <c r="R197" s="298"/>
      <c r="S197" s="299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44334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5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2021-05-18(화) 오전 00:00</v>
      </c>
      <c r="C15" s="364"/>
      <c r="D15" s="319" t="str">
        <f>TEXT($G$1, "[$-ko-KR]yyyy-mm-dd(ddd) ") &amp; "오후 14:00"</f>
        <v>2021-05-18(화) 오후 14:00</v>
      </c>
      <c r="E15" s="320"/>
      <c r="F15" s="321"/>
      <c r="G15" s="319" t="str">
        <f>TEXT($G$1, "[$-ko-KR]yyyy-mm-dd(ddd) ") &amp; "오후 19:00"</f>
        <v>2021-05-18(화) 오후 19:00</v>
      </c>
      <c r="H15" s="320"/>
      <c r="I15" s="321"/>
      <c r="J15" s="319" t="str">
        <f>TEXT($G$1, "[$-ko-KR]yyyy-mm-dd(ddd) ") &amp; "오후 21:00"</f>
        <v>2021-05-18(화) 오후 21:00</v>
      </c>
      <c r="K15" s="320"/>
      <c r="L15" s="321"/>
      <c r="M15" s="319" t="str">
        <f>TEXT($G$1+1, "[$-ko-KR]yyyy-mm-dd(ddd) ") &amp; "오전 00:00"</f>
        <v>2021-05-19(수)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12"/>
      <c r="R27" s="313"/>
      <c r="S27" s="314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15"/>
      <c r="R28" s="316"/>
      <c r="S28" s="317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08"/>
      <c r="R29" s="308"/>
      <c r="S29" s="308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18"/>
      <c r="R30" s="318"/>
      <c r="S30" s="318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5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2021-05-18(화) 오전 00:00</v>
      </c>
      <c r="C42" s="369"/>
      <c r="D42" s="319" t="str">
        <f>TEXT($G$1, "[$-ko-KR]yyyy-mm-dd(ddd) ") &amp; "오후 14:00"</f>
        <v>2021-05-18(화) 오후 14:00</v>
      </c>
      <c r="E42" s="320"/>
      <c r="F42" s="321"/>
      <c r="G42" s="319" t="str">
        <f>TEXT($G$1, "[$-ko-KR]yyyy-mm-dd(ddd) ") &amp; "오후 19:00"</f>
        <v>2021-05-18(화) 오후 19:00</v>
      </c>
      <c r="H42" s="320"/>
      <c r="I42" s="321"/>
      <c r="J42" s="319" t="str">
        <f>TEXT($G$1, "[$-ko-KR]yyyy-mm-dd(ddd) ") &amp; "오후 21:00"</f>
        <v>2021-05-18(화) 오후 21:00</v>
      </c>
      <c r="K42" s="320"/>
      <c r="L42" s="321"/>
      <c r="M42" s="319" t="str">
        <f>TEXT($G$1+1, "[$-ko-KR]yyyy-mm-dd(ddd) ") &amp; "오전 00:00"</f>
        <v>2021-05-19(수)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08"/>
      <c r="R43" s="308"/>
      <c r="S43" s="308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18"/>
      <c r="R44" s="318"/>
      <c r="S44" s="318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18"/>
      <c r="R45" s="318"/>
      <c r="S45" s="318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08"/>
      <c r="R46" s="308"/>
      <c r="S46" s="308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08"/>
      <c r="R47" s="308"/>
      <c r="S47" s="308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08"/>
      <c r="R48" s="308"/>
      <c r="S48" s="308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08"/>
      <c r="R49" s="308"/>
      <c r="S49" s="308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08"/>
      <c r="R50" s="308"/>
      <c r="S50" s="308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08"/>
      <c r="R51" s="308"/>
      <c r="S51" s="308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09"/>
      <c r="R53" s="310"/>
      <c r="S53" s="311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12"/>
      <c r="R54" s="313"/>
      <c r="S54" s="314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15"/>
      <c r="R55" s="316"/>
      <c r="S55" s="317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08"/>
      <c r="R56" s="308"/>
      <c r="S56" s="308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18"/>
      <c r="R57" s="318"/>
      <c r="S57" s="318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18"/>
      <c r="R58" s="318"/>
      <c r="S58" s="318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08"/>
      <c r="R59" s="308"/>
      <c r="S59" s="308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08"/>
      <c r="R60" s="308"/>
      <c r="S60" s="308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08"/>
      <c r="R61" s="308"/>
      <c r="S61" s="308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97"/>
      <c r="R62" s="298"/>
      <c r="S62" s="299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5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2021-05-18(화) 오전 00:00</v>
      </c>
      <c r="C69" s="369"/>
      <c r="D69" s="319" t="str">
        <f>TEXT($G$1, "[$-ko-KR]yyyy-mm-dd(ddd) ") &amp; "오후 14:00"</f>
        <v>2021-05-18(화) 오후 14:00</v>
      </c>
      <c r="E69" s="320"/>
      <c r="F69" s="321"/>
      <c r="G69" s="319" t="str">
        <f>TEXT($G$1, "[$-ko-KR]yyyy-mm-dd(ddd) ") &amp; "오후 19:00"</f>
        <v>2021-05-18(화) 오후 19:00</v>
      </c>
      <c r="H69" s="320"/>
      <c r="I69" s="321"/>
      <c r="J69" s="319" t="str">
        <f>TEXT($G$1, "[$-ko-KR]yyyy-mm-dd(ddd) ") &amp; "오후 21:00"</f>
        <v>2021-05-18(화) 오후 21:00</v>
      </c>
      <c r="K69" s="320"/>
      <c r="L69" s="321"/>
      <c r="M69" s="319" t="str">
        <f>TEXT($G$1+1, "[$-ko-KR]yyyy-mm-dd(ddd) ") &amp; "오전 00:00"</f>
        <v>2021-05-19(수)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08"/>
      <c r="R70" s="308"/>
      <c r="S70" s="308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18"/>
      <c r="R71" s="318"/>
      <c r="S71" s="318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18"/>
      <c r="R72" s="318"/>
      <c r="S72" s="318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08"/>
      <c r="R73" s="308"/>
      <c r="S73" s="308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08"/>
      <c r="R74" s="308"/>
      <c r="S74" s="308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08"/>
      <c r="R75" s="308"/>
      <c r="S75" s="308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08"/>
      <c r="R76" s="308"/>
      <c r="S76" s="308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08"/>
      <c r="R77" s="308"/>
      <c r="S77" s="308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08"/>
      <c r="R78" s="308"/>
      <c r="S78" s="308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09"/>
      <c r="R80" s="310"/>
      <c r="S80" s="311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12"/>
      <c r="R81" s="313"/>
      <c r="S81" s="314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15"/>
      <c r="R82" s="316"/>
      <c r="S82" s="317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08"/>
      <c r="R83" s="308"/>
      <c r="S83" s="308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18"/>
      <c r="R84" s="318"/>
      <c r="S84" s="318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18"/>
      <c r="R85" s="318"/>
      <c r="S85" s="318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08"/>
      <c r="R86" s="308"/>
      <c r="S86" s="308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08"/>
      <c r="R87" s="308"/>
      <c r="S87" s="308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08"/>
      <c r="R88" s="308"/>
      <c r="S88" s="308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97"/>
      <c r="R89" s="298"/>
      <c r="S89" s="299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5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2021-05-18(화) 오전 00:00</v>
      </c>
      <c r="C96" s="369"/>
      <c r="D96" s="319" t="str">
        <f>TEXT($G$1, "[$-ko-KR]yyyy-mm-dd(ddd) ") &amp; "오후 14:00"</f>
        <v>2021-05-18(화) 오후 14:00</v>
      </c>
      <c r="E96" s="320"/>
      <c r="F96" s="321"/>
      <c r="G96" s="319" t="str">
        <f>TEXT($G$1, "[$-ko-KR]yyyy-mm-dd(ddd) ") &amp; "오후 19:00"</f>
        <v>2021-05-18(화) 오후 19:00</v>
      </c>
      <c r="H96" s="320"/>
      <c r="I96" s="321"/>
      <c r="J96" s="319" t="str">
        <f>TEXT($G$1, "[$-ko-KR]yyyy-mm-dd(ddd) ") &amp; "오후 21:00"</f>
        <v>2021-05-18(화) 오후 21:00</v>
      </c>
      <c r="K96" s="320"/>
      <c r="L96" s="321"/>
      <c r="M96" s="319" t="str">
        <f>TEXT($G$1+1, "[$-ko-KR]yyyy-mm-dd(ddd) ") &amp; "오전 00:00"</f>
        <v>2021-05-19(수)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08"/>
      <c r="R97" s="308"/>
      <c r="S97" s="308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18"/>
      <c r="R98" s="318"/>
      <c r="S98" s="318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18"/>
      <c r="R99" s="318"/>
      <c r="S99" s="318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08"/>
      <c r="R100" s="308"/>
      <c r="S100" s="308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08"/>
      <c r="R101" s="308"/>
      <c r="S101" s="308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08"/>
      <c r="R102" s="308"/>
      <c r="S102" s="308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08"/>
      <c r="R103" s="308"/>
      <c r="S103" s="308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08"/>
      <c r="R104" s="308"/>
      <c r="S104" s="308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08"/>
      <c r="R105" s="308"/>
      <c r="S105" s="308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09"/>
      <c r="R107" s="310"/>
      <c r="S107" s="311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12"/>
      <c r="R108" s="313"/>
      <c r="S108" s="314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15"/>
      <c r="R109" s="316"/>
      <c r="S109" s="317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08"/>
      <c r="R110" s="308"/>
      <c r="S110" s="308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18"/>
      <c r="R111" s="318"/>
      <c r="S111" s="318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18"/>
      <c r="R112" s="318"/>
      <c r="S112" s="318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08"/>
      <c r="R113" s="308"/>
      <c r="S113" s="308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08"/>
      <c r="R114" s="308"/>
      <c r="S114" s="308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08"/>
      <c r="R115" s="308"/>
      <c r="S115" s="308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97"/>
      <c r="R116" s="298"/>
      <c r="S116" s="299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57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2021-05-18(화) 오전 00:00</v>
      </c>
      <c r="C123" s="369"/>
      <c r="D123" s="319" t="str">
        <f>TEXT($G$1, "[$-ko-KR]yyyy-mm-dd(ddd) ") &amp; "오후 14:00"</f>
        <v>2021-05-18(화) 오후 14:00</v>
      </c>
      <c r="E123" s="320"/>
      <c r="F123" s="321"/>
      <c r="G123" s="319" t="str">
        <f>TEXT($G$1, "[$-ko-KR]yyyy-mm-dd(ddd) ") &amp; "오후 19:00"</f>
        <v>2021-05-18(화) 오후 19:00</v>
      </c>
      <c r="H123" s="320"/>
      <c r="I123" s="321"/>
      <c r="J123" s="319" t="str">
        <f>TEXT($G$1, "[$-ko-KR]yyyy-mm-dd(ddd) ") &amp; "오후 21:00"</f>
        <v>2021-05-18(화) 오후 21:00</v>
      </c>
      <c r="K123" s="320"/>
      <c r="L123" s="321"/>
      <c r="M123" s="319" t="str">
        <f>TEXT($G$1+1, "[$-ko-KR]yyyy-mm-dd(ddd) ") &amp; "오전 00:00"</f>
        <v>2021-05-19(수)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08"/>
      <c r="R124" s="308"/>
      <c r="S124" s="308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18"/>
      <c r="R125" s="318"/>
      <c r="S125" s="318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18"/>
      <c r="R126" s="318"/>
      <c r="S126" s="318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08"/>
      <c r="R127" s="308"/>
      <c r="S127" s="308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08"/>
      <c r="R128" s="308"/>
      <c r="S128" s="308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08"/>
      <c r="R129" s="308"/>
      <c r="S129" s="308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08"/>
      <c r="R130" s="308"/>
      <c r="S130" s="308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08"/>
      <c r="R131" s="308"/>
      <c r="S131" s="308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08"/>
      <c r="R132" s="308"/>
      <c r="S132" s="308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09"/>
      <c r="R134" s="310"/>
      <c r="S134" s="311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12"/>
      <c r="R135" s="313"/>
      <c r="S135" s="314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15"/>
      <c r="R136" s="316"/>
      <c r="S136" s="317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08"/>
      <c r="R137" s="308"/>
      <c r="S137" s="308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18"/>
      <c r="R138" s="318"/>
      <c r="S138" s="318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18"/>
      <c r="R139" s="318"/>
      <c r="S139" s="318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08"/>
      <c r="R140" s="308"/>
      <c r="S140" s="308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08"/>
      <c r="R141" s="308"/>
      <c r="S141" s="308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08"/>
      <c r="R142" s="308"/>
      <c r="S142" s="308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97"/>
      <c r="R143" s="298"/>
      <c r="S143" s="299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5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2021-05-18(화) 오전 00:00</v>
      </c>
      <c r="C150" s="369"/>
      <c r="D150" s="319" t="str">
        <f>TEXT($G$1, "[$-ko-KR]yyyy-mm-dd(ddd) ") &amp; "오후 14:00"</f>
        <v>2021-05-18(화) 오후 14:00</v>
      </c>
      <c r="E150" s="320"/>
      <c r="F150" s="321"/>
      <c r="G150" s="319" t="str">
        <f>TEXT($G$1, "[$-ko-KR]yyyy-mm-dd(ddd) ") &amp; "오후 19:00"</f>
        <v>2021-05-18(화) 오후 19:00</v>
      </c>
      <c r="H150" s="320"/>
      <c r="I150" s="321"/>
      <c r="J150" s="319" t="str">
        <f>TEXT($G$1, "[$-ko-KR]yyyy-mm-dd(ddd) ") &amp; "오후 21:00"</f>
        <v>2021-05-18(화) 오후 21:00</v>
      </c>
      <c r="K150" s="320"/>
      <c r="L150" s="321"/>
      <c r="M150" s="319" t="str">
        <f>TEXT($G$1+1, "[$-ko-KR]yyyy-mm-dd(ddd) ") &amp; "오전 00:00"</f>
        <v>2021-05-19(수)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08"/>
      <c r="R151" s="308"/>
      <c r="S151" s="308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18"/>
      <c r="R152" s="318"/>
      <c r="S152" s="318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18"/>
      <c r="R153" s="318"/>
      <c r="S153" s="318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08"/>
      <c r="R154" s="308"/>
      <c r="S154" s="308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08"/>
      <c r="R155" s="308"/>
      <c r="S155" s="308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08"/>
      <c r="R156" s="308"/>
      <c r="S156" s="308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08"/>
      <c r="R157" s="308"/>
      <c r="S157" s="308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08"/>
      <c r="R158" s="308"/>
      <c r="S158" s="308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08"/>
      <c r="R159" s="308"/>
      <c r="S159" s="308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09"/>
      <c r="R161" s="310"/>
      <c r="S161" s="311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12"/>
      <c r="R162" s="313"/>
      <c r="S162" s="314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15"/>
      <c r="R163" s="316"/>
      <c r="S163" s="317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08"/>
      <c r="R164" s="308"/>
      <c r="S164" s="308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18"/>
      <c r="R165" s="318"/>
      <c r="S165" s="318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18"/>
      <c r="R166" s="318"/>
      <c r="S166" s="318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08"/>
      <c r="R167" s="308"/>
      <c r="S167" s="308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08"/>
      <c r="R168" s="308"/>
      <c r="S168" s="308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08"/>
      <c r="R169" s="308"/>
      <c r="S169" s="308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97"/>
      <c r="R170" s="298"/>
      <c r="S170" s="299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5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2021-05-18(화) 오전 00:00</v>
      </c>
      <c r="C177" s="369"/>
      <c r="D177" s="319" t="str">
        <f>TEXT($G$1, "[$-ko-KR]yyyy-mm-dd(ddd) ") &amp; "오후 14:00"</f>
        <v>2021-05-18(화) 오후 14:00</v>
      </c>
      <c r="E177" s="320"/>
      <c r="F177" s="321"/>
      <c r="G177" s="319" t="str">
        <f>TEXT($G$1, "[$-ko-KR]yyyy-mm-dd(ddd) ") &amp; "오후 19:00"</f>
        <v>2021-05-18(화) 오후 19:00</v>
      </c>
      <c r="H177" s="320"/>
      <c r="I177" s="321"/>
      <c r="J177" s="319" t="str">
        <f>TEXT($G$1, "[$-ko-KR]yyyy-mm-dd(ddd) ") &amp; "오후 21:00"</f>
        <v>2021-05-18(화) 오후 21:00</v>
      </c>
      <c r="K177" s="320"/>
      <c r="L177" s="321"/>
      <c r="M177" s="319" t="str">
        <f>TEXT($G$1+1, "[$-ko-KR]yyyy-mm-dd(ddd) ") &amp; "오전 00:00"</f>
        <v>2021-05-19(수)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08"/>
      <c r="R178" s="308"/>
      <c r="S178" s="308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18"/>
      <c r="R179" s="318"/>
      <c r="S179" s="318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18"/>
      <c r="R180" s="318"/>
      <c r="S180" s="318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08"/>
      <c r="R181" s="308"/>
      <c r="S181" s="308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08"/>
      <c r="R182" s="308"/>
      <c r="S182" s="308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08"/>
      <c r="R183" s="308"/>
      <c r="S183" s="308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08"/>
      <c r="R184" s="308"/>
      <c r="S184" s="308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08"/>
      <c r="R185" s="308"/>
      <c r="S185" s="308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08"/>
      <c r="R186" s="308"/>
      <c r="S186" s="308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09"/>
      <c r="R188" s="310"/>
      <c r="S188" s="311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12"/>
      <c r="R189" s="313"/>
      <c r="S189" s="314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15"/>
      <c r="R190" s="316"/>
      <c r="S190" s="317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08"/>
      <c r="R191" s="308"/>
      <c r="S191" s="308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18"/>
      <c r="R192" s="318"/>
      <c r="S192" s="318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18"/>
      <c r="R193" s="318"/>
      <c r="S193" s="318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08"/>
      <c r="R194" s="308"/>
      <c r="S194" s="308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08"/>
      <c r="R195" s="308"/>
      <c r="S195" s="308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08"/>
      <c r="R196" s="308"/>
      <c r="S196" s="308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97"/>
      <c r="R197" s="298"/>
      <c r="S197" s="299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44335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65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2021-05-19(수) 오전 00:00</v>
      </c>
      <c r="C15" s="364"/>
      <c r="D15" s="319" t="str">
        <f>TEXT($G$1, "[$-ko-KR]yyyy-mm-dd(ddd) ") &amp; "오후 14:00"</f>
        <v>2021-05-19(수) 오후 14:00</v>
      </c>
      <c r="E15" s="320"/>
      <c r="F15" s="321"/>
      <c r="G15" s="319" t="str">
        <f>TEXT($G$1, "[$-ko-KR]yyyy-mm-dd(ddd) ") &amp; "오후 19:00"</f>
        <v>2021-05-19(수) 오후 19:00</v>
      </c>
      <c r="H15" s="320"/>
      <c r="I15" s="321"/>
      <c r="J15" s="319" t="str">
        <f>TEXT($G$1, "[$-ko-KR]yyyy-mm-dd(ddd) ") &amp; "오후 21:00"</f>
        <v>2021-05-19(수) 오후 21:00</v>
      </c>
      <c r="K15" s="320"/>
      <c r="L15" s="321"/>
      <c r="M15" s="319" t="str">
        <f>TEXT($G$1+1, "[$-ko-KR]yyyy-mm-dd(ddd) ") &amp; "오전 00:00"</f>
        <v>2021-05-20(목)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12"/>
      <c r="R27" s="313"/>
      <c r="S27" s="314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15"/>
      <c r="R28" s="316"/>
      <c r="S28" s="317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08"/>
      <c r="R29" s="308"/>
      <c r="S29" s="308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18"/>
      <c r="R30" s="318"/>
      <c r="S30" s="318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65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2021-05-19(수) 오전 00:00</v>
      </c>
      <c r="C42" s="369"/>
      <c r="D42" s="319" t="str">
        <f>TEXT($G$1, "[$-ko-KR]yyyy-mm-dd(ddd) ") &amp; "오후 14:00"</f>
        <v>2021-05-19(수) 오후 14:00</v>
      </c>
      <c r="E42" s="320"/>
      <c r="F42" s="321"/>
      <c r="G42" s="319" t="str">
        <f>TEXT($G$1, "[$-ko-KR]yyyy-mm-dd(ddd) ") &amp; "오후 19:00"</f>
        <v>2021-05-19(수) 오후 19:00</v>
      </c>
      <c r="H42" s="320"/>
      <c r="I42" s="321"/>
      <c r="J42" s="319" t="str">
        <f>TEXT($G$1, "[$-ko-KR]yyyy-mm-dd(ddd) ") &amp; "오후 21:00"</f>
        <v>2021-05-19(수) 오후 21:00</v>
      </c>
      <c r="K42" s="320"/>
      <c r="L42" s="321"/>
      <c r="M42" s="319" t="str">
        <f>TEXT($G$1+1, "[$-ko-KR]yyyy-mm-dd(ddd) ") &amp; "오전 00:00"</f>
        <v>2021-05-20(목)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08"/>
      <c r="R43" s="308"/>
      <c r="S43" s="308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18"/>
      <c r="R44" s="318"/>
      <c r="S44" s="318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18"/>
      <c r="R45" s="318"/>
      <c r="S45" s="318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08"/>
      <c r="R46" s="308"/>
      <c r="S46" s="308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08"/>
      <c r="R47" s="308"/>
      <c r="S47" s="308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08"/>
      <c r="R48" s="308"/>
      <c r="S48" s="308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08"/>
      <c r="R49" s="308"/>
      <c r="S49" s="308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08"/>
      <c r="R50" s="308"/>
      <c r="S50" s="308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08"/>
      <c r="R51" s="308"/>
      <c r="S51" s="308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09"/>
      <c r="R53" s="310"/>
      <c r="S53" s="311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12"/>
      <c r="R54" s="313"/>
      <c r="S54" s="314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15"/>
      <c r="R55" s="316"/>
      <c r="S55" s="317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08"/>
      <c r="R56" s="308"/>
      <c r="S56" s="308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18"/>
      <c r="R57" s="318"/>
      <c r="S57" s="318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18"/>
      <c r="R58" s="318"/>
      <c r="S58" s="318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08"/>
      <c r="R59" s="308"/>
      <c r="S59" s="308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08"/>
      <c r="R60" s="308"/>
      <c r="S60" s="308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08"/>
      <c r="R61" s="308"/>
      <c r="S61" s="308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297"/>
      <c r="R62" s="298"/>
      <c r="S62" s="299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65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2021-05-19(수) 오전 00:00</v>
      </c>
      <c r="C69" s="369"/>
      <c r="D69" s="319" t="str">
        <f>TEXT($G$1, "[$-ko-KR]yyyy-mm-dd(ddd) ") &amp; "오후 14:00"</f>
        <v>2021-05-19(수) 오후 14:00</v>
      </c>
      <c r="E69" s="320"/>
      <c r="F69" s="321"/>
      <c r="G69" s="319" t="str">
        <f>TEXT($G$1, "[$-ko-KR]yyyy-mm-dd(ddd) ") &amp; "오후 19:00"</f>
        <v>2021-05-19(수) 오후 19:00</v>
      </c>
      <c r="H69" s="320"/>
      <c r="I69" s="321"/>
      <c r="J69" s="319" t="str">
        <f>TEXT($G$1, "[$-ko-KR]yyyy-mm-dd(ddd) ") &amp; "오후 21:00"</f>
        <v>2021-05-19(수) 오후 21:00</v>
      </c>
      <c r="K69" s="320"/>
      <c r="L69" s="321"/>
      <c r="M69" s="319" t="str">
        <f>TEXT($G$1+1, "[$-ko-KR]yyyy-mm-dd(ddd) ") &amp; "오전 00:00"</f>
        <v>2021-05-20(목)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08"/>
      <c r="R70" s="308"/>
      <c r="S70" s="308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18"/>
      <c r="R71" s="318"/>
      <c r="S71" s="318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18"/>
      <c r="R72" s="318"/>
      <c r="S72" s="318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08"/>
      <c r="R73" s="308"/>
      <c r="S73" s="308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08"/>
      <c r="R74" s="308"/>
      <c r="S74" s="308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08"/>
      <c r="R75" s="308"/>
      <c r="S75" s="308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08"/>
      <c r="R76" s="308"/>
      <c r="S76" s="308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08"/>
      <c r="R77" s="308"/>
      <c r="S77" s="308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08"/>
      <c r="R78" s="308"/>
      <c r="S78" s="308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09"/>
      <c r="R80" s="310"/>
      <c r="S80" s="311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12"/>
      <c r="R81" s="313"/>
      <c r="S81" s="314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15"/>
      <c r="R82" s="316"/>
      <c r="S82" s="317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08"/>
      <c r="R83" s="308"/>
      <c r="S83" s="308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18"/>
      <c r="R84" s="318"/>
      <c r="S84" s="318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18"/>
      <c r="R85" s="318"/>
      <c r="S85" s="318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08"/>
      <c r="R86" s="308"/>
      <c r="S86" s="308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08"/>
      <c r="R87" s="308"/>
      <c r="S87" s="308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08"/>
      <c r="R88" s="308"/>
      <c r="S88" s="308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297"/>
      <c r="R89" s="298"/>
      <c r="S89" s="299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65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2021-05-19(수) 오전 00:00</v>
      </c>
      <c r="C96" s="369"/>
      <c r="D96" s="319" t="str">
        <f>TEXT($G$1, "[$-ko-KR]yyyy-mm-dd(ddd) ") &amp; "오후 14:00"</f>
        <v>2021-05-19(수) 오후 14:00</v>
      </c>
      <c r="E96" s="320"/>
      <c r="F96" s="321"/>
      <c r="G96" s="319" t="str">
        <f>TEXT($G$1, "[$-ko-KR]yyyy-mm-dd(ddd) ") &amp; "오후 19:00"</f>
        <v>2021-05-19(수) 오후 19:00</v>
      </c>
      <c r="H96" s="320"/>
      <c r="I96" s="321"/>
      <c r="J96" s="319" t="str">
        <f>TEXT($G$1, "[$-ko-KR]yyyy-mm-dd(ddd) ") &amp; "오후 21:00"</f>
        <v>2021-05-19(수) 오후 21:00</v>
      </c>
      <c r="K96" s="320"/>
      <c r="L96" s="321"/>
      <c r="M96" s="319" t="str">
        <f>TEXT($G$1+1, "[$-ko-KR]yyyy-mm-dd(ddd) ") &amp; "오전 00:00"</f>
        <v>2021-05-20(목)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08"/>
      <c r="R97" s="308"/>
      <c r="S97" s="308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18"/>
      <c r="R98" s="318"/>
      <c r="S98" s="318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18"/>
      <c r="R99" s="318"/>
      <c r="S99" s="318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08"/>
      <c r="R100" s="308"/>
      <c r="S100" s="308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08"/>
      <c r="R101" s="308"/>
      <c r="S101" s="308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08"/>
      <c r="R102" s="308"/>
      <c r="S102" s="308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08"/>
      <c r="R103" s="308"/>
      <c r="S103" s="308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08"/>
      <c r="R104" s="308"/>
      <c r="S104" s="308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08"/>
      <c r="R105" s="308"/>
      <c r="S105" s="308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09"/>
      <c r="R107" s="310"/>
      <c r="S107" s="311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12"/>
      <c r="R108" s="313"/>
      <c r="S108" s="314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15"/>
      <c r="R109" s="316"/>
      <c r="S109" s="317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08"/>
      <c r="R110" s="308"/>
      <c r="S110" s="308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18"/>
      <c r="R111" s="318"/>
      <c r="S111" s="318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18"/>
      <c r="R112" s="318"/>
      <c r="S112" s="318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08"/>
      <c r="R113" s="308"/>
      <c r="S113" s="308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08"/>
      <c r="R114" s="308"/>
      <c r="S114" s="308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08"/>
      <c r="R115" s="308"/>
      <c r="S115" s="308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297"/>
      <c r="R116" s="298"/>
      <c r="S116" s="299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65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2021-05-19(수) 오전 00:00</v>
      </c>
      <c r="C123" s="369"/>
      <c r="D123" s="319" t="str">
        <f>TEXT($G$1, "[$-ko-KR]yyyy-mm-dd(ddd) ") &amp; "오후 14:00"</f>
        <v>2021-05-19(수) 오후 14:00</v>
      </c>
      <c r="E123" s="320"/>
      <c r="F123" s="321"/>
      <c r="G123" s="319" t="str">
        <f>TEXT($G$1, "[$-ko-KR]yyyy-mm-dd(ddd) ") &amp; "오후 19:00"</f>
        <v>2021-05-19(수) 오후 19:00</v>
      </c>
      <c r="H123" s="320"/>
      <c r="I123" s="321"/>
      <c r="J123" s="319" t="str">
        <f>TEXT($G$1, "[$-ko-KR]yyyy-mm-dd(ddd) ") &amp; "오후 21:00"</f>
        <v>2021-05-19(수) 오후 21:00</v>
      </c>
      <c r="K123" s="320"/>
      <c r="L123" s="321"/>
      <c r="M123" s="319" t="str">
        <f>TEXT($G$1+1, "[$-ko-KR]yyyy-mm-dd(ddd) ") &amp; "오전 00:00"</f>
        <v>2021-05-20(목)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08"/>
      <c r="R124" s="308"/>
      <c r="S124" s="308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18"/>
      <c r="R125" s="318"/>
      <c r="S125" s="318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18"/>
      <c r="R126" s="318"/>
      <c r="S126" s="318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08"/>
      <c r="R127" s="308"/>
      <c r="S127" s="308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08"/>
      <c r="R128" s="308"/>
      <c r="S128" s="308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08"/>
      <c r="R129" s="308"/>
      <c r="S129" s="308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08"/>
      <c r="R130" s="308"/>
      <c r="S130" s="308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08"/>
      <c r="R131" s="308"/>
      <c r="S131" s="308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08"/>
      <c r="R132" s="308"/>
      <c r="S132" s="308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09"/>
      <c r="R134" s="310"/>
      <c r="S134" s="311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12"/>
      <c r="R135" s="313"/>
      <c r="S135" s="314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15"/>
      <c r="R136" s="316"/>
      <c r="S136" s="317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08"/>
      <c r="R137" s="308"/>
      <c r="S137" s="308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18"/>
      <c r="R138" s="318"/>
      <c r="S138" s="318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18"/>
      <c r="R139" s="318"/>
      <c r="S139" s="318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08"/>
      <c r="R140" s="308"/>
      <c r="S140" s="308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08"/>
      <c r="R141" s="308"/>
      <c r="S141" s="308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08"/>
      <c r="R142" s="308"/>
      <c r="S142" s="308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297"/>
      <c r="R143" s="298"/>
      <c r="S143" s="299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65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2021-05-19(수) 오전 00:00</v>
      </c>
      <c r="C150" s="369"/>
      <c r="D150" s="319" t="str">
        <f>TEXT($G$1, "[$-ko-KR]yyyy-mm-dd(ddd) ") &amp; "오후 14:00"</f>
        <v>2021-05-19(수) 오후 14:00</v>
      </c>
      <c r="E150" s="320"/>
      <c r="F150" s="321"/>
      <c r="G150" s="319" t="str">
        <f>TEXT($G$1, "[$-ko-KR]yyyy-mm-dd(ddd) ") &amp; "오후 19:00"</f>
        <v>2021-05-19(수) 오후 19:00</v>
      </c>
      <c r="H150" s="320"/>
      <c r="I150" s="321"/>
      <c r="J150" s="319" t="str">
        <f>TEXT($G$1, "[$-ko-KR]yyyy-mm-dd(ddd) ") &amp; "오후 21:00"</f>
        <v>2021-05-19(수) 오후 21:00</v>
      </c>
      <c r="K150" s="320"/>
      <c r="L150" s="321"/>
      <c r="M150" s="319" t="str">
        <f>TEXT($G$1+1, "[$-ko-KR]yyyy-mm-dd(ddd) ") &amp; "오전 00:00"</f>
        <v>2021-05-20(목)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08"/>
      <c r="R151" s="308"/>
      <c r="S151" s="308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18"/>
      <c r="R152" s="318"/>
      <c r="S152" s="318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18"/>
      <c r="R153" s="318"/>
      <c r="S153" s="318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08"/>
      <c r="R154" s="308"/>
      <c r="S154" s="308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08"/>
      <c r="R155" s="308"/>
      <c r="S155" s="308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08"/>
      <c r="R156" s="308"/>
      <c r="S156" s="308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08"/>
      <c r="R157" s="308"/>
      <c r="S157" s="308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08"/>
      <c r="R158" s="308"/>
      <c r="S158" s="308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08"/>
      <c r="R159" s="308"/>
      <c r="S159" s="308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09"/>
      <c r="R161" s="310"/>
      <c r="S161" s="311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12"/>
      <c r="R162" s="313"/>
      <c r="S162" s="314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15"/>
      <c r="R163" s="316"/>
      <c r="S163" s="317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08"/>
      <c r="R164" s="308"/>
      <c r="S164" s="308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18"/>
      <c r="R165" s="318"/>
      <c r="S165" s="318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18"/>
      <c r="R166" s="318"/>
      <c r="S166" s="318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08"/>
      <c r="R167" s="308"/>
      <c r="S167" s="308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08"/>
      <c r="R168" s="308"/>
      <c r="S168" s="308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08"/>
      <c r="R169" s="308"/>
      <c r="S169" s="308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297"/>
      <c r="R170" s="298"/>
      <c r="S170" s="299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65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2021-05-19(수) 오전 00:00</v>
      </c>
      <c r="C177" s="369"/>
      <c r="D177" s="319" t="str">
        <f>TEXT($G$1, "[$-ko-KR]yyyy-mm-dd(ddd) ") &amp; "오후 14:00"</f>
        <v>2021-05-19(수) 오후 14:00</v>
      </c>
      <c r="E177" s="320"/>
      <c r="F177" s="321"/>
      <c r="G177" s="319" t="str">
        <f>TEXT($G$1, "[$-ko-KR]yyyy-mm-dd(ddd) ") &amp; "오후 19:00"</f>
        <v>2021-05-19(수) 오후 19:00</v>
      </c>
      <c r="H177" s="320"/>
      <c r="I177" s="321"/>
      <c r="J177" s="319" t="str">
        <f>TEXT($G$1, "[$-ko-KR]yyyy-mm-dd(ddd) ") &amp; "오후 21:00"</f>
        <v>2021-05-19(수) 오후 21:00</v>
      </c>
      <c r="K177" s="320"/>
      <c r="L177" s="321"/>
      <c r="M177" s="319" t="str">
        <f>TEXT($G$1+1, "[$-ko-KR]yyyy-mm-dd(ddd) ") &amp; "오전 00:00"</f>
        <v>2021-05-20(목)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08"/>
      <c r="R178" s="308"/>
      <c r="S178" s="308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18"/>
      <c r="R179" s="318"/>
      <c r="S179" s="318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18"/>
      <c r="R180" s="318"/>
      <c r="S180" s="318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08"/>
      <c r="R181" s="308"/>
      <c r="S181" s="308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08"/>
      <c r="R182" s="308"/>
      <c r="S182" s="308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08"/>
      <c r="R183" s="308"/>
      <c r="S183" s="308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08"/>
      <c r="R184" s="308"/>
      <c r="S184" s="308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08"/>
      <c r="R185" s="308"/>
      <c r="S185" s="308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08"/>
      <c r="R186" s="308"/>
      <c r="S186" s="308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09"/>
      <c r="R188" s="310"/>
      <c r="S188" s="311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12"/>
      <c r="R189" s="313"/>
      <c r="S189" s="314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15"/>
      <c r="R190" s="316"/>
      <c r="S190" s="317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08"/>
      <c r="R191" s="308"/>
      <c r="S191" s="308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18"/>
      <c r="R192" s="318"/>
      <c r="S192" s="318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18"/>
      <c r="R193" s="318"/>
      <c r="S193" s="318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08"/>
      <c r="R194" s="308"/>
      <c r="S194" s="308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08"/>
      <c r="R195" s="308"/>
      <c r="S195" s="308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08"/>
      <c r="R196" s="308"/>
      <c r="S196" s="308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297"/>
      <c r="R197" s="298"/>
      <c r="S197" s="299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44336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73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2021-05-20(목) 오전 00:00</v>
      </c>
      <c r="C15" s="364"/>
      <c r="D15" s="319" t="str">
        <f>TEXT($G$1, "[$-ko-KR]yyyy-mm-dd(ddd) ") &amp; "오후 14:00"</f>
        <v>2021-05-20(목) 오후 14:00</v>
      </c>
      <c r="E15" s="320"/>
      <c r="F15" s="321"/>
      <c r="G15" s="319" t="str">
        <f>TEXT($G$1, "[$-ko-KR]yyyy-mm-dd(ddd) ") &amp; "오후 19:00"</f>
        <v>2021-05-20(목) 오후 19:00</v>
      </c>
      <c r="H15" s="320"/>
      <c r="I15" s="321"/>
      <c r="J15" s="319" t="str">
        <f>TEXT($G$1, "[$-ko-KR]yyyy-mm-dd(ddd) ") &amp; "오후 21:00"</f>
        <v>2021-05-20(목) 오후 21:00</v>
      </c>
      <c r="K15" s="320"/>
      <c r="L15" s="321"/>
      <c r="M15" s="319" t="str">
        <f>TEXT($G$1+1, "[$-ko-KR]yyyy-mm-dd(ddd) ") &amp; "오전 00:00"</f>
        <v>2021-05-21(금)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08"/>
      <c r="R21" s="308"/>
      <c r="S21" s="308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08"/>
      <c r="R22" s="308"/>
      <c r="S22" s="308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08"/>
      <c r="R23" s="308"/>
      <c r="S23" s="308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08"/>
      <c r="R24" s="308"/>
      <c r="S24" s="308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09"/>
      <c r="R26" s="310"/>
      <c r="S26" s="311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12"/>
      <c r="R27" s="313"/>
      <c r="S27" s="314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15"/>
      <c r="R28" s="316"/>
      <c r="S28" s="317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08"/>
      <c r="R29" s="308"/>
      <c r="S29" s="308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73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2021-05-20(목) 오전 00:00</v>
      </c>
      <c r="C42" s="369"/>
      <c r="D42" s="319" t="str">
        <f>TEXT($G$1, "[$-ko-KR]yyyy-mm-dd(ddd) ") &amp; "오후 14:00"</f>
        <v>2021-05-20(목) 오후 14:00</v>
      </c>
      <c r="E42" s="320"/>
      <c r="F42" s="321"/>
      <c r="G42" s="319" t="str">
        <f>TEXT($G$1, "[$-ko-KR]yyyy-mm-dd(ddd) ") &amp; "오후 19:00"</f>
        <v>2021-05-20(목) 오후 19:00</v>
      </c>
      <c r="H42" s="320"/>
      <c r="I42" s="321"/>
      <c r="J42" s="319" t="str">
        <f>TEXT($G$1, "[$-ko-KR]yyyy-mm-dd(ddd) ") &amp; "오후 21:00"</f>
        <v>2021-05-20(목) 오후 21:00</v>
      </c>
      <c r="K42" s="320"/>
      <c r="L42" s="321"/>
      <c r="M42" s="319" t="str">
        <f>TEXT($G$1+1, "[$-ko-KR]yyyy-mm-dd(ddd) ") &amp; "오전 00:00"</f>
        <v>2021-05-21(금)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08"/>
      <c r="R43" s="308"/>
      <c r="S43" s="308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18"/>
      <c r="R44" s="318"/>
      <c r="S44" s="318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18"/>
      <c r="R45" s="318"/>
      <c r="S45" s="318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08"/>
      <c r="R46" s="308"/>
      <c r="S46" s="308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08"/>
      <c r="R47" s="308"/>
      <c r="S47" s="308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08"/>
      <c r="R48" s="308"/>
      <c r="S48" s="308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08"/>
      <c r="R49" s="308"/>
      <c r="S49" s="308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08"/>
      <c r="R50" s="308"/>
      <c r="S50" s="308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08"/>
      <c r="R51" s="308"/>
      <c r="S51" s="308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09"/>
      <c r="R53" s="310"/>
      <c r="S53" s="311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12"/>
      <c r="R54" s="313"/>
      <c r="S54" s="314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15"/>
      <c r="R55" s="316"/>
      <c r="S55" s="317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08"/>
      <c r="R56" s="308"/>
      <c r="S56" s="308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18"/>
      <c r="R57" s="318"/>
      <c r="S57" s="318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18"/>
      <c r="R58" s="318"/>
      <c r="S58" s="318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08"/>
      <c r="R59" s="308"/>
      <c r="S59" s="308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08"/>
      <c r="R60" s="308"/>
      <c r="S60" s="308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08"/>
      <c r="R61" s="308"/>
      <c r="S61" s="308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297"/>
      <c r="R62" s="298"/>
      <c r="S62" s="299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73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2021-05-20(목) 오전 00:00</v>
      </c>
      <c r="C69" s="369"/>
      <c r="D69" s="319" t="str">
        <f>TEXT($G$1, "[$-ko-KR]yyyy-mm-dd(ddd) ") &amp; "오후 14:00"</f>
        <v>2021-05-20(목) 오후 14:00</v>
      </c>
      <c r="E69" s="320"/>
      <c r="F69" s="321"/>
      <c r="G69" s="319" t="str">
        <f>TEXT($G$1, "[$-ko-KR]yyyy-mm-dd(ddd) ") &amp; "오후 19:00"</f>
        <v>2021-05-20(목) 오후 19:00</v>
      </c>
      <c r="H69" s="320"/>
      <c r="I69" s="321"/>
      <c r="J69" s="319" t="str">
        <f>TEXT($G$1, "[$-ko-KR]yyyy-mm-dd(ddd) ") &amp; "오후 21:00"</f>
        <v>2021-05-20(목) 오후 21:00</v>
      </c>
      <c r="K69" s="320"/>
      <c r="L69" s="321"/>
      <c r="M69" s="319" t="str">
        <f>TEXT($G$1+1, "[$-ko-KR]yyyy-mm-dd(ddd) ") &amp; "오전 00:00"</f>
        <v>2021-05-21(금)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08"/>
      <c r="R70" s="308"/>
      <c r="S70" s="308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18"/>
      <c r="R71" s="318"/>
      <c r="S71" s="318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18"/>
      <c r="R72" s="318"/>
      <c r="S72" s="318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08"/>
      <c r="R73" s="308"/>
      <c r="S73" s="308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08"/>
      <c r="R74" s="308"/>
      <c r="S74" s="308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08"/>
      <c r="R75" s="308"/>
      <c r="S75" s="308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08"/>
      <c r="R76" s="308"/>
      <c r="S76" s="308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08"/>
      <c r="R77" s="308"/>
      <c r="S77" s="308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08"/>
      <c r="R78" s="308"/>
      <c r="S78" s="308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09"/>
      <c r="R80" s="310"/>
      <c r="S80" s="311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12"/>
      <c r="R81" s="313"/>
      <c r="S81" s="314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15"/>
      <c r="R82" s="316"/>
      <c r="S82" s="317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08"/>
      <c r="R83" s="308"/>
      <c r="S83" s="308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18"/>
      <c r="R84" s="318"/>
      <c r="S84" s="318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18"/>
      <c r="R85" s="318"/>
      <c r="S85" s="318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08"/>
      <c r="R86" s="308"/>
      <c r="S86" s="308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08"/>
      <c r="R87" s="308"/>
      <c r="S87" s="308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08"/>
      <c r="R88" s="308"/>
      <c r="S88" s="308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297"/>
      <c r="R89" s="298"/>
      <c r="S89" s="299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73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2021-05-20(목) 오전 00:00</v>
      </c>
      <c r="C96" s="369"/>
      <c r="D96" s="319" t="str">
        <f>TEXT($G$1, "[$-ko-KR]yyyy-mm-dd(ddd) ") &amp; "오후 14:00"</f>
        <v>2021-05-20(목) 오후 14:00</v>
      </c>
      <c r="E96" s="320"/>
      <c r="F96" s="321"/>
      <c r="G96" s="319" t="str">
        <f>TEXT($G$1, "[$-ko-KR]yyyy-mm-dd(ddd) ") &amp; "오후 19:00"</f>
        <v>2021-05-20(목) 오후 19:00</v>
      </c>
      <c r="H96" s="320"/>
      <c r="I96" s="321"/>
      <c r="J96" s="319" t="str">
        <f>TEXT($G$1, "[$-ko-KR]yyyy-mm-dd(ddd) ") &amp; "오후 21:00"</f>
        <v>2021-05-20(목) 오후 21:00</v>
      </c>
      <c r="K96" s="320"/>
      <c r="L96" s="321"/>
      <c r="M96" s="319" t="str">
        <f>TEXT($G$1+1, "[$-ko-KR]yyyy-mm-dd(ddd) ") &amp; "오전 00:00"</f>
        <v>2021-05-21(금)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08"/>
      <c r="R97" s="308"/>
      <c r="S97" s="308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18"/>
      <c r="R98" s="318"/>
      <c r="S98" s="318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18"/>
      <c r="R99" s="318"/>
      <c r="S99" s="318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08"/>
      <c r="R100" s="308"/>
      <c r="S100" s="308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08"/>
      <c r="R101" s="308"/>
      <c r="S101" s="308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08"/>
      <c r="R102" s="308"/>
      <c r="S102" s="308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08"/>
      <c r="R103" s="308"/>
      <c r="S103" s="308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08"/>
      <c r="R104" s="308"/>
      <c r="S104" s="308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08"/>
      <c r="R105" s="308"/>
      <c r="S105" s="308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09"/>
      <c r="R107" s="310"/>
      <c r="S107" s="311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12"/>
      <c r="R108" s="313"/>
      <c r="S108" s="314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15"/>
      <c r="R109" s="316"/>
      <c r="S109" s="317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08"/>
      <c r="R110" s="308"/>
      <c r="S110" s="308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18"/>
      <c r="R111" s="318"/>
      <c r="S111" s="318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18"/>
      <c r="R112" s="318"/>
      <c r="S112" s="318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08"/>
      <c r="R113" s="308"/>
      <c r="S113" s="308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08"/>
      <c r="R114" s="308"/>
      <c r="S114" s="308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08"/>
      <c r="R115" s="308"/>
      <c r="S115" s="308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297"/>
      <c r="R116" s="298"/>
      <c r="S116" s="299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73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2021-05-20(목) 오전 00:00</v>
      </c>
      <c r="C123" s="369"/>
      <c r="D123" s="319" t="str">
        <f>TEXT($G$1, "[$-ko-KR]yyyy-mm-dd(ddd) ") &amp; "오후 14:00"</f>
        <v>2021-05-20(목) 오후 14:00</v>
      </c>
      <c r="E123" s="320"/>
      <c r="F123" s="321"/>
      <c r="G123" s="319" t="str">
        <f>TEXT($G$1, "[$-ko-KR]yyyy-mm-dd(ddd) ") &amp; "오후 19:00"</f>
        <v>2021-05-20(목) 오후 19:00</v>
      </c>
      <c r="H123" s="320"/>
      <c r="I123" s="321"/>
      <c r="J123" s="319" t="str">
        <f>TEXT($G$1, "[$-ko-KR]yyyy-mm-dd(ddd) ") &amp; "오후 21:00"</f>
        <v>2021-05-20(목) 오후 21:00</v>
      </c>
      <c r="K123" s="320"/>
      <c r="L123" s="321"/>
      <c r="M123" s="319" t="str">
        <f>TEXT($G$1+1, "[$-ko-KR]yyyy-mm-dd(ddd) ") &amp; "오전 00:00"</f>
        <v>2021-05-21(금)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08"/>
      <c r="R124" s="308"/>
      <c r="S124" s="308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18"/>
      <c r="R125" s="318"/>
      <c r="S125" s="318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18"/>
      <c r="R126" s="318"/>
      <c r="S126" s="318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08"/>
      <c r="R127" s="308"/>
      <c r="S127" s="308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08"/>
      <c r="R128" s="308"/>
      <c r="S128" s="308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08"/>
      <c r="R129" s="308"/>
      <c r="S129" s="308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08"/>
      <c r="R130" s="308"/>
      <c r="S130" s="308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08"/>
      <c r="R131" s="308"/>
      <c r="S131" s="308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08"/>
      <c r="R132" s="308"/>
      <c r="S132" s="308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09"/>
      <c r="R134" s="310"/>
      <c r="S134" s="311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12"/>
      <c r="R135" s="313"/>
      <c r="S135" s="314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15"/>
      <c r="R136" s="316"/>
      <c r="S136" s="317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08"/>
      <c r="R137" s="308"/>
      <c r="S137" s="308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18"/>
      <c r="R138" s="318"/>
      <c r="S138" s="318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18"/>
      <c r="R139" s="318"/>
      <c r="S139" s="318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08"/>
      <c r="R140" s="308"/>
      <c r="S140" s="308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08"/>
      <c r="R141" s="308"/>
      <c r="S141" s="308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08"/>
      <c r="R142" s="308"/>
      <c r="S142" s="308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297"/>
      <c r="R143" s="298"/>
      <c r="S143" s="299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73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2021-05-20(목) 오전 00:00</v>
      </c>
      <c r="C150" s="369"/>
      <c r="D150" s="319" t="str">
        <f>TEXT($G$1, "[$-ko-KR]yyyy-mm-dd(ddd) ") &amp; "오후 14:00"</f>
        <v>2021-05-20(목) 오후 14:00</v>
      </c>
      <c r="E150" s="320"/>
      <c r="F150" s="321"/>
      <c r="G150" s="319" t="str">
        <f>TEXT($G$1, "[$-ko-KR]yyyy-mm-dd(ddd) ") &amp; "오후 19:00"</f>
        <v>2021-05-20(목) 오후 19:00</v>
      </c>
      <c r="H150" s="320"/>
      <c r="I150" s="321"/>
      <c r="J150" s="319" t="str">
        <f>TEXT($G$1, "[$-ko-KR]yyyy-mm-dd(ddd) ") &amp; "오후 21:00"</f>
        <v>2021-05-20(목) 오후 21:00</v>
      </c>
      <c r="K150" s="320"/>
      <c r="L150" s="321"/>
      <c r="M150" s="319" t="str">
        <f>TEXT($G$1+1, "[$-ko-KR]yyyy-mm-dd(ddd) ") &amp; "오전 00:00"</f>
        <v>2021-05-21(금)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08"/>
      <c r="R151" s="308"/>
      <c r="S151" s="308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18"/>
      <c r="R152" s="318"/>
      <c r="S152" s="318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18"/>
      <c r="R153" s="318"/>
      <c r="S153" s="318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08"/>
      <c r="R154" s="308"/>
      <c r="S154" s="308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08"/>
      <c r="R155" s="308"/>
      <c r="S155" s="308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08"/>
      <c r="R156" s="308"/>
      <c r="S156" s="308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08"/>
      <c r="R157" s="308"/>
      <c r="S157" s="308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08"/>
      <c r="R158" s="308"/>
      <c r="S158" s="308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08"/>
      <c r="R159" s="308"/>
      <c r="S159" s="308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09"/>
      <c r="R161" s="310"/>
      <c r="S161" s="311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12"/>
      <c r="R162" s="313"/>
      <c r="S162" s="314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15"/>
      <c r="R163" s="316"/>
      <c r="S163" s="317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08"/>
      <c r="R164" s="308"/>
      <c r="S164" s="308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18"/>
      <c r="R165" s="318"/>
      <c r="S165" s="318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18"/>
      <c r="R166" s="318"/>
      <c r="S166" s="318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08"/>
      <c r="R167" s="308"/>
      <c r="S167" s="308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08"/>
      <c r="R168" s="308"/>
      <c r="S168" s="308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08"/>
      <c r="R169" s="308"/>
      <c r="S169" s="308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297"/>
      <c r="R170" s="298"/>
      <c r="S170" s="299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73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2021-05-20(목) 오전 00:00</v>
      </c>
      <c r="C177" s="369"/>
      <c r="D177" s="319" t="str">
        <f>TEXT($G$1, "[$-ko-KR]yyyy-mm-dd(ddd) ") &amp; "오후 14:00"</f>
        <v>2021-05-20(목) 오후 14:00</v>
      </c>
      <c r="E177" s="320"/>
      <c r="F177" s="321"/>
      <c r="G177" s="319" t="str">
        <f>TEXT($G$1, "[$-ko-KR]yyyy-mm-dd(ddd) ") &amp; "오후 19:00"</f>
        <v>2021-05-20(목) 오후 19:00</v>
      </c>
      <c r="H177" s="320"/>
      <c r="I177" s="321"/>
      <c r="J177" s="319" t="str">
        <f>TEXT($G$1, "[$-ko-KR]yyyy-mm-dd(ddd) ") &amp; "오후 21:00"</f>
        <v>2021-05-20(목) 오후 21:00</v>
      </c>
      <c r="K177" s="320"/>
      <c r="L177" s="321"/>
      <c r="M177" s="319" t="str">
        <f>TEXT($G$1+1, "[$-ko-KR]yyyy-mm-dd(ddd) ") &amp; "오전 00:00"</f>
        <v>2021-05-21(금)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08"/>
      <c r="R178" s="308"/>
      <c r="S178" s="308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18"/>
      <c r="R179" s="318"/>
      <c r="S179" s="318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18"/>
      <c r="R180" s="318"/>
      <c r="S180" s="318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08"/>
      <c r="R181" s="308"/>
      <c r="S181" s="308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08"/>
      <c r="R182" s="308"/>
      <c r="S182" s="308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08"/>
      <c r="R183" s="308"/>
      <c r="S183" s="308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08"/>
      <c r="R184" s="308"/>
      <c r="S184" s="308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08"/>
      <c r="R185" s="308"/>
      <c r="S185" s="308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08"/>
      <c r="R186" s="308"/>
      <c r="S186" s="308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09"/>
      <c r="R188" s="310"/>
      <c r="S188" s="311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12"/>
      <c r="R189" s="313"/>
      <c r="S189" s="314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15"/>
      <c r="R190" s="316"/>
      <c r="S190" s="317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08"/>
      <c r="R191" s="308"/>
      <c r="S191" s="308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18"/>
      <c r="R192" s="318"/>
      <c r="S192" s="318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18"/>
      <c r="R193" s="318"/>
      <c r="S193" s="318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08"/>
      <c r="R194" s="308"/>
      <c r="S194" s="308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08"/>
      <c r="R195" s="308"/>
      <c r="S195" s="308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08"/>
      <c r="R196" s="308"/>
      <c r="S196" s="308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297"/>
      <c r="R197" s="298"/>
      <c r="S197" s="299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81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2021-05-21(금) 오전 00:00</v>
      </c>
      <c r="C15" s="364"/>
      <c r="D15" s="319" t="str">
        <f>TEXT($G$1, "[$-ko-KR]yyyy-mm-dd(ddd) ") &amp; "오후 14:00"</f>
        <v>2021-05-21(금) 오후 14:00</v>
      </c>
      <c r="E15" s="320"/>
      <c r="F15" s="321"/>
      <c r="G15" s="319" t="str">
        <f>TEXT($G$1, "[$-ko-KR]yyyy-mm-dd(ddd) ") &amp; "오후 19:00"</f>
        <v>2021-05-21(금) 오후 19:00</v>
      </c>
      <c r="H15" s="320"/>
      <c r="I15" s="321"/>
      <c r="J15" s="319" t="str">
        <f>TEXT($G$1, "[$-ko-KR]yyyy-mm-dd(ddd) ") &amp; "오후 21:00"</f>
        <v>2021-05-21(금) 오후 21:00</v>
      </c>
      <c r="K15" s="320"/>
      <c r="L15" s="321"/>
      <c r="M15" s="319" t="str">
        <f>TEXT($G$1+1, "[$-ko-KR]yyyy-mm-dd(ddd) ") &amp; "오전 00:00"</f>
        <v>2021-05-22(토)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08"/>
      <c r="R21" s="308"/>
      <c r="S21" s="308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08"/>
      <c r="R22" s="308"/>
      <c r="S22" s="308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08"/>
      <c r="R23" s="308"/>
      <c r="S23" s="308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08"/>
      <c r="R24" s="308"/>
      <c r="S24" s="308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09"/>
      <c r="R26" s="310"/>
      <c r="S26" s="311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12"/>
      <c r="R27" s="313"/>
      <c r="S27" s="314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15"/>
      <c r="R28" s="316"/>
      <c r="S28" s="317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08"/>
      <c r="R29" s="308"/>
      <c r="S29" s="308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81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2021-05-21(금) 오전 00:00</v>
      </c>
      <c r="C42" s="369"/>
      <c r="D42" s="319" t="str">
        <f>TEXT($G$1, "[$-ko-KR]yyyy-mm-dd(ddd) ") &amp; "오후 14:00"</f>
        <v>2021-05-21(금) 오후 14:00</v>
      </c>
      <c r="E42" s="320"/>
      <c r="F42" s="321"/>
      <c r="G42" s="319" t="str">
        <f>TEXT($G$1, "[$-ko-KR]yyyy-mm-dd(ddd) ") &amp; "오후 19:00"</f>
        <v>2021-05-21(금) 오후 19:00</v>
      </c>
      <c r="H42" s="320"/>
      <c r="I42" s="321"/>
      <c r="J42" s="319" t="str">
        <f>TEXT($G$1, "[$-ko-KR]yyyy-mm-dd(ddd) ") &amp; "오후 21:00"</f>
        <v>2021-05-21(금) 오후 21:00</v>
      </c>
      <c r="K42" s="320"/>
      <c r="L42" s="321"/>
      <c r="M42" s="319" t="str">
        <f>TEXT($G$1+1, "[$-ko-KR]yyyy-mm-dd(ddd) ") &amp; "오전 00:00"</f>
        <v>2021-05-22(토)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08"/>
      <c r="R43" s="308"/>
      <c r="S43" s="308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18"/>
      <c r="R44" s="318"/>
      <c r="S44" s="318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18"/>
      <c r="R45" s="318"/>
      <c r="S45" s="318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08"/>
      <c r="R46" s="308"/>
      <c r="S46" s="308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08"/>
      <c r="R47" s="308"/>
      <c r="S47" s="308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08"/>
      <c r="R48" s="308"/>
      <c r="S48" s="308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08"/>
      <c r="R49" s="308"/>
      <c r="S49" s="308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08"/>
      <c r="R50" s="308"/>
      <c r="S50" s="308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08"/>
      <c r="R51" s="308"/>
      <c r="S51" s="308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09"/>
      <c r="R53" s="310"/>
      <c r="S53" s="311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12"/>
      <c r="R54" s="313"/>
      <c r="S54" s="314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15"/>
      <c r="R55" s="316"/>
      <c r="S55" s="317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08"/>
      <c r="R56" s="308"/>
      <c r="S56" s="308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18"/>
      <c r="R57" s="318"/>
      <c r="S57" s="318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18"/>
      <c r="R58" s="318"/>
      <c r="S58" s="318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08"/>
      <c r="R59" s="308"/>
      <c r="S59" s="308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08"/>
      <c r="R60" s="308"/>
      <c r="S60" s="308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08"/>
      <c r="R61" s="308"/>
      <c r="S61" s="308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297"/>
      <c r="R62" s="298"/>
      <c r="S62" s="299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81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2021-05-21(금) 오전 00:00</v>
      </c>
      <c r="C69" s="369"/>
      <c r="D69" s="319" t="str">
        <f>TEXT($G$1, "[$-ko-KR]yyyy-mm-dd(ddd) ") &amp; "오후 14:00"</f>
        <v>2021-05-21(금) 오후 14:00</v>
      </c>
      <c r="E69" s="320"/>
      <c r="F69" s="321"/>
      <c r="G69" s="319" t="str">
        <f>TEXT($G$1, "[$-ko-KR]yyyy-mm-dd(ddd) ") &amp; "오후 19:00"</f>
        <v>2021-05-21(금) 오후 19:00</v>
      </c>
      <c r="H69" s="320"/>
      <c r="I69" s="321"/>
      <c r="J69" s="319" t="str">
        <f>TEXT($G$1, "[$-ko-KR]yyyy-mm-dd(ddd) ") &amp; "오후 21:00"</f>
        <v>2021-05-21(금) 오후 21:00</v>
      </c>
      <c r="K69" s="320"/>
      <c r="L69" s="321"/>
      <c r="M69" s="319" t="str">
        <f>TEXT($G$1+1, "[$-ko-KR]yyyy-mm-dd(ddd) ") &amp; "오전 00:00"</f>
        <v>2021-05-22(토)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08"/>
      <c r="R70" s="308"/>
      <c r="S70" s="308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18"/>
      <c r="R71" s="318"/>
      <c r="S71" s="318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18"/>
      <c r="R72" s="318"/>
      <c r="S72" s="318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08"/>
      <c r="R73" s="308"/>
      <c r="S73" s="308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08"/>
      <c r="R74" s="308"/>
      <c r="S74" s="308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08"/>
      <c r="R75" s="308"/>
      <c r="S75" s="308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08"/>
      <c r="R76" s="308"/>
      <c r="S76" s="308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08"/>
      <c r="R77" s="308"/>
      <c r="S77" s="308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08"/>
      <c r="R78" s="308"/>
      <c r="S78" s="308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09"/>
      <c r="R80" s="310"/>
      <c r="S80" s="311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12"/>
      <c r="R81" s="313"/>
      <c r="S81" s="314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15"/>
      <c r="R82" s="316"/>
      <c r="S82" s="317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08"/>
      <c r="R83" s="308"/>
      <c r="S83" s="308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18"/>
      <c r="R84" s="318"/>
      <c r="S84" s="318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18"/>
      <c r="R85" s="318"/>
      <c r="S85" s="318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08"/>
      <c r="R86" s="308"/>
      <c r="S86" s="308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08"/>
      <c r="R87" s="308"/>
      <c r="S87" s="308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08"/>
      <c r="R88" s="308"/>
      <c r="S88" s="308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297"/>
      <c r="R89" s="298"/>
      <c r="S89" s="299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81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2021-05-21(금) 오전 00:00</v>
      </c>
      <c r="C96" s="369"/>
      <c r="D96" s="319" t="str">
        <f>TEXT($G$1, "[$-ko-KR]yyyy-mm-dd(ddd) ") &amp; "오후 14:00"</f>
        <v>2021-05-21(금) 오후 14:00</v>
      </c>
      <c r="E96" s="320"/>
      <c r="F96" s="321"/>
      <c r="G96" s="319" t="str">
        <f>TEXT($G$1, "[$-ko-KR]yyyy-mm-dd(ddd) ") &amp; "오후 19:00"</f>
        <v>2021-05-21(금) 오후 19:00</v>
      </c>
      <c r="H96" s="320"/>
      <c r="I96" s="321"/>
      <c r="J96" s="319" t="str">
        <f>TEXT($G$1, "[$-ko-KR]yyyy-mm-dd(ddd) ") &amp; "오후 21:00"</f>
        <v>2021-05-21(금) 오후 21:00</v>
      </c>
      <c r="K96" s="320"/>
      <c r="L96" s="321"/>
      <c r="M96" s="319" t="str">
        <f>TEXT($G$1+1, "[$-ko-KR]yyyy-mm-dd(ddd) ") &amp; "오전 00:00"</f>
        <v>2021-05-22(토)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08"/>
      <c r="R97" s="308"/>
      <c r="S97" s="308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18"/>
      <c r="R98" s="318"/>
      <c r="S98" s="318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18"/>
      <c r="R99" s="318"/>
      <c r="S99" s="318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08"/>
      <c r="R100" s="308"/>
      <c r="S100" s="308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08"/>
      <c r="R101" s="308"/>
      <c r="S101" s="308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08"/>
      <c r="R102" s="308"/>
      <c r="S102" s="308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08"/>
      <c r="R103" s="308"/>
      <c r="S103" s="308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08"/>
      <c r="R104" s="308"/>
      <c r="S104" s="308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08"/>
      <c r="R105" s="308"/>
      <c r="S105" s="308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09"/>
      <c r="R107" s="310"/>
      <c r="S107" s="311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12"/>
      <c r="R108" s="313"/>
      <c r="S108" s="314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15"/>
      <c r="R109" s="316"/>
      <c r="S109" s="317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08"/>
      <c r="R110" s="308"/>
      <c r="S110" s="308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18"/>
      <c r="R111" s="318"/>
      <c r="S111" s="318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18"/>
      <c r="R112" s="318"/>
      <c r="S112" s="318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08"/>
      <c r="R113" s="308"/>
      <c r="S113" s="308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08"/>
      <c r="R114" s="308"/>
      <c r="S114" s="308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08"/>
      <c r="R115" s="308"/>
      <c r="S115" s="308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297"/>
      <c r="R116" s="298"/>
      <c r="S116" s="299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81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2021-05-21(금) 오전 00:00</v>
      </c>
      <c r="C123" s="369"/>
      <c r="D123" s="319" t="str">
        <f>TEXT($G$1, "[$-ko-KR]yyyy-mm-dd(ddd) ") &amp; "오후 14:00"</f>
        <v>2021-05-21(금) 오후 14:00</v>
      </c>
      <c r="E123" s="320"/>
      <c r="F123" s="321"/>
      <c r="G123" s="319" t="str">
        <f>TEXT($G$1, "[$-ko-KR]yyyy-mm-dd(ddd) ") &amp; "오후 19:00"</f>
        <v>2021-05-21(금) 오후 19:00</v>
      </c>
      <c r="H123" s="320"/>
      <c r="I123" s="321"/>
      <c r="J123" s="319" t="str">
        <f>TEXT($G$1, "[$-ko-KR]yyyy-mm-dd(ddd) ") &amp; "오후 21:00"</f>
        <v>2021-05-21(금) 오후 21:00</v>
      </c>
      <c r="K123" s="320"/>
      <c r="L123" s="321"/>
      <c r="M123" s="319" t="str">
        <f>TEXT($G$1+1, "[$-ko-KR]yyyy-mm-dd(ddd) ") &amp; "오전 00:00"</f>
        <v>2021-05-22(토)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08"/>
      <c r="R124" s="308"/>
      <c r="S124" s="308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18"/>
      <c r="R125" s="318"/>
      <c r="S125" s="318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18"/>
      <c r="R126" s="318"/>
      <c r="S126" s="318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08"/>
      <c r="R127" s="308"/>
      <c r="S127" s="308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08"/>
      <c r="R128" s="308"/>
      <c r="S128" s="308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08"/>
      <c r="R129" s="308"/>
      <c r="S129" s="308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08"/>
      <c r="R130" s="308"/>
      <c r="S130" s="308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08"/>
      <c r="R131" s="308"/>
      <c r="S131" s="308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08"/>
      <c r="R132" s="308"/>
      <c r="S132" s="308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09"/>
      <c r="R134" s="310"/>
      <c r="S134" s="311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12"/>
      <c r="R135" s="313"/>
      <c r="S135" s="314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15"/>
      <c r="R136" s="316"/>
      <c r="S136" s="317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08"/>
      <c r="R137" s="308"/>
      <c r="S137" s="308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18"/>
      <c r="R138" s="318"/>
      <c r="S138" s="318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18"/>
      <c r="R139" s="318"/>
      <c r="S139" s="318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08"/>
      <c r="R140" s="308"/>
      <c r="S140" s="308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08"/>
      <c r="R141" s="308"/>
      <c r="S141" s="308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08"/>
      <c r="R142" s="308"/>
      <c r="S142" s="308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297"/>
      <c r="R143" s="298"/>
      <c r="S143" s="299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81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2021-05-21(금) 오전 00:00</v>
      </c>
      <c r="C150" s="369"/>
      <c r="D150" s="319" t="str">
        <f>TEXT($G$1, "[$-ko-KR]yyyy-mm-dd(ddd) ") &amp; "오후 14:00"</f>
        <v>2021-05-21(금) 오후 14:00</v>
      </c>
      <c r="E150" s="320"/>
      <c r="F150" s="321"/>
      <c r="G150" s="319" t="str">
        <f>TEXT($G$1, "[$-ko-KR]yyyy-mm-dd(ddd) ") &amp; "오후 19:00"</f>
        <v>2021-05-21(금) 오후 19:00</v>
      </c>
      <c r="H150" s="320"/>
      <c r="I150" s="321"/>
      <c r="J150" s="319" t="str">
        <f>TEXT($G$1, "[$-ko-KR]yyyy-mm-dd(ddd) ") &amp; "오후 21:00"</f>
        <v>2021-05-21(금) 오후 21:00</v>
      </c>
      <c r="K150" s="320"/>
      <c r="L150" s="321"/>
      <c r="M150" s="319" t="str">
        <f>TEXT($G$1+1, "[$-ko-KR]yyyy-mm-dd(ddd) ") &amp; "오전 00:00"</f>
        <v>2021-05-22(토)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08"/>
      <c r="R151" s="308"/>
      <c r="S151" s="308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18"/>
      <c r="R152" s="318"/>
      <c r="S152" s="318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18"/>
      <c r="R153" s="318"/>
      <c r="S153" s="318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08"/>
      <c r="R154" s="308"/>
      <c r="S154" s="308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08"/>
      <c r="R155" s="308"/>
      <c r="S155" s="308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08"/>
      <c r="R156" s="308"/>
      <c r="S156" s="308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08"/>
      <c r="R157" s="308"/>
      <c r="S157" s="308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08"/>
      <c r="R158" s="308"/>
      <c r="S158" s="308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08"/>
      <c r="R159" s="308"/>
      <c r="S159" s="308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09"/>
      <c r="R161" s="310"/>
      <c r="S161" s="311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12"/>
      <c r="R162" s="313"/>
      <c r="S162" s="314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15"/>
      <c r="R163" s="316"/>
      <c r="S163" s="317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08"/>
      <c r="R164" s="308"/>
      <c r="S164" s="308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18"/>
      <c r="R165" s="318"/>
      <c r="S165" s="318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18"/>
      <c r="R166" s="318"/>
      <c r="S166" s="318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08"/>
      <c r="R167" s="308"/>
      <c r="S167" s="308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08"/>
      <c r="R168" s="308"/>
      <c r="S168" s="308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08"/>
      <c r="R169" s="308"/>
      <c r="S169" s="308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297"/>
      <c r="R170" s="298"/>
      <c r="S170" s="299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81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2021-05-21(금) 오전 00:00</v>
      </c>
      <c r="C177" s="369"/>
      <c r="D177" s="319" t="str">
        <f>TEXT($G$1, "[$-ko-KR]yyyy-mm-dd(ddd) ") &amp; "오후 14:00"</f>
        <v>2021-05-21(금) 오후 14:00</v>
      </c>
      <c r="E177" s="320"/>
      <c r="F177" s="321"/>
      <c r="G177" s="319" t="str">
        <f>TEXT($G$1, "[$-ko-KR]yyyy-mm-dd(ddd) ") &amp; "오후 19:00"</f>
        <v>2021-05-21(금) 오후 19:00</v>
      </c>
      <c r="H177" s="320"/>
      <c r="I177" s="321"/>
      <c r="J177" s="319" t="str">
        <f>TEXT($G$1, "[$-ko-KR]yyyy-mm-dd(ddd) ") &amp; "오후 21:00"</f>
        <v>2021-05-21(금) 오후 21:00</v>
      </c>
      <c r="K177" s="320"/>
      <c r="L177" s="321"/>
      <c r="M177" s="319" t="str">
        <f>TEXT($G$1+1, "[$-ko-KR]yyyy-mm-dd(ddd) ") &amp; "오전 00:00"</f>
        <v>2021-05-22(토)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08"/>
      <c r="R178" s="308"/>
      <c r="S178" s="308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18"/>
      <c r="R179" s="318"/>
      <c r="S179" s="318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18"/>
      <c r="R180" s="318"/>
      <c r="S180" s="318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08"/>
      <c r="R181" s="308"/>
      <c r="S181" s="308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08"/>
      <c r="R182" s="308"/>
      <c r="S182" s="308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08"/>
      <c r="R183" s="308"/>
      <c r="S183" s="308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08"/>
      <c r="R184" s="308"/>
      <c r="S184" s="308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08"/>
      <c r="R185" s="308"/>
      <c r="S185" s="308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08"/>
      <c r="R186" s="308"/>
      <c r="S186" s="308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09"/>
      <c r="R188" s="310"/>
      <c r="S188" s="311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12"/>
      <c r="R189" s="313"/>
      <c r="S189" s="314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15"/>
      <c r="R190" s="316"/>
      <c r="S190" s="317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08"/>
      <c r="R191" s="308"/>
      <c r="S191" s="308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18"/>
      <c r="R192" s="318"/>
      <c r="S192" s="318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18"/>
      <c r="R193" s="318"/>
      <c r="S193" s="318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08"/>
      <c r="R194" s="308"/>
      <c r="S194" s="308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08"/>
      <c r="R195" s="308"/>
      <c r="S195" s="308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08"/>
      <c r="R196" s="308"/>
      <c r="S196" s="308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297"/>
      <c r="R197" s="298"/>
      <c r="S197" s="299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44338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-33,220 KRW (-1.11%)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-8,457 KRW (-0.28%)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301,658 KRW (10.06%)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-410,077 KRW (-13.67%)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55,595 KRW (3.09%)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8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45699000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-6.9494217299999994E-2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2021-05-22(토) 오전 00:00</v>
      </c>
      <c r="C15" s="364"/>
      <c r="D15" s="319" t="str">
        <f>TEXT($G$1, "[$-ko-KR]yyyy-mm-dd(ddd) ") &amp; "오후 14:00"</f>
        <v>2021-05-22(토) 오후 14:00</v>
      </c>
      <c r="E15" s="320"/>
      <c r="F15" s="321"/>
      <c r="G15" s="319" t="str">
        <f>TEXT($G$1, "[$-ko-KR]yyyy-mm-dd(ddd) ") &amp; "오후 19:00"</f>
        <v>2021-05-22(토) 오후 19:00</v>
      </c>
      <c r="H15" s="320"/>
      <c r="I15" s="321"/>
      <c r="J15" s="319" t="str">
        <f>TEXT($G$1, "[$-ko-KR]yyyy-mm-dd(ddd) ") &amp; "오후 21:00"</f>
        <v>2021-05-22(토) 오후 21:00</v>
      </c>
      <c r="K15" s="320"/>
      <c r="L15" s="321"/>
      <c r="M15" s="319" t="str">
        <f>TEXT($G$1+1, "[$-ko-KR]yyyy-mm-dd(ddd) ") &amp; "오전 00:00"</f>
        <v>2021-05-23(일)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08"/>
      <c r="R21" s="308"/>
      <c r="S21" s="308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08"/>
      <c r="R22" s="308"/>
      <c r="S22" s="308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08"/>
      <c r="R23" s="308"/>
      <c r="S23" s="308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08"/>
      <c r="R24" s="308"/>
      <c r="S24" s="308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9"/>
      <c r="R26" s="310"/>
      <c r="S26" s="311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12"/>
      <c r="R27" s="313"/>
      <c r="S27" s="314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0</v>
      </c>
      <c r="I37" s="208">
        <f>SUM(I17:I36)</f>
        <v>0</v>
      </c>
      <c r="J37" s="131" t="s">
        <v>43</v>
      </c>
      <c r="K37" s="292">
        <f>IF(COUNT(K17:K36), SUM(K17:K36) / COUNT(K17:K36), 0)</f>
        <v>0</v>
      </c>
      <c r="L37" s="208">
        <f>SUM(L17:L36)</f>
        <v>0</v>
      </c>
      <c r="M37" s="131" t="s">
        <v>43</v>
      </c>
      <c r="N37" s="292">
        <f>IF(COUNT(N17:N36), SUM(N17:N36) / COUNT(N17:N36), 0)</f>
        <v>0</v>
      </c>
      <c r="O37" s="20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8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45699000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-6.9494217299999994E-2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2021-05-22(토) 오전 00:00</v>
      </c>
      <c r="C42" s="369"/>
      <c r="D42" s="319" t="str">
        <f>TEXT($G$1, "[$-ko-KR]yyyy-mm-dd(ddd) ") &amp; "오후 14:00"</f>
        <v>2021-05-22(토) 오후 14:00</v>
      </c>
      <c r="E42" s="320"/>
      <c r="F42" s="321"/>
      <c r="G42" s="319" t="str">
        <f>TEXT($G$1, "[$-ko-KR]yyyy-mm-dd(ddd) ") &amp; "오후 19:00"</f>
        <v>2021-05-22(토) 오후 19:00</v>
      </c>
      <c r="H42" s="320"/>
      <c r="I42" s="321"/>
      <c r="J42" s="319" t="str">
        <f>TEXT($G$1, "[$-ko-KR]yyyy-mm-dd(ddd) ") &amp; "오후 21:00"</f>
        <v>2021-05-22(토) 오후 21:00</v>
      </c>
      <c r="K42" s="320"/>
      <c r="L42" s="321"/>
      <c r="M42" s="319" t="str">
        <f>TEXT($G$1+1, "[$-ko-KR]yyyy-mm-dd(ddd) ") &amp; "오전 00:00"</f>
        <v>2021-05-23(일)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08"/>
      <c r="R43" s="308"/>
      <c r="S43" s="308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8"/>
      <c r="R44" s="318"/>
      <c r="S44" s="318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8"/>
      <c r="R45" s="318"/>
      <c r="S45" s="318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08"/>
      <c r="R46" s="308"/>
      <c r="S46" s="308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08"/>
      <c r="R47" s="308"/>
      <c r="S47" s="308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08"/>
      <c r="R48" s="308"/>
      <c r="S48" s="308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08"/>
      <c r="R49" s="308"/>
      <c r="S49" s="308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08"/>
      <c r="R50" s="308"/>
      <c r="S50" s="308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08"/>
      <c r="R51" s="308"/>
      <c r="S51" s="308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9"/>
      <c r="R53" s="310"/>
      <c r="S53" s="311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12"/>
      <c r="R54" s="313"/>
      <c r="S54" s="314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15"/>
      <c r="R55" s="316"/>
      <c r="S55" s="317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08"/>
      <c r="R56" s="308"/>
      <c r="S56" s="308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8"/>
      <c r="R57" s="318"/>
      <c r="S57" s="318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8"/>
      <c r="R58" s="318"/>
      <c r="S58" s="318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08"/>
      <c r="R59" s="308"/>
      <c r="S59" s="308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08"/>
      <c r="R60" s="308"/>
      <c r="S60" s="308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08"/>
      <c r="R61" s="308"/>
      <c r="S61" s="308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97"/>
      <c r="R62" s="298"/>
      <c r="S62" s="299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0</v>
      </c>
      <c r="I64" s="208">
        <f>SUM(I44:I63)</f>
        <v>0</v>
      </c>
      <c r="J64" s="131" t="s">
        <v>302</v>
      </c>
      <c r="K64" s="292">
        <f>IF(COUNT(K44:K63), SUM(K44:K63) / COUNT(K44:K63), 0)</f>
        <v>0</v>
      </c>
      <c r="L64" s="208">
        <f>SUM(L44:L63)</f>
        <v>0</v>
      </c>
      <c r="M64" s="131" t="s">
        <v>302</v>
      </c>
      <c r="N64" s="292">
        <f>IF(COUNT(N44:N63), SUM(N44:N63) / COUNT(N44:N63), 0)</f>
        <v>0</v>
      </c>
      <c r="O64" s="20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8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45699000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-6.9494217299999994E-2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2021-05-22(토) 오전 00:00</v>
      </c>
      <c r="C69" s="369"/>
      <c r="D69" s="319" t="str">
        <f>TEXT($G$1, "[$-ko-KR]yyyy-mm-dd(ddd) ") &amp; "오후 14:00"</f>
        <v>2021-05-22(토) 오후 14:00</v>
      </c>
      <c r="E69" s="320"/>
      <c r="F69" s="321"/>
      <c r="G69" s="319" t="str">
        <f>TEXT($G$1, "[$-ko-KR]yyyy-mm-dd(ddd) ") &amp; "오후 19:00"</f>
        <v>2021-05-22(토) 오후 19:00</v>
      </c>
      <c r="H69" s="320"/>
      <c r="I69" s="321"/>
      <c r="J69" s="319" t="str">
        <f>TEXT($G$1, "[$-ko-KR]yyyy-mm-dd(ddd) ") &amp; "오후 21:00"</f>
        <v>2021-05-22(토) 오후 21:00</v>
      </c>
      <c r="K69" s="320"/>
      <c r="L69" s="321"/>
      <c r="M69" s="319" t="str">
        <f>TEXT($G$1+1, "[$-ko-KR]yyyy-mm-dd(ddd) ") &amp; "오전 00:00"</f>
        <v>2021-05-23(일)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08"/>
      <c r="R70" s="308"/>
      <c r="S70" s="308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8"/>
      <c r="R71" s="318"/>
      <c r="S71" s="318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8"/>
      <c r="R72" s="318"/>
      <c r="S72" s="318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08"/>
      <c r="R73" s="308"/>
      <c r="S73" s="308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08"/>
      <c r="R74" s="308"/>
      <c r="S74" s="308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08"/>
      <c r="R75" s="308"/>
      <c r="S75" s="308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08"/>
      <c r="R76" s="308"/>
      <c r="S76" s="308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08"/>
      <c r="R77" s="308"/>
      <c r="S77" s="308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08"/>
      <c r="R78" s="308"/>
      <c r="S78" s="308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9"/>
      <c r="R80" s="310"/>
      <c r="S80" s="311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12"/>
      <c r="R81" s="313"/>
      <c r="S81" s="314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15"/>
      <c r="R82" s="316"/>
      <c r="S82" s="317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08"/>
      <c r="R83" s="308"/>
      <c r="S83" s="308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8"/>
      <c r="R84" s="318"/>
      <c r="S84" s="318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8"/>
      <c r="R85" s="318"/>
      <c r="S85" s="318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08"/>
      <c r="R86" s="308"/>
      <c r="S86" s="308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08"/>
      <c r="R87" s="308"/>
      <c r="S87" s="308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08"/>
      <c r="R88" s="308"/>
      <c r="S88" s="308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97"/>
      <c r="R89" s="298"/>
      <c r="S89" s="299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</v>
      </c>
      <c r="I91" s="208">
        <f>SUM(I71:I90)</f>
        <v>0</v>
      </c>
      <c r="J91" s="131" t="s">
        <v>302</v>
      </c>
      <c r="K91" s="292">
        <f>IF(COUNT(K71:K90), SUM(K71:K90) / COUNT(K71:K90), 0)</f>
        <v>0</v>
      </c>
      <c r="L91" s="208">
        <f>SUM(L71:L90)</f>
        <v>0</v>
      </c>
      <c r="M91" s="131" t="s">
        <v>302</v>
      </c>
      <c r="N91" s="292">
        <f>IF(COUNT(N71:N90), SUM(N71:N90) / COUNT(N71:N90), 0)</f>
        <v>0</v>
      </c>
      <c r="O91" s="20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8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45699000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-6.9494217299999994E-2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2021-05-22(토) 오전 00:00</v>
      </c>
      <c r="C96" s="369"/>
      <c r="D96" s="319" t="str">
        <f>TEXT($G$1, "[$-ko-KR]yyyy-mm-dd(ddd) ") &amp; "오후 14:00"</f>
        <v>2021-05-22(토) 오후 14:00</v>
      </c>
      <c r="E96" s="320"/>
      <c r="F96" s="321"/>
      <c r="G96" s="319" t="str">
        <f>TEXT($G$1, "[$-ko-KR]yyyy-mm-dd(ddd) ") &amp; "오후 19:00"</f>
        <v>2021-05-22(토) 오후 19:00</v>
      </c>
      <c r="H96" s="320"/>
      <c r="I96" s="321"/>
      <c r="J96" s="319" t="str">
        <f>TEXT($G$1, "[$-ko-KR]yyyy-mm-dd(ddd) ") &amp; "오후 21:00"</f>
        <v>2021-05-22(토) 오후 21:00</v>
      </c>
      <c r="K96" s="320"/>
      <c r="L96" s="321"/>
      <c r="M96" s="319" t="str">
        <f>TEXT($G$1+1, "[$-ko-KR]yyyy-mm-dd(ddd) ") &amp; "오전 00:00"</f>
        <v>2021-05-23(일)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08"/>
      <c r="R97" s="308"/>
      <c r="S97" s="308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8"/>
      <c r="R98" s="318"/>
      <c r="S98" s="318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8"/>
      <c r="R99" s="318"/>
      <c r="S99" s="318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08"/>
      <c r="R100" s="308"/>
      <c r="S100" s="308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08"/>
      <c r="R101" s="308"/>
      <c r="S101" s="308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08"/>
      <c r="R102" s="308"/>
      <c r="S102" s="308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08"/>
      <c r="R103" s="308"/>
      <c r="S103" s="308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08"/>
      <c r="R104" s="308"/>
      <c r="S104" s="308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08"/>
      <c r="R105" s="308"/>
      <c r="S105" s="308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9"/>
      <c r="R107" s="310"/>
      <c r="S107" s="311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12"/>
      <c r="R108" s="313"/>
      <c r="S108" s="314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15"/>
      <c r="R109" s="316"/>
      <c r="S109" s="317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08"/>
      <c r="R110" s="308"/>
      <c r="S110" s="308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8"/>
      <c r="R111" s="318"/>
      <c r="S111" s="318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8"/>
      <c r="R112" s="318"/>
      <c r="S112" s="318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08"/>
      <c r="R113" s="308"/>
      <c r="S113" s="308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08"/>
      <c r="R114" s="308"/>
      <c r="S114" s="308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08"/>
      <c r="R115" s="308"/>
      <c r="S115" s="308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97"/>
      <c r="R116" s="298"/>
      <c r="S116" s="299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0</v>
      </c>
      <c r="I118" s="208">
        <f>SUM(I98:I117)</f>
        <v>0</v>
      </c>
      <c r="J118" s="131" t="s">
        <v>302</v>
      </c>
      <c r="K118" s="292">
        <f>IF(COUNT(K98:K117), SUM(K98:K117) / COUNT(K98:K117), 0)</f>
        <v>0</v>
      </c>
      <c r="L118" s="208">
        <f>SUM(L98:L117)</f>
        <v>0</v>
      </c>
      <c r="M118" s="131" t="s">
        <v>302</v>
      </c>
      <c r="N118" s="292">
        <f>IF(COUNT(N98:N117), SUM(N98:N117) / COUNT(N98:N117), 0)</f>
        <v>0</v>
      </c>
      <c r="O118" s="20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89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45699000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-6.9494217299999994E-2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2021-05-22(토) 오전 00:00</v>
      </c>
      <c r="C123" s="369"/>
      <c r="D123" s="319" t="str">
        <f>TEXT($G$1, "[$-ko-KR]yyyy-mm-dd(ddd) ") &amp; "오후 14:00"</f>
        <v>2021-05-22(토) 오후 14:00</v>
      </c>
      <c r="E123" s="320"/>
      <c r="F123" s="321"/>
      <c r="G123" s="319" t="str">
        <f>TEXT($G$1, "[$-ko-KR]yyyy-mm-dd(ddd) ") &amp; "오후 19:00"</f>
        <v>2021-05-22(토) 오후 19:00</v>
      </c>
      <c r="H123" s="320"/>
      <c r="I123" s="321"/>
      <c r="J123" s="319" t="str">
        <f>TEXT($G$1, "[$-ko-KR]yyyy-mm-dd(ddd) ") &amp; "오후 21:00"</f>
        <v>2021-05-22(토) 오후 21:00</v>
      </c>
      <c r="K123" s="320"/>
      <c r="L123" s="321"/>
      <c r="M123" s="319" t="str">
        <f>TEXT($G$1+1, "[$-ko-KR]yyyy-mm-dd(ddd) ") &amp; "오전 00:00"</f>
        <v>2021-05-23(일)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08"/>
      <c r="R124" s="308"/>
      <c r="S124" s="308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8"/>
      <c r="R125" s="318"/>
      <c r="S125" s="318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8"/>
      <c r="R126" s="318"/>
      <c r="S126" s="318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08"/>
      <c r="R127" s="308"/>
      <c r="S127" s="308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08"/>
      <c r="R128" s="308"/>
      <c r="S128" s="308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08"/>
      <c r="R129" s="308"/>
      <c r="S129" s="308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08"/>
      <c r="R130" s="308"/>
      <c r="S130" s="308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08"/>
      <c r="R131" s="308"/>
      <c r="S131" s="308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08"/>
      <c r="R132" s="308"/>
      <c r="S132" s="308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9"/>
      <c r="R134" s="310"/>
      <c r="S134" s="311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12"/>
      <c r="R135" s="313"/>
      <c r="S135" s="314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15"/>
      <c r="R136" s="316"/>
      <c r="S136" s="317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08"/>
      <c r="R137" s="308"/>
      <c r="S137" s="308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8"/>
      <c r="R138" s="318"/>
      <c r="S138" s="318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8"/>
      <c r="R139" s="318"/>
      <c r="S139" s="318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08"/>
      <c r="R140" s="308"/>
      <c r="S140" s="308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08"/>
      <c r="R141" s="308"/>
      <c r="S141" s="308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08"/>
      <c r="R142" s="308"/>
      <c r="S142" s="308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97"/>
      <c r="R143" s="298"/>
      <c r="S143" s="299"/>
    </row>
    <row r="144" spans="1:19" ht="17.25" thickBot="1">
      <c r="A144" s="129" t="s">
        <v>410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0</v>
      </c>
      <c r="I145" s="208">
        <f>SUM(I125:I144)</f>
        <v>0</v>
      </c>
      <c r="J145" s="131" t="s">
        <v>302</v>
      </c>
      <c r="K145" s="292">
        <f>IF(COUNT(K125:K144), SUM(K125:K144) / COUNT(K125:K144), 0)</f>
        <v>0</v>
      </c>
      <c r="L145" s="208">
        <f>SUM(L125:L144)</f>
        <v>0</v>
      </c>
      <c r="M145" s="131" t="s">
        <v>302</v>
      </c>
      <c r="N145" s="292">
        <f>IF(COUNT(N125:N144), SUM(N125:N144) / COUNT(N125:N144), 0)</f>
        <v>0</v>
      </c>
      <c r="O145" s="20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8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45699000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-6.9494217299999994E-2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2021-05-22(토) 오전 00:00</v>
      </c>
      <c r="C150" s="369"/>
      <c r="D150" s="319" t="str">
        <f>TEXT($G$1, "[$-ko-KR]yyyy-mm-dd(ddd) ") &amp; "오후 14:00"</f>
        <v>2021-05-22(토) 오후 14:00</v>
      </c>
      <c r="E150" s="320"/>
      <c r="F150" s="321"/>
      <c r="G150" s="319" t="str">
        <f>TEXT($G$1, "[$-ko-KR]yyyy-mm-dd(ddd) ") &amp; "오후 19:00"</f>
        <v>2021-05-22(토) 오후 19:00</v>
      </c>
      <c r="H150" s="320"/>
      <c r="I150" s="321"/>
      <c r="J150" s="319" t="str">
        <f>TEXT($G$1, "[$-ko-KR]yyyy-mm-dd(ddd) ") &amp; "오후 21:00"</f>
        <v>2021-05-22(토) 오후 21:00</v>
      </c>
      <c r="K150" s="320"/>
      <c r="L150" s="321"/>
      <c r="M150" s="319" t="str">
        <f>TEXT($G$1+1, "[$-ko-KR]yyyy-mm-dd(ddd) ") &amp; "오전 00:00"</f>
        <v>2021-05-23(일)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08"/>
      <c r="R151" s="308"/>
      <c r="S151" s="308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8"/>
      <c r="R152" s="318"/>
      <c r="S152" s="318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8"/>
      <c r="R153" s="318"/>
      <c r="S153" s="318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08"/>
      <c r="R154" s="308"/>
      <c r="S154" s="308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08"/>
      <c r="R155" s="308"/>
      <c r="S155" s="308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08"/>
      <c r="R156" s="308"/>
      <c r="S156" s="308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08"/>
      <c r="R157" s="308"/>
      <c r="S157" s="308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08"/>
      <c r="R158" s="308"/>
      <c r="S158" s="308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08"/>
      <c r="R159" s="308"/>
      <c r="S159" s="308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9"/>
      <c r="R161" s="310"/>
      <c r="S161" s="311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12"/>
      <c r="R162" s="313"/>
      <c r="S162" s="314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15"/>
      <c r="R163" s="316"/>
      <c r="S163" s="317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08"/>
      <c r="R164" s="308"/>
      <c r="S164" s="308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8"/>
      <c r="R165" s="318"/>
      <c r="S165" s="318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8"/>
      <c r="R166" s="318"/>
      <c r="S166" s="318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08"/>
      <c r="R167" s="308"/>
      <c r="S167" s="308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08"/>
      <c r="R168" s="308"/>
      <c r="S168" s="308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08"/>
      <c r="R169" s="308"/>
      <c r="S169" s="308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97"/>
      <c r="R170" s="298"/>
      <c r="S170" s="299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0</v>
      </c>
      <c r="I172" s="208">
        <f>SUM(I152:I171)</f>
        <v>0</v>
      </c>
      <c r="J172" s="131" t="s">
        <v>302</v>
      </c>
      <c r="K172" s="292">
        <f>IF(COUNT(K152:K171), SUM(K152:K171) / COUNT(K152:K171), 0)</f>
        <v>0</v>
      </c>
      <c r="L172" s="208">
        <f>SUM(L152:L171)</f>
        <v>0</v>
      </c>
      <c r="M172" s="131" t="s">
        <v>302</v>
      </c>
      <c r="N172" s="292">
        <f>IF(COUNT(N152:N171), SUM(N152:N171) / COUNT(N152:N171), 0)</f>
        <v>0</v>
      </c>
      <c r="O172" s="20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8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45699000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-6.9494217299999994E-2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2021-05-22(토) 오전 00:00</v>
      </c>
      <c r="C177" s="369"/>
      <c r="D177" s="319" t="str">
        <f>TEXT($G$1, "[$-ko-KR]yyyy-mm-dd(ddd) ") &amp; "오후 14:00"</f>
        <v>2021-05-22(토) 오후 14:00</v>
      </c>
      <c r="E177" s="320"/>
      <c r="F177" s="321"/>
      <c r="G177" s="319" t="str">
        <f>TEXT($G$1, "[$-ko-KR]yyyy-mm-dd(ddd) ") &amp; "오후 19:00"</f>
        <v>2021-05-22(토) 오후 19:00</v>
      </c>
      <c r="H177" s="320"/>
      <c r="I177" s="321"/>
      <c r="J177" s="319" t="str">
        <f>TEXT($G$1, "[$-ko-KR]yyyy-mm-dd(ddd) ") &amp; "오후 21:00"</f>
        <v>2021-05-22(토) 오후 21:00</v>
      </c>
      <c r="K177" s="320"/>
      <c r="L177" s="321"/>
      <c r="M177" s="319" t="str">
        <f>TEXT($G$1+1, "[$-ko-KR]yyyy-mm-dd(ddd) ") &amp; "오전 00:00"</f>
        <v>2021-05-23(일)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08"/>
      <c r="R178" s="308"/>
      <c r="S178" s="308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8"/>
      <c r="R179" s="318"/>
      <c r="S179" s="318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8"/>
      <c r="R180" s="318"/>
      <c r="S180" s="318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08"/>
      <c r="R181" s="308"/>
      <c r="S181" s="308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08"/>
      <c r="R182" s="308"/>
      <c r="S182" s="308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08"/>
      <c r="R183" s="308"/>
      <c r="S183" s="308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08"/>
      <c r="R184" s="308"/>
      <c r="S184" s="308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08"/>
      <c r="R185" s="308"/>
      <c r="S185" s="308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08"/>
      <c r="R186" s="308"/>
      <c r="S186" s="308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9"/>
      <c r="R188" s="310"/>
      <c r="S188" s="311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12"/>
      <c r="R189" s="313"/>
      <c r="S189" s="314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15"/>
      <c r="R190" s="316"/>
      <c r="S190" s="317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08"/>
      <c r="R191" s="308"/>
      <c r="S191" s="308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8"/>
      <c r="R192" s="318"/>
      <c r="S192" s="318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8"/>
      <c r="R193" s="318"/>
      <c r="S193" s="318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08"/>
      <c r="R194" s="308"/>
      <c r="S194" s="308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08"/>
      <c r="R195" s="308"/>
      <c r="S195" s="308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08"/>
      <c r="R196" s="308"/>
      <c r="S196" s="308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97"/>
      <c r="R197" s="298"/>
      <c r="S197" s="299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0</v>
      </c>
      <c r="I199" s="208">
        <f>SUM(I179:I198)</f>
        <v>0</v>
      </c>
      <c r="J199" s="131" t="s">
        <v>302</v>
      </c>
      <c r="K199" s="292">
        <f>IF(COUNT(K179:K198), SUM(K179:K198) / COUNT(K179:K198), 0)</f>
        <v>0</v>
      </c>
      <c r="L199" s="208">
        <f>SUM(L179:L198)</f>
        <v>0</v>
      </c>
      <c r="M199" s="131" t="s">
        <v>302</v>
      </c>
      <c r="N199" s="292">
        <f>IF(COUNT(N179:N198), SUM(N179:N198) / COUNT(N179:N198), 0)</f>
        <v>0</v>
      </c>
      <c r="O199" s="208">
        <f>SUM(O179:O198)</f>
        <v>0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2021-05-22T05:57:35Z</dcterms:modified>
</cp:coreProperties>
</file>