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rn.wohlgezogen-wiemann@beumer.com\Downloads\"/>
    </mc:Choice>
  </mc:AlternateContent>
  <bookViews>
    <workbookView xWindow="0" yWindow="0" windowWidth="28800" windowHeight="11625" activeTab="1"/>
  </bookViews>
  <sheets>
    <sheet name="TestRechnung" sheetId="1" r:id="rId1"/>
    <sheet name="Ableitun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2" l="1"/>
  <c r="H49" i="2"/>
  <c r="K49" i="2"/>
  <c r="L49" i="2"/>
  <c r="M49" i="2"/>
  <c r="N49" i="2"/>
  <c r="O49" i="2"/>
  <c r="P49" i="2"/>
  <c r="Q49" i="2"/>
  <c r="R49" i="2"/>
  <c r="S49" i="2"/>
  <c r="T49" i="2"/>
  <c r="U49" i="2"/>
  <c r="V49" i="2"/>
  <c r="J49" i="2"/>
  <c r="R34" i="1" l="1"/>
  <c r="R25" i="1"/>
  <c r="R11" i="1"/>
  <c r="C41" i="2" l="1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D48" i="2" s="1"/>
  <c r="C49" i="2"/>
  <c r="E49" i="2" s="1"/>
  <c r="C50" i="2"/>
  <c r="E50" i="2" s="1"/>
  <c r="C51" i="2"/>
  <c r="E51" i="2" s="1"/>
  <c r="C40" i="2"/>
  <c r="E40" i="2" s="1"/>
  <c r="F33" i="2"/>
  <c r="F27" i="2"/>
  <c r="B27" i="2"/>
  <c r="C27" i="2"/>
  <c r="D27" i="2"/>
  <c r="E27" i="2"/>
  <c r="A27" i="2"/>
  <c r="E33" i="2"/>
  <c r="D33" i="2"/>
  <c r="C33" i="2"/>
  <c r="B33" i="2"/>
  <c r="A33" i="2"/>
  <c r="W36" i="1"/>
  <c r="W31" i="1"/>
  <c r="W32" i="1"/>
  <c r="W33" i="1"/>
  <c r="W34" i="1"/>
  <c r="W35" i="1"/>
  <c r="W30" i="1"/>
  <c r="S32" i="1"/>
  <c r="S31" i="1"/>
  <c r="W8" i="1"/>
  <c r="W9" i="1"/>
  <c r="W10" i="1"/>
  <c r="W11" i="1"/>
  <c r="W12" i="1"/>
  <c r="W13" i="1"/>
  <c r="W14" i="1"/>
  <c r="W15" i="1"/>
  <c r="W16" i="1"/>
  <c r="W17" i="1"/>
  <c r="W7" i="1"/>
  <c r="W23" i="1"/>
  <c r="W26" i="1"/>
  <c r="W21" i="1"/>
  <c r="S22" i="1"/>
  <c r="W24" i="1" s="1"/>
  <c r="S23" i="1"/>
  <c r="S11" i="1"/>
  <c r="D40" i="2" l="1"/>
  <c r="F40" i="2" s="1"/>
  <c r="D44" i="2"/>
  <c r="F44" i="2" s="1"/>
  <c r="E48" i="2"/>
  <c r="F48" i="2" s="1"/>
  <c r="D51" i="2"/>
  <c r="F51" i="2" s="1"/>
  <c r="D47" i="2"/>
  <c r="F47" i="2" s="1"/>
  <c r="D43" i="2"/>
  <c r="F43" i="2" s="1"/>
  <c r="D50" i="2"/>
  <c r="F50" i="2" s="1"/>
  <c r="D46" i="2"/>
  <c r="F46" i="2" s="1"/>
  <c r="D42" i="2"/>
  <c r="F42" i="2" s="1"/>
  <c r="D49" i="2"/>
  <c r="F49" i="2" s="1"/>
  <c r="D45" i="2"/>
  <c r="F45" i="2" s="1"/>
  <c r="D41" i="2"/>
  <c r="F41" i="2" s="1"/>
  <c r="W22" i="1"/>
  <c r="W25" i="1"/>
  <c r="J31" i="1"/>
  <c r="J38" i="1"/>
  <c r="J24" i="1"/>
  <c r="J17" i="1"/>
  <c r="L34" i="1"/>
  <c r="M34" i="1" s="1"/>
  <c r="L25" i="1"/>
  <c r="M25" i="1" s="1"/>
  <c r="L11" i="1"/>
  <c r="M11" i="1" s="1"/>
  <c r="H22" i="1"/>
</calcChain>
</file>

<file path=xl/sharedStrings.xml><?xml version="1.0" encoding="utf-8"?>
<sst xmlns="http://schemas.openxmlformats.org/spreadsheetml/2006/main" count="87" uniqueCount="39">
  <si>
    <t>grün</t>
  </si>
  <si>
    <t>gelb</t>
  </si>
  <si>
    <t>rot</t>
  </si>
  <si>
    <t>Auftrag</t>
  </si>
  <si>
    <t>farbe</t>
  </si>
  <si>
    <t>start</t>
  </si>
  <si>
    <t>Tag 1</t>
  </si>
  <si>
    <t>Tag 2</t>
  </si>
  <si>
    <t>Tag 3</t>
  </si>
  <si>
    <t>Farbwechsel</t>
  </si>
  <si>
    <t>Verspätungen</t>
  </si>
  <si>
    <t>Zu Früh</t>
  </si>
  <si>
    <t>zu Früh</t>
  </si>
  <si>
    <t>Anzahl der Aufträge mal Tag (früh/spät)</t>
  </si>
  <si>
    <t xml:space="preserve">Farbwechsel </t>
  </si>
  <si>
    <t>wegen 9! Keine effiziente Skalierung</t>
  </si>
  <si>
    <t>Ziel max 1 je Tag ist gut = 100%</t>
  </si>
  <si>
    <t>Rechnung</t>
  </si>
  <si>
    <t>Score</t>
  </si>
  <si>
    <t>Ist-Wert</t>
  </si>
  <si>
    <t>Farbwechsel je Tag</t>
  </si>
  <si>
    <t>zu Früh (ungern, weniger ein Problem)</t>
  </si>
  <si>
    <t>0 Aufträge zu früh -&gt; Top</t>
  </si>
  <si>
    <t>9 Aufträge zu früh -&gt; Schlecht</t>
  </si>
  <si>
    <t>zu Spät (ganz schlecht)</t>
  </si>
  <si>
    <t>Zielwert</t>
  </si>
  <si>
    <t>Anzahl Aufträge</t>
  </si>
  <si>
    <t># Farbw.</t>
  </si>
  <si>
    <t># zu früh</t>
  </si>
  <si>
    <t>score</t>
  </si>
  <si>
    <t>zu spät</t>
  </si>
  <si>
    <t># zu spät</t>
  </si>
  <si>
    <t>lineare Funktion</t>
  </si>
  <si>
    <t>Steigung: Score / # Aufträge in % für Score</t>
  </si>
  <si>
    <t>100er Score bei 10%</t>
  </si>
  <si>
    <t>Offset: # Aufträge für Negation des Score</t>
  </si>
  <si>
    <t>Kapazitätsleveling</t>
  </si>
  <si>
    <t>Standardabweichung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</si>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</sst>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0" fillId="2" borderId="0" xfId="0" applyFill="1"/>
    <xf numFmtId="9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7935695538057759E-2"/>
          <c:y val="0.1094425085653339"/>
          <c:w val="0.87489763779527563"/>
          <c:h val="0.81196639338968157"/>
        </c:manualLayout>
      </c:layout>
      <c:scatterChart>
        <c:scatterStyle val="lineMarker"/>
        <c:varyColors val="0"/>
        <c:ser>
          <c:idx val="0"/>
          <c:order val="0"/>
          <c:tx>
            <c:strRef>
              <c:f>Ableitung!$B$1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strRef>
              <c:f>Ableitung!$A$2:$A$11</c:f>
              <c:strCache>
                <c:ptCount val="10"/>
                <c:pt idx="0">
                  <c:v>0</c:v>
                </c:pt>
                <c:pt idx="1">
                  <c:v>35</c:v>
                </c:pt>
                <c:pt idx="2">
                  <c:v>60</c:v>
                </c:pt>
                <c:pt idx="3">
                  <c:v>80</c:v>
                </c:pt>
                <c:pt idx="4">
                  <c:v>95</c:v>
                </c:pt>
                <c:pt idx="5">
                  <c:v>110</c:v>
                </c:pt>
                <c:pt idx="9">
                  <c:v>lineare Funktion</c:v>
                </c:pt>
              </c:strCache>
            </c:strRef>
          </c:xVal>
          <c:yVal>
            <c:numRef>
              <c:f>Ableitung!$B$2:$B$11</c:f>
              <c:numCache>
                <c:formatCode>General</c:formatCode>
                <c:ptCount val="10"/>
                <c:pt idx="0">
                  <c:v>200</c:v>
                </c:pt>
                <c:pt idx="1">
                  <c:v>150</c:v>
                </c:pt>
                <c:pt idx="2">
                  <c:v>110</c:v>
                </c:pt>
                <c:pt idx="3">
                  <c:v>95</c:v>
                </c:pt>
                <c:pt idx="4">
                  <c:v>80</c:v>
                </c:pt>
                <c:pt idx="5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D-4D6B-811D-E3B0DF00F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75472"/>
        <c:axId val="551879736"/>
      </c:scatterChart>
      <c:valAx>
        <c:axId val="55187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879736"/>
        <c:crosses val="autoZero"/>
        <c:crossBetween val="midCat"/>
      </c:valAx>
      <c:valAx>
        <c:axId val="5518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87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7.0680664916885391E-2"/>
                  <c:y val="-0.62350612423447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Ableitung!$K$28:$K$46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Ableitung!$L$28:$L$46</c:f>
              <c:numCache>
                <c:formatCode>General</c:formatCode>
                <c:ptCount val="19"/>
                <c:pt idx="0">
                  <c:v>250</c:v>
                </c:pt>
                <c:pt idx="1">
                  <c:v>180</c:v>
                </c:pt>
                <c:pt idx="2">
                  <c:v>170</c:v>
                </c:pt>
                <c:pt idx="3">
                  <c:v>160</c:v>
                </c:pt>
                <c:pt idx="4">
                  <c:v>150</c:v>
                </c:pt>
                <c:pt idx="5">
                  <c:v>140</c:v>
                </c:pt>
                <c:pt idx="6">
                  <c:v>130</c:v>
                </c:pt>
                <c:pt idx="7">
                  <c:v>110</c:v>
                </c:pt>
                <c:pt idx="8">
                  <c:v>80</c:v>
                </c:pt>
                <c:pt idx="9">
                  <c:v>50</c:v>
                </c:pt>
                <c:pt idx="10">
                  <c:v>30</c:v>
                </c:pt>
                <c:pt idx="11">
                  <c:v>0</c:v>
                </c:pt>
                <c:pt idx="12">
                  <c:v>-10</c:v>
                </c:pt>
                <c:pt idx="13">
                  <c:v>-20</c:v>
                </c:pt>
                <c:pt idx="14">
                  <c:v>-40</c:v>
                </c:pt>
                <c:pt idx="15">
                  <c:v>-80</c:v>
                </c:pt>
                <c:pt idx="16">
                  <c:v>-160</c:v>
                </c:pt>
                <c:pt idx="17">
                  <c:v>-320</c:v>
                </c:pt>
                <c:pt idx="18">
                  <c:v>-640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F-48E2-908E-43EE132C8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12040"/>
        <c:axId val="541311056"/>
      </c:scatterChart>
      <c:valAx>
        <c:axId val="54131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311056"/>
        <c:crosses val="autoZero"/>
        <c:crossBetween val="midCat"/>
      </c:valAx>
      <c:valAx>
        <c:axId val="5413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31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3</xdr:row>
      <xdr:rowOff>85725</xdr:rowOff>
    </xdr:from>
    <xdr:to>
      <xdr:col>12</xdr:col>
      <xdr:colOff>209550</xdr:colOff>
      <xdr:row>24</xdr:row>
      <xdr:rowOff>157162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9EA6F19-5BF0-49FC-8524-14AA420E2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195262</xdr:colOff>
      <xdr:row>26</xdr:row>
      <xdr:rowOff>100012</xdr:rowOff>
    </xdr:from>
    <xdr:to>
      <xdr:col>18</xdr:col>
      <xdr:colOff>195262</xdr:colOff>
      <xdr:row>40</xdr:row>
      <xdr:rowOff>176212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7D60007-B567-4FD5-962F-F7E2948EE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B1" workbookViewId="0">
      <selection activeCell="R8" sqref="R8"/>
    </sheetView>
  </sheetViews>
  <sheetFormatPr baseColWidth="10" defaultRowHeight="15" x14ac:dyDescent="0.25"/>
  <cols>
    <col min="2" max="2" width="5.7109375" bestFit="1" customWidth="1"/>
    <col min="3" max="3" width="5" bestFit="1" customWidth="1"/>
    <col min="4" max="4" width="5.28515625" customWidth="1"/>
    <col min="5" max="5" width="6.28515625" customWidth="1"/>
    <col min="7" max="7" width="5.28515625" customWidth="1"/>
    <col min="8" max="8" width="8.140625" customWidth="1"/>
    <col min="9" max="9" width="13.42578125" bestFit="1" customWidth="1"/>
    <col min="14" max="14" width="18.7109375" customWidth="1"/>
    <col min="15" max="15" width="9.85546875" customWidth="1"/>
  </cols>
  <sheetData>
    <row r="1" spans="1:23" x14ac:dyDescent="0.25">
      <c r="A1" t="s">
        <v>3</v>
      </c>
      <c r="B1" t="s">
        <v>4</v>
      </c>
      <c r="C1" t="s">
        <v>5</v>
      </c>
    </row>
    <row r="2" spans="1:23" x14ac:dyDescent="0.25">
      <c r="A2">
        <v>1</v>
      </c>
      <c r="B2" t="s">
        <v>0</v>
      </c>
      <c r="C2">
        <v>1</v>
      </c>
      <c r="L2" t="s">
        <v>14</v>
      </c>
    </row>
    <row r="3" spans="1:23" x14ac:dyDescent="0.25">
      <c r="A3">
        <v>2</v>
      </c>
      <c r="B3" t="s">
        <v>0</v>
      </c>
      <c r="C3">
        <v>2</v>
      </c>
      <c r="L3" t="s">
        <v>15</v>
      </c>
    </row>
    <row r="4" spans="1:23" x14ac:dyDescent="0.25">
      <c r="A4">
        <v>3</v>
      </c>
      <c r="B4" t="s">
        <v>0</v>
      </c>
      <c r="C4">
        <v>3</v>
      </c>
      <c r="L4" t="s">
        <v>16</v>
      </c>
    </row>
    <row r="5" spans="1:23" x14ac:dyDescent="0.25">
      <c r="A5">
        <v>4</v>
      </c>
      <c r="B5" t="s">
        <v>1</v>
      </c>
      <c r="C5">
        <v>1</v>
      </c>
    </row>
    <row r="6" spans="1:23" x14ac:dyDescent="0.25">
      <c r="A6">
        <v>5</v>
      </c>
      <c r="B6" t="s">
        <v>1</v>
      </c>
      <c r="C6">
        <v>2</v>
      </c>
      <c r="V6" t="s">
        <v>27</v>
      </c>
      <c r="W6" t="s">
        <v>18</v>
      </c>
    </row>
    <row r="7" spans="1:23" x14ac:dyDescent="0.25">
      <c r="A7">
        <v>6</v>
      </c>
      <c r="B7" t="s">
        <v>1</v>
      </c>
      <c r="C7">
        <v>3</v>
      </c>
      <c r="L7" t="s">
        <v>20</v>
      </c>
      <c r="R7" t="s">
        <v>20</v>
      </c>
      <c r="V7">
        <v>0</v>
      </c>
      <c r="W7">
        <f>($R$9-V7)*$S$8/$R$8</f>
        <v>150</v>
      </c>
    </row>
    <row r="8" spans="1:23" x14ac:dyDescent="0.25">
      <c r="A8">
        <v>7</v>
      </c>
      <c r="B8" t="s">
        <v>2</v>
      </c>
      <c r="C8">
        <v>1</v>
      </c>
      <c r="H8" t="s">
        <v>13</v>
      </c>
      <c r="L8">
        <v>1</v>
      </c>
      <c r="M8">
        <v>100</v>
      </c>
      <c r="R8">
        <v>4</v>
      </c>
      <c r="S8">
        <v>100</v>
      </c>
      <c r="V8">
        <v>1</v>
      </c>
      <c r="W8">
        <f t="shared" ref="W8:W17" si="0">($R$9-V8)*$S$8/$R$8</f>
        <v>125</v>
      </c>
    </row>
    <row r="9" spans="1:23" x14ac:dyDescent="0.25">
      <c r="A9">
        <v>8</v>
      </c>
      <c r="B9" t="s">
        <v>2</v>
      </c>
      <c r="C9">
        <v>2</v>
      </c>
      <c r="L9">
        <v>2</v>
      </c>
      <c r="M9">
        <v>0</v>
      </c>
      <c r="Q9" t="s">
        <v>25</v>
      </c>
      <c r="R9">
        <v>6</v>
      </c>
      <c r="S9">
        <v>0</v>
      </c>
      <c r="V9">
        <v>2</v>
      </c>
      <c r="W9">
        <f t="shared" si="0"/>
        <v>100</v>
      </c>
    </row>
    <row r="10" spans="1:23" x14ac:dyDescent="0.25">
      <c r="A10">
        <v>9</v>
      </c>
      <c r="B10" t="s">
        <v>2</v>
      </c>
      <c r="C10">
        <v>3</v>
      </c>
      <c r="K10" s="2" t="s">
        <v>19</v>
      </c>
      <c r="L10">
        <v>8</v>
      </c>
      <c r="Q10" s="2" t="s">
        <v>19</v>
      </c>
      <c r="R10">
        <v>7</v>
      </c>
      <c r="V10">
        <v>3</v>
      </c>
      <c r="W10">
        <f t="shared" si="0"/>
        <v>75</v>
      </c>
    </row>
    <row r="11" spans="1:23" x14ac:dyDescent="0.25">
      <c r="L11">
        <f>(L9-L10)*100/L8</f>
        <v>-600</v>
      </c>
      <c r="M11">
        <f>IF(L11&lt;0,0,IF(L11&gt;100,100,L11))</f>
        <v>0</v>
      </c>
      <c r="Q11" t="s">
        <v>17</v>
      </c>
      <c r="R11">
        <f>($R$9-R10)*$S$8/$R$8</f>
        <v>-25</v>
      </c>
      <c r="S11">
        <f>IF(R11&lt;0,0,IF(R11&gt;100,100,R11))</f>
        <v>0</v>
      </c>
      <c r="T11" t="s">
        <v>18</v>
      </c>
      <c r="V11">
        <v>4</v>
      </c>
      <c r="W11">
        <f t="shared" si="0"/>
        <v>50</v>
      </c>
    </row>
    <row r="12" spans="1:23" x14ac:dyDescent="0.25">
      <c r="F12" t="s">
        <v>9</v>
      </c>
      <c r="H12" t="s">
        <v>11</v>
      </c>
      <c r="I12" t="s">
        <v>10</v>
      </c>
      <c r="L12" t="s">
        <v>17</v>
      </c>
      <c r="M12" t="s">
        <v>18</v>
      </c>
      <c r="V12">
        <v>5</v>
      </c>
      <c r="W12">
        <f t="shared" si="0"/>
        <v>25</v>
      </c>
    </row>
    <row r="13" spans="1:23" x14ac:dyDescent="0.25">
      <c r="A13" t="s">
        <v>6</v>
      </c>
      <c r="B13">
        <v>1</v>
      </c>
      <c r="C13">
        <v>4</v>
      </c>
      <c r="D13">
        <v>7</v>
      </c>
      <c r="F13">
        <v>2</v>
      </c>
      <c r="H13">
        <v>0</v>
      </c>
      <c r="I13">
        <v>0</v>
      </c>
      <c r="V13">
        <v>6</v>
      </c>
      <c r="W13">
        <f t="shared" si="0"/>
        <v>0</v>
      </c>
    </row>
    <row r="14" spans="1:23" x14ac:dyDescent="0.25">
      <c r="A14" t="s">
        <v>7</v>
      </c>
      <c r="B14">
        <v>2</v>
      </c>
      <c r="C14">
        <v>5</v>
      </c>
      <c r="D14">
        <v>8</v>
      </c>
      <c r="F14">
        <v>2</v>
      </c>
      <c r="H14">
        <v>0</v>
      </c>
      <c r="I14">
        <v>0</v>
      </c>
      <c r="V14">
        <v>7</v>
      </c>
      <c r="W14">
        <f t="shared" si="0"/>
        <v>-25</v>
      </c>
    </row>
    <row r="15" spans="1:23" x14ac:dyDescent="0.25">
      <c r="A15" t="s">
        <v>8</v>
      </c>
      <c r="B15">
        <v>3</v>
      </c>
      <c r="C15">
        <v>6</v>
      </c>
      <c r="D15">
        <v>9</v>
      </c>
      <c r="F15">
        <v>2</v>
      </c>
      <c r="H15">
        <v>0</v>
      </c>
      <c r="I15">
        <v>0</v>
      </c>
      <c r="L15" t="s">
        <v>12</v>
      </c>
      <c r="R15" t="s">
        <v>12</v>
      </c>
      <c r="V15">
        <v>8</v>
      </c>
      <c r="W15">
        <f t="shared" si="0"/>
        <v>-50</v>
      </c>
    </row>
    <row r="16" spans="1:23" x14ac:dyDescent="0.25">
      <c r="F16" s="1">
        <v>6</v>
      </c>
      <c r="G16" s="1"/>
      <c r="H16" s="1">
        <v>0</v>
      </c>
      <c r="I16" s="1">
        <v>0</v>
      </c>
      <c r="L16" t="s">
        <v>22</v>
      </c>
      <c r="R16" t="s">
        <v>22</v>
      </c>
      <c r="V16">
        <v>9</v>
      </c>
      <c r="W16">
        <f t="shared" si="0"/>
        <v>-75</v>
      </c>
    </row>
    <row r="17" spans="1:23" x14ac:dyDescent="0.25">
      <c r="F17" s="1">
        <v>0</v>
      </c>
      <c r="G17" s="1"/>
      <c r="H17" s="1">
        <v>100</v>
      </c>
      <c r="I17" s="1">
        <v>100</v>
      </c>
      <c r="J17">
        <f>(F17+H17+I17)</f>
        <v>200</v>
      </c>
      <c r="L17" t="s">
        <v>23</v>
      </c>
      <c r="R17" t="s">
        <v>23</v>
      </c>
      <c r="V17">
        <v>10</v>
      </c>
      <c r="W17">
        <f t="shared" si="0"/>
        <v>-100</v>
      </c>
    </row>
    <row r="19" spans="1:23" x14ac:dyDescent="0.25">
      <c r="F19" t="s">
        <v>9</v>
      </c>
      <c r="H19" t="s">
        <v>12</v>
      </c>
      <c r="I19" t="s">
        <v>10</v>
      </c>
    </row>
    <row r="20" spans="1:23" x14ac:dyDescent="0.25">
      <c r="A20" t="s">
        <v>6</v>
      </c>
      <c r="B20">
        <v>1</v>
      </c>
      <c r="C20">
        <v>2</v>
      </c>
      <c r="D20">
        <v>4</v>
      </c>
      <c r="F20">
        <v>1</v>
      </c>
      <c r="H20">
        <v>1</v>
      </c>
      <c r="I20">
        <v>0</v>
      </c>
      <c r="V20" t="s">
        <v>28</v>
      </c>
      <c r="W20" t="s">
        <v>29</v>
      </c>
    </row>
    <row r="21" spans="1:23" x14ac:dyDescent="0.25">
      <c r="A21" t="s">
        <v>7</v>
      </c>
      <c r="B21">
        <v>5</v>
      </c>
      <c r="C21">
        <v>7</v>
      </c>
      <c r="D21">
        <v>8</v>
      </c>
      <c r="F21">
        <v>1</v>
      </c>
      <c r="H21">
        <v>0</v>
      </c>
      <c r="I21">
        <v>1</v>
      </c>
      <c r="L21" t="s">
        <v>21</v>
      </c>
      <c r="Q21" t="s">
        <v>26</v>
      </c>
      <c r="R21">
        <v>800</v>
      </c>
      <c r="S21" t="s">
        <v>12</v>
      </c>
      <c r="V21">
        <v>10</v>
      </c>
      <c r="W21">
        <f>(-1)*($T$23/$S$23)*V21+$S$22</f>
        <v>147.5</v>
      </c>
    </row>
    <row r="22" spans="1:23" x14ac:dyDescent="0.25">
      <c r="A22" t="s">
        <v>8</v>
      </c>
      <c r="B22">
        <v>3</v>
      </c>
      <c r="C22">
        <v>6</v>
      </c>
      <c r="D22">
        <v>9</v>
      </c>
      <c r="F22">
        <v>3</v>
      </c>
      <c r="H22">
        <f t="shared" ref="H22" si="1">(3*1)/3</f>
        <v>1</v>
      </c>
      <c r="I22">
        <v>0</v>
      </c>
      <c r="L22">
        <v>0</v>
      </c>
      <c r="M22">
        <v>100</v>
      </c>
      <c r="R22" s="4">
        <v>0.2</v>
      </c>
      <c r="S22">
        <f>$R$22*$R$21</f>
        <v>160</v>
      </c>
      <c r="T22">
        <v>0</v>
      </c>
      <c r="V22">
        <v>50</v>
      </c>
      <c r="W22">
        <f t="shared" ref="W22:W26" si="2">(-1)*($T$23/$S$23)*V22+$S$22</f>
        <v>97.5</v>
      </c>
    </row>
    <row r="23" spans="1:23" x14ac:dyDescent="0.25">
      <c r="F23" s="1">
        <v>5</v>
      </c>
      <c r="G23" s="1"/>
      <c r="H23" s="1">
        <v>2</v>
      </c>
      <c r="I23" s="1">
        <v>1</v>
      </c>
      <c r="L23">
        <v>9</v>
      </c>
      <c r="M23">
        <v>0</v>
      </c>
      <c r="Q23" t="s">
        <v>25</v>
      </c>
      <c r="R23" s="4">
        <v>0.1</v>
      </c>
      <c r="S23">
        <f>$R$21*$R$23</f>
        <v>80</v>
      </c>
      <c r="T23">
        <v>100</v>
      </c>
      <c r="V23">
        <v>100</v>
      </c>
      <c r="W23">
        <f t="shared" si="2"/>
        <v>35</v>
      </c>
    </row>
    <row r="24" spans="1:23" x14ac:dyDescent="0.25">
      <c r="F24" s="1">
        <v>0</v>
      </c>
      <c r="G24" s="1"/>
      <c r="H24" s="1">
        <v>100</v>
      </c>
      <c r="I24" s="1">
        <v>100</v>
      </c>
      <c r="J24">
        <f>(F24+H24+I24)</f>
        <v>200</v>
      </c>
      <c r="K24" s="2" t="s">
        <v>19</v>
      </c>
      <c r="L24">
        <v>3</v>
      </c>
      <c r="Q24" s="2" t="s">
        <v>19</v>
      </c>
      <c r="R24">
        <v>80</v>
      </c>
      <c r="V24">
        <v>150</v>
      </c>
      <c r="W24">
        <f t="shared" si="2"/>
        <v>-27.5</v>
      </c>
    </row>
    <row r="25" spans="1:23" x14ac:dyDescent="0.25">
      <c r="L25">
        <f>(L23+1)*M22/(L24+1)-100</f>
        <v>150</v>
      </c>
      <c r="M25">
        <f>IF(L25&lt;0,0,IF(L25&gt;100,100,L25))</f>
        <v>100</v>
      </c>
      <c r="Q25" t="s">
        <v>17</v>
      </c>
      <c r="R25">
        <f>(-1)*($T$23/$S$23)*R24+$S$22</f>
        <v>60</v>
      </c>
      <c r="V25">
        <v>180</v>
      </c>
      <c r="W25">
        <f t="shared" si="2"/>
        <v>-65</v>
      </c>
    </row>
    <row r="26" spans="1:23" x14ac:dyDescent="0.25">
      <c r="F26" t="s">
        <v>9</v>
      </c>
      <c r="H26" t="s">
        <v>12</v>
      </c>
      <c r="I26" t="s">
        <v>10</v>
      </c>
      <c r="L26" t="s">
        <v>17</v>
      </c>
      <c r="M26" t="s">
        <v>18</v>
      </c>
      <c r="V26">
        <v>200</v>
      </c>
      <c r="W26">
        <f t="shared" si="2"/>
        <v>-90</v>
      </c>
    </row>
    <row r="27" spans="1:23" x14ac:dyDescent="0.25">
      <c r="A27" t="s">
        <v>6</v>
      </c>
      <c r="B27">
        <v>1</v>
      </c>
      <c r="C27">
        <v>2</v>
      </c>
      <c r="D27">
        <v>3</v>
      </c>
      <c r="F27">
        <v>0</v>
      </c>
      <c r="H27">
        <v>0</v>
      </c>
      <c r="I27">
        <v>3</v>
      </c>
    </row>
    <row r="28" spans="1:23" x14ac:dyDescent="0.25">
      <c r="A28" t="s">
        <v>7</v>
      </c>
      <c r="B28">
        <v>4</v>
      </c>
      <c r="C28">
        <v>5</v>
      </c>
      <c r="D28">
        <v>6</v>
      </c>
      <c r="F28">
        <v>1</v>
      </c>
      <c r="H28">
        <v>1</v>
      </c>
      <c r="I28">
        <v>1</v>
      </c>
    </row>
    <row r="29" spans="1:23" x14ac:dyDescent="0.25">
      <c r="A29" t="s">
        <v>8</v>
      </c>
      <c r="B29">
        <v>7</v>
      </c>
      <c r="C29">
        <v>8</v>
      </c>
      <c r="D29">
        <v>9</v>
      </c>
      <c r="F29">
        <v>1</v>
      </c>
      <c r="H29">
        <v>3</v>
      </c>
      <c r="I29">
        <v>0</v>
      </c>
      <c r="V29" t="s">
        <v>31</v>
      </c>
    </row>
    <row r="30" spans="1:23" x14ac:dyDescent="0.25">
      <c r="F30" s="1">
        <v>2</v>
      </c>
      <c r="G30" s="1"/>
      <c r="H30" s="1">
        <v>4</v>
      </c>
      <c r="I30" s="1">
        <v>4</v>
      </c>
      <c r="L30" t="s">
        <v>24</v>
      </c>
      <c r="S30" t="s">
        <v>30</v>
      </c>
      <c r="V30">
        <v>10</v>
      </c>
      <c r="W30">
        <f>(-1)*($T$32/$S$32)*V30+$S$31</f>
        <v>55</v>
      </c>
    </row>
    <row r="31" spans="1:23" x14ac:dyDescent="0.25">
      <c r="F31" s="1">
        <v>0</v>
      </c>
      <c r="G31" s="1"/>
      <c r="H31" s="1">
        <v>100</v>
      </c>
      <c r="I31" s="1">
        <v>100</v>
      </c>
      <c r="J31">
        <f>(F31+H31+I31)</f>
        <v>200</v>
      </c>
      <c r="L31">
        <v>0</v>
      </c>
      <c r="M31">
        <v>100</v>
      </c>
      <c r="R31" s="4">
        <v>0.1</v>
      </c>
      <c r="S31">
        <f>$R$31*$R$21</f>
        <v>80</v>
      </c>
      <c r="T31">
        <v>0</v>
      </c>
      <c r="V31">
        <v>20</v>
      </c>
      <c r="W31">
        <f t="shared" ref="W31:W36" si="3">(-1)*($T$32/$S$32)*V31+$S$31</f>
        <v>30</v>
      </c>
    </row>
    <row r="32" spans="1:23" x14ac:dyDescent="0.25">
      <c r="L32">
        <v>9</v>
      </c>
      <c r="M32">
        <v>0</v>
      </c>
      <c r="Q32" t="s">
        <v>25</v>
      </c>
      <c r="R32" s="4">
        <v>0.05</v>
      </c>
      <c r="S32">
        <f>$R$21*$R$32</f>
        <v>40</v>
      </c>
      <c r="T32">
        <v>100</v>
      </c>
      <c r="V32">
        <v>30</v>
      </c>
      <c r="W32">
        <f t="shared" si="3"/>
        <v>5</v>
      </c>
    </row>
    <row r="33" spans="1:23" x14ac:dyDescent="0.25">
      <c r="F33" t="s">
        <v>9</v>
      </c>
      <c r="H33" t="s">
        <v>12</v>
      </c>
      <c r="I33" t="s">
        <v>10</v>
      </c>
      <c r="K33" s="2" t="s">
        <v>19</v>
      </c>
      <c r="L33">
        <v>9</v>
      </c>
      <c r="Q33" s="2" t="s">
        <v>19</v>
      </c>
      <c r="R33">
        <v>39</v>
      </c>
      <c r="V33">
        <v>40</v>
      </c>
      <c r="W33">
        <f t="shared" si="3"/>
        <v>-20</v>
      </c>
    </row>
    <row r="34" spans="1:23" x14ac:dyDescent="0.25">
      <c r="A34" t="s">
        <v>6</v>
      </c>
      <c r="B34">
        <v>3</v>
      </c>
      <c r="C34">
        <v>6</v>
      </c>
      <c r="D34">
        <v>9</v>
      </c>
      <c r="F34">
        <v>2</v>
      </c>
      <c r="H34">
        <v>0</v>
      </c>
      <c r="I34">
        <v>6</v>
      </c>
      <c r="L34">
        <f>(L32+1)*M31/(L33+1)-100</f>
        <v>0</v>
      </c>
      <c r="M34">
        <f>IF(L34&lt;0,0,IF(L34&gt;100,100,L34))</f>
        <v>0</v>
      </c>
      <c r="Q34" t="s">
        <v>17</v>
      </c>
      <c r="R34">
        <f>(-1)*($T$32/$S$32)*R33+$S$31</f>
        <v>-17.5</v>
      </c>
      <c r="V34">
        <v>60</v>
      </c>
      <c r="W34">
        <f t="shared" si="3"/>
        <v>-70</v>
      </c>
    </row>
    <row r="35" spans="1:23" x14ac:dyDescent="0.25">
      <c r="A35" t="s">
        <v>7</v>
      </c>
      <c r="B35">
        <v>1</v>
      </c>
      <c r="C35">
        <v>4</v>
      </c>
      <c r="D35">
        <v>7</v>
      </c>
      <c r="F35">
        <v>3</v>
      </c>
      <c r="H35">
        <v>3</v>
      </c>
      <c r="I35">
        <v>0</v>
      </c>
      <c r="L35" t="s">
        <v>17</v>
      </c>
      <c r="M35" t="s">
        <v>18</v>
      </c>
      <c r="V35">
        <v>90</v>
      </c>
      <c r="W35">
        <f t="shared" si="3"/>
        <v>-145</v>
      </c>
    </row>
    <row r="36" spans="1:23" x14ac:dyDescent="0.25">
      <c r="A36" t="s">
        <v>8</v>
      </c>
      <c r="B36">
        <v>2</v>
      </c>
      <c r="C36">
        <v>5</v>
      </c>
      <c r="D36">
        <v>8</v>
      </c>
      <c r="F36">
        <v>3</v>
      </c>
      <c r="H36">
        <v>0</v>
      </c>
      <c r="I36">
        <v>3</v>
      </c>
      <c r="V36">
        <v>120</v>
      </c>
      <c r="W36">
        <f t="shared" si="3"/>
        <v>-220</v>
      </c>
    </row>
    <row r="37" spans="1:23" x14ac:dyDescent="0.25">
      <c r="F37" s="1">
        <v>8</v>
      </c>
      <c r="G37" s="1"/>
      <c r="H37" s="1">
        <v>3</v>
      </c>
      <c r="I37" s="1">
        <v>9</v>
      </c>
    </row>
    <row r="38" spans="1:23" x14ac:dyDescent="0.25">
      <c r="F38" s="3">
        <v>0</v>
      </c>
      <c r="H38" s="3">
        <v>100</v>
      </c>
      <c r="I38" s="3">
        <v>0</v>
      </c>
      <c r="J38">
        <f>(F38+H38+I38)</f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topLeftCell="A13" workbookViewId="0">
      <selection activeCell="O49" sqref="O49"/>
    </sheetView>
  </sheetViews>
  <sheetFormatPr baseColWidth="10" defaultRowHeight="15" x14ac:dyDescent="0.25"/>
  <cols>
    <col min="1" max="1" width="15.140625" bestFit="1" customWidth="1"/>
  </cols>
  <sheetData>
    <row r="1" spans="1:2" x14ac:dyDescent="0.25">
      <c r="A1" t="s">
        <v>26</v>
      </c>
      <c r="B1" t="s">
        <v>18</v>
      </c>
    </row>
    <row r="2" spans="1:2" x14ac:dyDescent="0.25">
      <c r="A2">
        <v>0</v>
      </c>
      <c r="B2">
        <v>200</v>
      </c>
    </row>
    <row r="3" spans="1:2" x14ac:dyDescent="0.25">
      <c r="A3">
        <v>35</v>
      </c>
      <c r="B3">
        <v>150</v>
      </c>
    </row>
    <row r="4" spans="1:2" x14ac:dyDescent="0.25">
      <c r="A4">
        <v>60</v>
      </c>
      <c r="B4">
        <v>110</v>
      </c>
    </row>
    <row r="5" spans="1:2" x14ac:dyDescent="0.25">
      <c r="A5">
        <v>80</v>
      </c>
      <c r="B5">
        <v>95</v>
      </c>
    </row>
    <row r="6" spans="1:2" x14ac:dyDescent="0.25">
      <c r="A6">
        <v>95</v>
      </c>
      <c r="B6">
        <v>80</v>
      </c>
    </row>
    <row r="7" spans="1:2" x14ac:dyDescent="0.25">
      <c r="A7">
        <v>110</v>
      </c>
      <c r="B7">
        <v>62</v>
      </c>
    </row>
    <row r="11" spans="1:2" x14ac:dyDescent="0.25">
      <c r="A11" t="s">
        <v>32</v>
      </c>
    </row>
    <row r="12" spans="1:2" x14ac:dyDescent="0.25">
      <c r="A12" t="s">
        <v>33</v>
      </c>
    </row>
    <row r="14" spans="1:2" x14ac:dyDescent="0.25">
      <c r="A14" t="s">
        <v>34</v>
      </c>
    </row>
    <row r="16" spans="1:2" x14ac:dyDescent="0.25">
      <c r="A16" t="s">
        <v>35</v>
      </c>
    </row>
    <row r="27" spans="1:12" x14ac:dyDescent="0.25">
      <c r="A27">
        <f>SUM(A28:A32)</f>
        <v>4100</v>
      </c>
      <c r="B27">
        <f t="shared" ref="B27:F27" si="0">SUM(B28:B32)</f>
        <v>4100</v>
      </c>
      <c r="C27">
        <f t="shared" si="0"/>
        <v>4100</v>
      </c>
      <c r="D27">
        <f t="shared" si="0"/>
        <v>4100</v>
      </c>
      <c r="E27">
        <f t="shared" si="0"/>
        <v>4100</v>
      </c>
      <c r="F27">
        <f t="shared" si="0"/>
        <v>4100</v>
      </c>
    </row>
    <row r="28" spans="1:12" x14ac:dyDescent="0.25">
      <c r="A28">
        <v>600</v>
      </c>
      <c r="B28">
        <v>770</v>
      </c>
      <c r="C28">
        <v>825</v>
      </c>
      <c r="D28">
        <v>770</v>
      </c>
      <c r="E28">
        <v>400</v>
      </c>
      <c r="F28">
        <v>830</v>
      </c>
      <c r="K28">
        <v>0</v>
      </c>
      <c r="L28">
        <v>250</v>
      </c>
    </row>
    <row r="29" spans="1:12" x14ac:dyDescent="0.25">
      <c r="A29">
        <v>850</v>
      </c>
      <c r="B29">
        <v>840</v>
      </c>
      <c r="C29">
        <v>820</v>
      </c>
      <c r="D29">
        <v>820</v>
      </c>
      <c r="E29">
        <v>850</v>
      </c>
      <c r="F29">
        <v>800</v>
      </c>
      <c r="K29">
        <v>1</v>
      </c>
      <c r="L29">
        <v>180</v>
      </c>
    </row>
    <row r="30" spans="1:12" x14ac:dyDescent="0.25">
      <c r="A30">
        <v>820</v>
      </c>
      <c r="B30">
        <v>810</v>
      </c>
      <c r="C30">
        <v>815</v>
      </c>
      <c r="D30">
        <v>775</v>
      </c>
      <c r="E30">
        <v>1100</v>
      </c>
      <c r="F30">
        <v>830</v>
      </c>
      <c r="K30">
        <v>2</v>
      </c>
      <c r="L30">
        <v>170</v>
      </c>
    </row>
    <row r="31" spans="1:12" x14ac:dyDescent="0.25">
      <c r="A31">
        <v>700</v>
      </c>
      <c r="B31">
        <v>840</v>
      </c>
      <c r="C31">
        <v>825</v>
      </c>
      <c r="D31">
        <v>815</v>
      </c>
      <c r="E31">
        <v>890</v>
      </c>
      <c r="F31">
        <v>815</v>
      </c>
      <c r="K31">
        <v>3</v>
      </c>
      <c r="L31">
        <v>160</v>
      </c>
    </row>
    <row r="32" spans="1:12" x14ac:dyDescent="0.25">
      <c r="A32">
        <v>1130</v>
      </c>
      <c r="B32">
        <v>840</v>
      </c>
      <c r="C32">
        <v>815</v>
      </c>
      <c r="D32">
        <v>920</v>
      </c>
      <c r="E32">
        <v>860</v>
      </c>
      <c r="F32">
        <v>825</v>
      </c>
      <c r="K32">
        <v>4</v>
      </c>
      <c r="L32">
        <v>150</v>
      </c>
    </row>
    <row r="33" spans="1:22" x14ac:dyDescent="0.25">
      <c r="A33">
        <f t="shared" ref="A33:F33" si="1">_xlfn.STDEV.P(A28:A32)</f>
        <v>178.77359984069236</v>
      </c>
      <c r="B33">
        <f t="shared" si="1"/>
        <v>27.568097504180443</v>
      </c>
      <c r="C33">
        <f t="shared" si="1"/>
        <v>4.4721359549995796</v>
      </c>
      <c r="D33">
        <f t="shared" si="1"/>
        <v>53.944415837044708</v>
      </c>
      <c r="E33">
        <f t="shared" si="1"/>
        <v>228.99781658347749</v>
      </c>
      <c r="F33">
        <f t="shared" si="1"/>
        <v>11.401754250991379</v>
      </c>
      <c r="K33">
        <v>5</v>
      </c>
      <c r="L33">
        <v>140</v>
      </c>
    </row>
    <row r="34" spans="1:22" x14ac:dyDescent="0.25">
      <c r="K34">
        <v>6</v>
      </c>
      <c r="L34">
        <v>130</v>
      </c>
    </row>
    <row r="35" spans="1:22" x14ac:dyDescent="0.25">
      <c r="K35">
        <v>7</v>
      </c>
      <c r="L35">
        <v>110</v>
      </c>
    </row>
    <row r="36" spans="1:22" x14ac:dyDescent="0.25">
      <c r="A36" t="s">
        <v>36</v>
      </c>
      <c r="C36" t="s">
        <v>38</v>
      </c>
      <c r="D36" t="s">
        <v>18</v>
      </c>
      <c r="K36">
        <v>8</v>
      </c>
      <c r="L36">
        <v>80</v>
      </c>
    </row>
    <row r="37" spans="1:22" x14ac:dyDescent="0.25">
      <c r="A37" t="s">
        <v>37</v>
      </c>
      <c r="C37">
        <v>5</v>
      </c>
      <c r="D37">
        <v>100</v>
      </c>
      <c r="K37">
        <v>9</v>
      </c>
      <c r="L37">
        <v>50</v>
      </c>
    </row>
    <row r="38" spans="1:22" x14ac:dyDescent="0.25">
      <c r="C38">
        <v>50</v>
      </c>
      <c r="D38">
        <v>0</v>
      </c>
      <c r="K38">
        <v>10</v>
      </c>
      <c r="L38">
        <v>30</v>
      </c>
    </row>
    <row r="39" spans="1:22" x14ac:dyDescent="0.25">
      <c r="K39">
        <v>11</v>
      </c>
      <c r="L39">
        <v>0</v>
      </c>
    </row>
    <row r="40" spans="1:22" x14ac:dyDescent="0.25">
      <c r="A40" s="5">
        <v>4.4721359549995796</v>
      </c>
      <c r="C40">
        <f>(-$D$37/($C$38-$C$37))</f>
        <v>-2.2222222222222223</v>
      </c>
      <c r="D40">
        <f>C40*A40</f>
        <v>-9.9380798999990656</v>
      </c>
      <c r="E40">
        <f>C40*$C$38*(-1)</f>
        <v>111.11111111111111</v>
      </c>
      <c r="F40">
        <f>D40+E40</f>
        <v>101.17303121111205</v>
      </c>
      <c r="K40">
        <v>12</v>
      </c>
      <c r="L40">
        <v>-10</v>
      </c>
    </row>
    <row r="41" spans="1:22" x14ac:dyDescent="0.25">
      <c r="A41" s="5">
        <v>11.401754250991379</v>
      </c>
      <c r="C41">
        <f t="shared" ref="C41:C51" si="2">(-$D$37/($C$38-$C$37))</f>
        <v>-2.2222222222222223</v>
      </c>
      <c r="D41">
        <f t="shared" ref="D41:D51" si="3">C41*A41</f>
        <v>-25.337231668869734</v>
      </c>
      <c r="E41">
        <f t="shared" ref="E41:E51" si="4">C41*$C$38*(-1)</f>
        <v>111.11111111111111</v>
      </c>
      <c r="F41">
        <f t="shared" ref="F41:F51" si="5">D41+E41</f>
        <v>85.77387944224138</v>
      </c>
      <c r="K41">
        <v>13</v>
      </c>
      <c r="L41">
        <v>-20</v>
      </c>
    </row>
    <row r="42" spans="1:22" x14ac:dyDescent="0.25">
      <c r="A42" s="5">
        <v>27.568097504180443</v>
      </c>
      <c r="C42">
        <f t="shared" si="2"/>
        <v>-2.2222222222222223</v>
      </c>
      <c r="D42">
        <f t="shared" si="3"/>
        <v>-61.262438898178765</v>
      </c>
      <c r="E42">
        <f t="shared" si="4"/>
        <v>111.11111111111111</v>
      </c>
      <c r="F42">
        <f t="shared" si="5"/>
        <v>49.84867221293235</v>
      </c>
      <c r="K42">
        <v>14</v>
      </c>
      <c r="L42">
        <v>-40</v>
      </c>
    </row>
    <row r="43" spans="1:22" x14ac:dyDescent="0.25">
      <c r="A43" s="5">
        <v>53.944415837044708</v>
      </c>
      <c r="C43">
        <f t="shared" si="2"/>
        <v>-2.2222222222222223</v>
      </c>
      <c r="D43">
        <f t="shared" si="3"/>
        <v>-119.87647963787714</v>
      </c>
      <c r="E43">
        <f t="shared" si="4"/>
        <v>111.11111111111111</v>
      </c>
      <c r="F43">
        <f t="shared" si="5"/>
        <v>-8.7653685267660251</v>
      </c>
      <c r="K43">
        <v>15</v>
      </c>
      <c r="L43">
        <v>-80</v>
      </c>
    </row>
    <row r="44" spans="1:22" x14ac:dyDescent="0.25">
      <c r="A44" s="5">
        <v>178.77359984069236</v>
      </c>
      <c r="C44">
        <f t="shared" si="2"/>
        <v>-2.2222222222222223</v>
      </c>
      <c r="D44">
        <f t="shared" si="3"/>
        <v>-397.27466631264969</v>
      </c>
      <c r="E44">
        <f t="shared" si="4"/>
        <v>111.11111111111111</v>
      </c>
      <c r="F44">
        <f t="shared" si="5"/>
        <v>-286.16355520153854</v>
      </c>
      <c r="K44">
        <v>16</v>
      </c>
      <c r="L44">
        <v>-160</v>
      </c>
    </row>
    <row r="45" spans="1:22" x14ac:dyDescent="0.25">
      <c r="A45" s="5">
        <v>228.99781658347749</v>
      </c>
      <c r="C45">
        <f t="shared" si="2"/>
        <v>-2.2222222222222223</v>
      </c>
      <c r="D45">
        <f t="shared" si="3"/>
        <v>-508.88403685217224</v>
      </c>
      <c r="E45">
        <f t="shared" si="4"/>
        <v>111.11111111111111</v>
      </c>
      <c r="F45">
        <f t="shared" si="5"/>
        <v>-397.77292574106116</v>
      </c>
      <c r="K45">
        <v>17</v>
      </c>
      <c r="L45">
        <v>-320</v>
      </c>
    </row>
    <row r="46" spans="1:22" x14ac:dyDescent="0.25">
      <c r="A46">
        <v>5</v>
      </c>
      <c r="C46">
        <f t="shared" si="2"/>
        <v>-2.2222222222222223</v>
      </c>
      <c r="D46">
        <f t="shared" si="3"/>
        <v>-11.111111111111111</v>
      </c>
      <c r="E46">
        <f t="shared" si="4"/>
        <v>111.11111111111111</v>
      </c>
      <c r="F46">
        <f t="shared" si="5"/>
        <v>100</v>
      </c>
      <c r="K46">
        <v>18</v>
      </c>
      <c r="L46">
        <v>-640</v>
      </c>
    </row>
    <row r="47" spans="1:22" x14ac:dyDescent="0.25">
      <c r="A47">
        <v>4</v>
      </c>
      <c r="C47">
        <f t="shared" si="2"/>
        <v>-2.2222222222222223</v>
      </c>
      <c r="D47">
        <f t="shared" si="3"/>
        <v>-8.8888888888888893</v>
      </c>
      <c r="E47">
        <f t="shared" si="4"/>
        <v>111.11111111111111</v>
      </c>
      <c r="F47">
        <f t="shared" si="5"/>
        <v>102.22222222222223</v>
      </c>
    </row>
    <row r="48" spans="1:22" x14ac:dyDescent="0.25">
      <c r="A48">
        <v>3</v>
      </c>
      <c r="C48">
        <f t="shared" si="2"/>
        <v>-2.2222222222222223</v>
      </c>
      <c r="D48">
        <f t="shared" si="3"/>
        <v>-6.666666666666667</v>
      </c>
      <c r="E48">
        <f t="shared" si="4"/>
        <v>111.11111111111111</v>
      </c>
      <c r="F48">
        <f t="shared" si="5"/>
        <v>104.44444444444444</v>
      </c>
      <c r="H48">
        <v>1</v>
      </c>
      <c r="I48">
        <v>2</v>
      </c>
      <c r="J48">
        <v>3</v>
      </c>
      <c r="K48">
        <v>4</v>
      </c>
      <c r="L48">
        <v>5</v>
      </c>
      <c r="M48">
        <v>6</v>
      </c>
      <c r="N48">
        <v>7</v>
      </c>
      <c r="O48">
        <v>8</v>
      </c>
      <c r="P48">
        <v>9</v>
      </c>
      <c r="Q48">
        <v>10</v>
      </c>
      <c r="R48">
        <v>11</v>
      </c>
      <c r="S48">
        <v>12</v>
      </c>
      <c r="T48">
        <v>13</v>
      </c>
      <c r="U48">
        <v>14</v>
      </c>
      <c r="V48">
        <v>15</v>
      </c>
    </row>
    <row r="49" spans="1:22" x14ac:dyDescent="0.25">
      <c r="A49">
        <v>2</v>
      </c>
      <c r="C49">
        <f t="shared" si="2"/>
        <v>-2.2222222222222223</v>
      </c>
      <c r="D49">
        <f t="shared" si="3"/>
        <v>-4.4444444444444446</v>
      </c>
      <c r="E49">
        <f t="shared" si="4"/>
        <v>111.11111111111111</v>
      </c>
      <c r="F49">
        <f t="shared" si="5"/>
        <v>106.66666666666667</v>
      </c>
      <c r="H49">
        <f>-0.0611*H48*H48*H48*H48+1.7518*H48*H48*H48-15.582*H48*H48+25.627*H48+203.81</f>
        <v>215.54570000000001</v>
      </c>
      <c r="I49">
        <f>-0.0611*I48*I48*I48*I48+1.7518*I48*I48*I48-15.582*I48*I48+25.627*I48+203.81</f>
        <v>205.77279999999999</v>
      </c>
      <c r="J49">
        <f>-0.0611*J48*J48*J48*J48+1.7518*J48*J48*J48-15.582*J48*J48+25.627*J48+203.81</f>
        <v>182.80250000000001</v>
      </c>
      <c r="K49">
        <f t="shared" ref="K49:V49" si="6">-0.0611*K48*K48*K48*K48+1.7518*K48*K48*K48-15.582*K48*K48+25.627*K48+203.81</f>
        <v>153.4796</v>
      </c>
      <c r="L49">
        <f t="shared" si="6"/>
        <v>123.18250000000006</v>
      </c>
      <c r="M49">
        <f t="shared" si="6"/>
        <v>95.823199999999986</v>
      </c>
      <c r="N49">
        <f t="shared" si="6"/>
        <v>73.847299999999933</v>
      </c>
      <c r="O49">
        <f t="shared" si="6"/>
        <v>58.233999999999895</v>
      </c>
      <c r="P49">
        <f t="shared" si="6"/>
        <v>48.496099999999984</v>
      </c>
      <c r="Q49">
        <f t="shared" si="6"/>
        <v>42.680000000000348</v>
      </c>
      <c r="R49">
        <f t="shared" si="6"/>
        <v>37.365699999999947</v>
      </c>
      <c r="S49">
        <f t="shared" si="6"/>
        <v>27.66679999999991</v>
      </c>
      <c r="T49">
        <f t="shared" si="6"/>
        <v>7.2304999999994379</v>
      </c>
      <c r="U49">
        <f t="shared" si="6"/>
        <v>-31.762400000000298</v>
      </c>
      <c r="V49">
        <f t="shared" si="6"/>
        <v>-98.59749999999957</v>
      </c>
    </row>
    <row r="50" spans="1:22" x14ac:dyDescent="0.25">
      <c r="A50">
        <v>1</v>
      </c>
      <c r="C50">
        <f t="shared" si="2"/>
        <v>-2.2222222222222223</v>
      </c>
      <c r="D50">
        <f t="shared" si="3"/>
        <v>-2.2222222222222223</v>
      </c>
      <c r="E50">
        <f t="shared" si="4"/>
        <v>111.11111111111111</v>
      </c>
      <c r="F50">
        <f t="shared" si="5"/>
        <v>108.88888888888889</v>
      </c>
    </row>
    <row r="51" spans="1:22" x14ac:dyDescent="0.25">
      <c r="A51">
        <v>0</v>
      </c>
      <c r="C51">
        <f t="shared" si="2"/>
        <v>-2.2222222222222223</v>
      </c>
      <c r="D51">
        <f t="shared" si="3"/>
        <v>0</v>
      </c>
      <c r="E51">
        <f t="shared" si="4"/>
        <v>111.11111111111111</v>
      </c>
      <c r="F51">
        <f t="shared" si="5"/>
        <v>111.11111111111111</v>
      </c>
    </row>
  </sheetData>
  <sortState ref="A40:A45">
    <sortCondition ref="A40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TestRechnung</vt:lpstr>
      <vt:lpstr>Ableitung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JoWoWi</dc:creator>
  <cp:lastModifiedBy>Wohlgezogen-Wiemann, Jörn</cp:lastModifiedBy>
  <dcterms:created xsi:type="dcterms:W3CDTF">2018-06-22T15:50:16Z</dcterms:created>
  <dcterms:modified xsi:type="dcterms:W3CDTF">2018-06-25T14:40:50Z</dcterms:modified>
</cp:coreProperties>
</file>