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nsumer\Downloads\"/>
    </mc:Choice>
  </mc:AlternateContent>
  <xr:revisionPtr revIDLastSave="0" documentId="13_ncr:1_{07351FF5-0F86-4CB7-9AD7-3B3699A2A272}" xr6:coauthVersionLast="47" xr6:coauthVersionMax="47" xr10:uidLastSave="{00000000-0000-0000-0000-000000000000}"/>
  <bookViews>
    <workbookView xWindow="-120" yWindow="-120" windowWidth="51840" windowHeight="21120" activeTab="4" xr2:uid="{00000000-000D-0000-FFFF-FFFF00000000}"/>
  </bookViews>
  <sheets>
    <sheet name="Time series 2" sheetId="1" r:id="rId1"/>
    <sheet name="Naive method" sheetId="2" r:id="rId2"/>
    <sheet name="Linear regression (1)" sheetId="4" r:id="rId3"/>
    <sheet name="Linear regression (2)" sheetId="5" r:id="rId4"/>
    <sheet name="Holt model" sheetId="3" r:id="rId5"/>
    <sheet name="Model with Damped trend" sheetId="6" r:id="rId6"/>
  </sheets>
  <definedNames>
    <definedName name="solver_adj" localSheetId="4" hidden="1">'Holt model'!$P$3:$P$4</definedName>
    <definedName name="solver_adj" localSheetId="5" hidden="1">'Model with Damped trend'!$P$3:$P$5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'Holt model'!$P$3:$P$4</definedName>
    <definedName name="solver_lhs1" localSheetId="5" hidden="1">'Model with Damped trend'!$P$3:$P$5</definedName>
    <definedName name="solver_lhs2" localSheetId="4" hidden="1">'Holt model'!$P$3:$P$4</definedName>
    <definedName name="solver_lhs2" localSheetId="5" hidden="1">'Model with Damped trend'!$P$3:$P$5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2</definedName>
    <definedName name="solver_num" localSheetId="5" hidden="1">2</definedName>
    <definedName name="solver_nwt" localSheetId="4" hidden="1">1</definedName>
    <definedName name="solver_nwt" localSheetId="5" hidden="1">1</definedName>
    <definedName name="solver_opt" localSheetId="4" hidden="1">'Holt model'!$J$44</definedName>
    <definedName name="solver_opt" localSheetId="5" hidden="1">'Model with Damped trend'!$J$44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4" hidden="1">1</definedName>
    <definedName name="solver_rel1" localSheetId="5" hidden="1">1</definedName>
    <definedName name="solver_rel2" localSheetId="4" hidden="1">3</definedName>
    <definedName name="solver_rel2" localSheetId="5" hidden="1">3</definedName>
    <definedName name="solver_rhs1" localSheetId="4" hidden="1">1</definedName>
    <definedName name="solver_rhs1" localSheetId="5" hidden="1">1</definedName>
    <definedName name="solver_rhs2" localSheetId="4" hidden="1">0</definedName>
    <definedName name="solver_rhs2" localSheetId="5" hidden="1">0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2</definedName>
    <definedName name="solver_typ" localSheetId="5" hidden="1">2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4" l="1"/>
  <c r="G43" i="6" l="1"/>
  <c r="G42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E7" i="6"/>
  <c r="D7" i="3"/>
  <c r="F2" i="5"/>
  <c r="G43" i="5"/>
  <c r="G44" i="5"/>
  <c r="G45" i="5"/>
  <c r="G46" i="5"/>
  <c r="G4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D7" i="6" l="1"/>
  <c r="D8" i="6" s="1"/>
  <c r="E8" i="6" s="1"/>
  <c r="D9" i="6" s="1"/>
  <c r="E9" i="6" s="1"/>
  <c r="D10" i="6" s="1"/>
  <c r="E10" i="6" s="1"/>
  <c r="D11" i="6" s="1"/>
  <c r="E11" i="6" s="1"/>
  <c r="D12" i="6" s="1"/>
  <c r="E12" i="6" s="1"/>
  <c r="D13" i="6" s="1"/>
  <c r="E13" i="6" s="1"/>
  <c r="D14" i="6" s="1"/>
  <c r="E14" i="6" s="1"/>
  <c r="D15" i="6" s="1"/>
  <c r="E15" i="6" s="1"/>
  <c r="D16" i="6" s="1"/>
  <c r="E16" i="6" s="1"/>
  <c r="D17" i="6" s="1"/>
  <c r="E17" i="6" s="1"/>
  <c r="D18" i="6" s="1"/>
  <c r="E18" i="6" s="1"/>
  <c r="D19" i="6" s="1"/>
  <c r="E19" i="6" s="1"/>
  <c r="D20" i="6" s="1"/>
  <c r="E20" i="6" s="1"/>
  <c r="D21" i="6" s="1"/>
  <c r="E21" i="6" s="1"/>
  <c r="D22" i="6" s="1"/>
  <c r="E22" i="6" s="1"/>
  <c r="D23" i="6" s="1"/>
  <c r="E23" i="6" s="1"/>
  <c r="D24" i="6" s="1"/>
  <c r="E24" i="6" s="1"/>
  <c r="D25" i="6" s="1"/>
  <c r="E25" i="6" s="1"/>
  <c r="D26" i="6" s="1"/>
  <c r="E26" i="6" s="1"/>
  <c r="D27" i="6" s="1"/>
  <c r="E27" i="6" s="1"/>
  <c r="D28" i="6" s="1"/>
  <c r="E28" i="6" s="1"/>
  <c r="D29" i="6" s="1"/>
  <c r="E29" i="6" s="1"/>
  <c r="D30" i="6" s="1"/>
  <c r="E30" i="6" s="1"/>
  <c r="D31" i="6" s="1"/>
  <c r="E31" i="6" s="1"/>
  <c r="D32" i="6" s="1"/>
  <c r="E32" i="6" s="1"/>
  <c r="D33" i="6" s="1"/>
  <c r="E33" i="6" s="1"/>
  <c r="D34" i="6" s="1"/>
  <c r="E34" i="6" s="1"/>
  <c r="D35" i="6" s="1"/>
  <c r="E35" i="6" s="1"/>
  <c r="D36" i="6" s="1"/>
  <c r="E36" i="6" s="1"/>
  <c r="D37" i="6" s="1"/>
  <c r="E37" i="6" s="1"/>
  <c r="D38" i="6" s="1"/>
  <c r="E38" i="6" s="1"/>
  <c r="D39" i="6" s="1"/>
  <c r="E39" i="6" s="1"/>
  <c r="D40" i="6" s="1"/>
  <c r="E40" i="6" s="1"/>
  <c r="D41" i="6" s="1"/>
  <c r="E41" i="6" l="1"/>
  <c r="G44" i="6" s="1"/>
  <c r="G45" i="6" s="1"/>
  <c r="G46" i="6" s="1"/>
  <c r="F9" i="6"/>
  <c r="I9" i="6" s="1"/>
  <c r="F8" i="6"/>
  <c r="I8" i="6" s="1"/>
  <c r="K8" i="6" l="1"/>
  <c r="J8" i="6"/>
  <c r="F10" i="6"/>
  <c r="I10" i="6" s="1"/>
  <c r="K9" i="6"/>
  <c r="L9" i="6" s="1"/>
  <c r="J9" i="6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I11" i="5"/>
  <c r="C11" i="5"/>
  <c r="C10" i="5"/>
  <c r="C9" i="5"/>
  <c r="C8" i="5"/>
  <c r="I7" i="5"/>
  <c r="C7" i="5"/>
  <c r="C6" i="5"/>
  <c r="C5" i="5"/>
  <c r="C4" i="5"/>
  <c r="I3" i="5"/>
  <c r="C3" i="5"/>
  <c r="C2" i="5"/>
  <c r="B27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2" i="3"/>
  <c r="C3" i="4"/>
  <c r="C4" i="4"/>
  <c r="C5" i="4"/>
  <c r="C6" i="4"/>
  <c r="C7" i="4"/>
  <c r="C8" i="4"/>
  <c r="F36" i="4" s="1"/>
  <c r="I36" i="4" s="1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F4" i="4" s="1"/>
  <c r="I4" i="4" s="1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2" i="4"/>
  <c r="B3" i="2"/>
  <c r="B4" i="2"/>
  <c r="B5" i="2"/>
  <c r="B6" i="2"/>
  <c r="B7" i="2"/>
  <c r="B8" i="2"/>
  <c r="C9" i="2" s="1"/>
  <c r="F9" i="2" s="1"/>
  <c r="B9" i="2"/>
  <c r="C10" i="2" s="1"/>
  <c r="B10" i="2"/>
  <c r="F10" i="2" s="1"/>
  <c r="G10" i="2" s="1"/>
  <c r="B11" i="2"/>
  <c r="B12" i="2"/>
  <c r="B13" i="2"/>
  <c r="B14" i="2"/>
  <c r="B15" i="2"/>
  <c r="B16" i="2"/>
  <c r="B17" i="2"/>
  <c r="C18" i="2" s="1"/>
  <c r="B18" i="2"/>
  <c r="F18" i="2" s="1"/>
  <c r="G18" i="2" s="1"/>
  <c r="B19" i="2"/>
  <c r="B20" i="2"/>
  <c r="B21" i="2"/>
  <c r="B22" i="2"/>
  <c r="B23" i="2"/>
  <c r="B24" i="2"/>
  <c r="B25" i="2"/>
  <c r="C26" i="2" s="1"/>
  <c r="B26" i="2"/>
  <c r="F26" i="2" s="1"/>
  <c r="G26" i="2" s="1"/>
  <c r="B28" i="2"/>
  <c r="B29" i="2"/>
  <c r="B30" i="2"/>
  <c r="B31" i="2"/>
  <c r="B32" i="2"/>
  <c r="B33" i="2"/>
  <c r="C34" i="2" s="1"/>
  <c r="B34" i="2"/>
  <c r="B35" i="2"/>
  <c r="B36" i="2"/>
  <c r="B37" i="2"/>
  <c r="B38" i="2"/>
  <c r="B39" i="2"/>
  <c r="B40" i="2"/>
  <c r="B41" i="2"/>
  <c r="D42" i="2" s="1"/>
  <c r="D43" i="2" s="1"/>
  <c r="D44" i="2" s="1"/>
  <c r="D45" i="2" s="1"/>
  <c r="D46" i="2" s="1"/>
  <c r="B2" i="2"/>
  <c r="C4" i="2"/>
  <c r="C5" i="2"/>
  <c r="C6" i="2"/>
  <c r="F6" i="2" s="1"/>
  <c r="G6" i="2" s="1"/>
  <c r="C7" i="2"/>
  <c r="C8" i="2"/>
  <c r="F8" i="2" s="1"/>
  <c r="G8" i="2" s="1"/>
  <c r="C12" i="2"/>
  <c r="C13" i="2"/>
  <c r="C14" i="2"/>
  <c r="F14" i="2" s="1"/>
  <c r="G14" i="2" s="1"/>
  <c r="C15" i="2"/>
  <c r="F15" i="2" s="1"/>
  <c r="G15" i="2" s="1"/>
  <c r="C16" i="2"/>
  <c r="F16" i="2" s="1"/>
  <c r="G16" i="2" s="1"/>
  <c r="C17" i="2"/>
  <c r="C20" i="2"/>
  <c r="C21" i="2"/>
  <c r="C22" i="2"/>
  <c r="F22" i="2" s="1"/>
  <c r="G22" i="2" s="1"/>
  <c r="C23" i="2"/>
  <c r="F23" i="2" s="1"/>
  <c r="G23" i="2" s="1"/>
  <c r="C24" i="2"/>
  <c r="F24" i="2" s="1"/>
  <c r="G24" i="2" s="1"/>
  <c r="C25" i="2"/>
  <c r="C28" i="2"/>
  <c r="C29" i="2"/>
  <c r="C30" i="2"/>
  <c r="F30" i="2" s="1"/>
  <c r="G30" i="2" s="1"/>
  <c r="C31" i="2"/>
  <c r="F31" i="2" s="1"/>
  <c r="G31" i="2" s="1"/>
  <c r="C32" i="2"/>
  <c r="F32" i="2" s="1"/>
  <c r="G32" i="2" s="1"/>
  <c r="C33" i="2"/>
  <c r="F33" i="2" s="1"/>
  <c r="C36" i="2"/>
  <c r="C37" i="2"/>
  <c r="C38" i="2"/>
  <c r="F38" i="2" s="1"/>
  <c r="G38" i="2" s="1"/>
  <c r="C39" i="2"/>
  <c r="F39" i="2" s="1"/>
  <c r="G39" i="2" s="1"/>
  <c r="C40" i="2"/>
  <c r="F40" i="2" s="1"/>
  <c r="G40" i="2" s="1"/>
  <c r="C41" i="2"/>
  <c r="C3" i="2"/>
  <c r="F3" i="2" s="1"/>
  <c r="F4" i="2"/>
  <c r="G4" i="2" s="1"/>
  <c r="F5" i="2"/>
  <c r="G5" i="2" s="1"/>
  <c r="F12" i="2"/>
  <c r="G12" i="2" s="1"/>
  <c r="F13" i="2"/>
  <c r="G13" i="2" s="1"/>
  <c r="F17" i="2"/>
  <c r="G17" i="2" s="1"/>
  <c r="H17" i="2"/>
  <c r="I17" i="2" s="1"/>
  <c r="F20" i="2"/>
  <c r="G20" i="2" s="1"/>
  <c r="F21" i="2"/>
  <c r="G21" i="2" s="1"/>
  <c r="H21" i="2"/>
  <c r="I21" i="2" s="1"/>
  <c r="F25" i="2"/>
  <c r="G25" i="2" s="1"/>
  <c r="F28" i="2"/>
  <c r="G28" i="2" s="1"/>
  <c r="F29" i="2"/>
  <c r="G29" i="2" s="1"/>
  <c r="H29" i="2"/>
  <c r="I29" i="2" s="1"/>
  <c r="F36" i="2"/>
  <c r="G36" i="2" s="1"/>
  <c r="F37" i="2"/>
  <c r="G37" i="2" s="1"/>
  <c r="G33" i="2" l="1"/>
  <c r="H33" i="2"/>
  <c r="I33" i="2" s="1"/>
  <c r="H37" i="2"/>
  <c r="I37" i="2" s="1"/>
  <c r="F34" i="2"/>
  <c r="G34" i="2" s="1"/>
  <c r="F41" i="2"/>
  <c r="F11" i="6"/>
  <c r="I11" i="6" s="1"/>
  <c r="K10" i="6"/>
  <c r="L10" i="6" s="1"/>
  <c r="J10" i="6"/>
  <c r="L8" i="6"/>
  <c r="K11" i="5"/>
  <c r="L11" i="5" s="1"/>
  <c r="J11" i="5"/>
  <c r="I13" i="5"/>
  <c r="K7" i="5"/>
  <c r="L7" i="5" s="1"/>
  <c r="J7" i="5"/>
  <c r="I30" i="5"/>
  <c r="I18" i="5"/>
  <c r="K3" i="5"/>
  <c r="L3" i="5" s="1"/>
  <c r="J3" i="5"/>
  <c r="I10" i="5"/>
  <c r="I6" i="5"/>
  <c r="I14" i="5"/>
  <c r="I22" i="5"/>
  <c r="I26" i="5"/>
  <c r="I34" i="5"/>
  <c r="I38" i="5"/>
  <c r="I2" i="5"/>
  <c r="I5" i="5"/>
  <c r="I9" i="5"/>
  <c r="I17" i="5"/>
  <c r="I21" i="5"/>
  <c r="I25" i="5"/>
  <c r="I29" i="5"/>
  <c r="I33" i="5"/>
  <c r="I37" i="5"/>
  <c r="I41" i="5"/>
  <c r="I4" i="5"/>
  <c r="I8" i="5"/>
  <c r="I12" i="5"/>
  <c r="I16" i="5"/>
  <c r="I20" i="5"/>
  <c r="I24" i="5"/>
  <c r="I28" i="5"/>
  <c r="I32" i="5"/>
  <c r="I36" i="5"/>
  <c r="I40" i="5"/>
  <c r="I15" i="5"/>
  <c r="I19" i="5"/>
  <c r="I23" i="5"/>
  <c r="I27" i="5"/>
  <c r="I31" i="5"/>
  <c r="I35" i="5"/>
  <c r="I39" i="5"/>
  <c r="F7" i="2"/>
  <c r="G7" i="2" s="1"/>
  <c r="E7" i="3"/>
  <c r="D8" i="3" s="1"/>
  <c r="E8" i="3" s="1"/>
  <c r="F13" i="4"/>
  <c r="I13" i="4" s="1"/>
  <c r="K13" i="4" s="1"/>
  <c r="L13" i="4" s="1"/>
  <c r="H25" i="2"/>
  <c r="I25" i="2" s="1"/>
  <c r="F5" i="4"/>
  <c r="I5" i="4" s="1"/>
  <c r="K5" i="4" s="1"/>
  <c r="L5" i="4" s="1"/>
  <c r="F28" i="4"/>
  <c r="I28" i="4" s="1"/>
  <c r="J28" i="4" s="1"/>
  <c r="F20" i="4"/>
  <c r="I20" i="4" s="1"/>
  <c r="J20" i="4" s="1"/>
  <c r="F12" i="4"/>
  <c r="I12" i="4" s="1"/>
  <c r="J12" i="4" s="1"/>
  <c r="F19" i="4"/>
  <c r="I19" i="4" s="1"/>
  <c r="K19" i="4" s="1"/>
  <c r="L19" i="4" s="1"/>
  <c r="F3" i="4"/>
  <c r="I3" i="4" s="1"/>
  <c r="J3" i="4" s="1"/>
  <c r="F34" i="4"/>
  <c r="I34" i="4" s="1"/>
  <c r="F26" i="4"/>
  <c r="I26" i="4" s="1"/>
  <c r="F18" i="4"/>
  <c r="I18" i="4" s="1"/>
  <c r="F10" i="4"/>
  <c r="I10" i="4" s="1"/>
  <c r="F41" i="4"/>
  <c r="I41" i="4" s="1"/>
  <c r="J41" i="4" s="1"/>
  <c r="F2" i="4"/>
  <c r="I2" i="4" s="1"/>
  <c r="J2" i="4" s="1"/>
  <c r="F33" i="4"/>
  <c r="I33" i="4" s="1"/>
  <c r="J33" i="4" s="1"/>
  <c r="F25" i="4"/>
  <c r="I25" i="4" s="1"/>
  <c r="F17" i="4"/>
  <c r="I17" i="4" s="1"/>
  <c r="F9" i="4"/>
  <c r="I9" i="4" s="1"/>
  <c r="G46" i="4"/>
  <c r="F35" i="4"/>
  <c r="I35" i="4" s="1"/>
  <c r="J35" i="4" s="1"/>
  <c r="F40" i="4"/>
  <c r="I40" i="4" s="1"/>
  <c r="K40" i="4" s="1"/>
  <c r="L40" i="4" s="1"/>
  <c r="F32" i="4"/>
  <c r="I32" i="4" s="1"/>
  <c r="K32" i="4" s="1"/>
  <c r="L32" i="4" s="1"/>
  <c r="F24" i="4"/>
  <c r="I24" i="4" s="1"/>
  <c r="K24" i="4" s="1"/>
  <c r="L24" i="4" s="1"/>
  <c r="F16" i="4"/>
  <c r="I16" i="4" s="1"/>
  <c r="K16" i="4" s="1"/>
  <c r="L16" i="4" s="1"/>
  <c r="F8" i="4"/>
  <c r="I8" i="4" s="1"/>
  <c r="K8" i="4" s="1"/>
  <c r="L8" i="4" s="1"/>
  <c r="G45" i="4"/>
  <c r="F27" i="4"/>
  <c r="I27" i="4" s="1"/>
  <c r="J27" i="4" s="1"/>
  <c r="F39" i="4"/>
  <c r="I39" i="4" s="1"/>
  <c r="K39" i="4" s="1"/>
  <c r="L39" i="4" s="1"/>
  <c r="F31" i="4"/>
  <c r="I31" i="4" s="1"/>
  <c r="K31" i="4" s="1"/>
  <c r="L31" i="4" s="1"/>
  <c r="F23" i="4"/>
  <c r="I23" i="4" s="1"/>
  <c r="K23" i="4" s="1"/>
  <c r="L23" i="4" s="1"/>
  <c r="F15" i="4"/>
  <c r="I15" i="4" s="1"/>
  <c r="K15" i="4" s="1"/>
  <c r="L15" i="4" s="1"/>
  <c r="F7" i="4"/>
  <c r="I7" i="4" s="1"/>
  <c r="K7" i="4" s="1"/>
  <c r="L7" i="4" s="1"/>
  <c r="G44" i="4"/>
  <c r="F38" i="4"/>
  <c r="I38" i="4" s="1"/>
  <c r="K38" i="4" s="1"/>
  <c r="L38" i="4" s="1"/>
  <c r="F30" i="4"/>
  <c r="I30" i="4" s="1"/>
  <c r="K30" i="4" s="1"/>
  <c r="L30" i="4" s="1"/>
  <c r="F22" i="4"/>
  <c r="I22" i="4" s="1"/>
  <c r="J22" i="4" s="1"/>
  <c r="F14" i="4"/>
  <c r="I14" i="4" s="1"/>
  <c r="K14" i="4" s="1"/>
  <c r="L14" i="4" s="1"/>
  <c r="F6" i="4"/>
  <c r="I6" i="4" s="1"/>
  <c r="K6" i="4" s="1"/>
  <c r="L6" i="4" s="1"/>
  <c r="G43" i="4"/>
  <c r="F11" i="4"/>
  <c r="I11" i="4" s="1"/>
  <c r="K11" i="4" s="1"/>
  <c r="L11" i="4" s="1"/>
  <c r="F37" i="4"/>
  <c r="I37" i="4" s="1"/>
  <c r="K37" i="4" s="1"/>
  <c r="L37" i="4" s="1"/>
  <c r="F29" i="4"/>
  <c r="I29" i="4" s="1"/>
  <c r="K29" i="4" s="1"/>
  <c r="L29" i="4" s="1"/>
  <c r="F21" i="4"/>
  <c r="I21" i="4" s="1"/>
  <c r="K21" i="4" s="1"/>
  <c r="L21" i="4" s="1"/>
  <c r="G9" i="2"/>
  <c r="H9" i="2"/>
  <c r="I9" i="2" s="1"/>
  <c r="H13" i="2"/>
  <c r="I13" i="2" s="1"/>
  <c r="C35" i="2"/>
  <c r="F35" i="2" s="1"/>
  <c r="H35" i="2" s="1"/>
  <c r="I35" i="2" s="1"/>
  <c r="C27" i="2"/>
  <c r="F27" i="2" s="1"/>
  <c r="H27" i="2" s="1"/>
  <c r="I27" i="2" s="1"/>
  <c r="C19" i="2"/>
  <c r="F19" i="2" s="1"/>
  <c r="G19" i="2" s="1"/>
  <c r="C11" i="2"/>
  <c r="F11" i="2" s="1"/>
  <c r="G11" i="2" s="1"/>
  <c r="K12" i="4"/>
  <c r="L12" i="4" s="1"/>
  <c r="K33" i="4"/>
  <c r="L33" i="4" s="1"/>
  <c r="K4" i="4"/>
  <c r="L4" i="4" s="1"/>
  <c r="J4" i="4"/>
  <c r="K36" i="4"/>
  <c r="L36" i="4" s="1"/>
  <c r="J36" i="4"/>
  <c r="J13" i="4"/>
  <c r="H11" i="2"/>
  <c r="I11" i="2" s="1"/>
  <c r="H19" i="2"/>
  <c r="I19" i="2" s="1"/>
  <c r="H39" i="2"/>
  <c r="I39" i="2" s="1"/>
  <c r="H31" i="2"/>
  <c r="I31" i="2" s="1"/>
  <c r="H23" i="2"/>
  <c r="I23" i="2" s="1"/>
  <c r="H15" i="2"/>
  <c r="I15" i="2" s="1"/>
  <c r="H7" i="2"/>
  <c r="I7" i="2" s="1"/>
  <c r="H5" i="2"/>
  <c r="I5" i="2" s="1"/>
  <c r="H3" i="2"/>
  <c r="G3" i="2"/>
  <c r="H40" i="2"/>
  <c r="I40" i="2" s="1"/>
  <c r="H38" i="2"/>
  <c r="I38" i="2" s="1"/>
  <c r="H36" i="2"/>
  <c r="I36" i="2" s="1"/>
  <c r="H34" i="2"/>
  <c r="I34" i="2" s="1"/>
  <c r="H32" i="2"/>
  <c r="I32" i="2" s="1"/>
  <c r="H30" i="2"/>
  <c r="I30" i="2" s="1"/>
  <c r="H28" i="2"/>
  <c r="I28" i="2" s="1"/>
  <c r="H26" i="2"/>
  <c r="I26" i="2" s="1"/>
  <c r="H24" i="2"/>
  <c r="I24" i="2" s="1"/>
  <c r="H22" i="2"/>
  <c r="I22" i="2" s="1"/>
  <c r="H20" i="2"/>
  <c r="I20" i="2" s="1"/>
  <c r="H18" i="2"/>
  <c r="I18" i="2" s="1"/>
  <c r="H16" i="2"/>
  <c r="I16" i="2" s="1"/>
  <c r="H14" i="2"/>
  <c r="I14" i="2" s="1"/>
  <c r="H12" i="2"/>
  <c r="I12" i="2" s="1"/>
  <c r="H10" i="2"/>
  <c r="I10" i="2" s="1"/>
  <c r="H8" i="2"/>
  <c r="I8" i="2" s="1"/>
  <c r="H6" i="2"/>
  <c r="I6" i="2" s="1"/>
  <c r="H4" i="2"/>
  <c r="I4" i="2" s="1"/>
  <c r="F8" i="3" l="1"/>
  <c r="I8" i="3" s="1"/>
  <c r="J19" i="4"/>
  <c r="K20" i="4"/>
  <c r="L20" i="4" s="1"/>
  <c r="K27" i="4"/>
  <c r="L27" i="4" s="1"/>
  <c r="J32" i="4"/>
  <c r="J38" i="4"/>
  <c r="G35" i="2"/>
  <c r="G27" i="2"/>
  <c r="J9" i="4"/>
  <c r="K9" i="4"/>
  <c r="L9" i="4" s="1"/>
  <c r="J39" i="4"/>
  <c r="K35" i="4"/>
  <c r="L35" i="4" s="1"/>
  <c r="J30" i="4"/>
  <c r="D9" i="3"/>
  <c r="E9" i="3" s="1"/>
  <c r="F9" i="3"/>
  <c r="I9" i="3" s="1"/>
  <c r="K9" i="3" s="1"/>
  <c r="L9" i="3" s="1"/>
  <c r="J21" i="4"/>
  <c r="G41" i="2"/>
  <c r="H41" i="2"/>
  <c r="I41" i="2" s="1"/>
  <c r="F12" i="6"/>
  <c r="I12" i="6" s="1"/>
  <c r="K11" i="6"/>
  <c r="J11" i="6"/>
  <c r="K22" i="5"/>
  <c r="L22" i="5" s="1"/>
  <c r="J22" i="5"/>
  <c r="K29" i="5"/>
  <c r="L29" i="5" s="1"/>
  <c r="J29" i="5"/>
  <c r="K25" i="5"/>
  <c r="L25" i="5" s="1"/>
  <c r="J25" i="5"/>
  <c r="K14" i="5"/>
  <c r="L14" i="5" s="1"/>
  <c r="J14" i="5"/>
  <c r="J12" i="5"/>
  <c r="K12" i="5"/>
  <c r="L12" i="5" s="1"/>
  <c r="K21" i="5"/>
  <c r="L21" i="5" s="1"/>
  <c r="J21" i="5"/>
  <c r="J40" i="5"/>
  <c r="K40" i="5"/>
  <c r="L40" i="5" s="1"/>
  <c r="J8" i="5"/>
  <c r="K8" i="5"/>
  <c r="L8" i="5" s="1"/>
  <c r="K17" i="5"/>
  <c r="L17" i="5" s="1"/>
  <c r="J17" i="5"/>
  <c r="K38" i="5"/>
  <c r="L38" i="5" s="1"/>
  <c r="J38" i="5"/>
  <c r="K6" i="5"/>
  <c r="L6" i="5" s="1"/>
  <c r="J6" i="5"/>
  <c r="K33" i="5"/>
  <c r="L33" i="5" s="1"/>
  <c r="J33" i="5"/>
  <c r="K34" i="5"/>
  <c r="L34" i="5" s="1"/>
  <c r="J34" i="5"/>
  <c r="K41" i="5"/>
  <c r="L41" i="5" s="1"/>
  <c r="J41" i="5"/>
  <c r="K9" i="5"/>
  <c r="L9" i="5" s="1"/>
  <c r="J9" i="5"/>
  <c r="K37" i="5"/>
  <c r="L37" i="5" s="1"/>
  <c r="J37" i="5"/>
  <c r="K5" i="5"/>
  <c r="L5" i="5" s="1"/>
  <c r="J5" i="5"/>
  <c r="K26" i="5"/>
  <c r="L26" i="5" s="1"/>
  <c r="J26" i="5"/>
  <c r="K13" i="5"/>
  <c r="L13" i="5" s="1"/>
  <c r="J13" i="5"/>
  <c r="K15" i="5"/>
  <c r="L15" i="5" s="1"/>
  <c r="J15" i="5"/>
  <c r="K30" i="5"/>
  <c r="L30" i="5" s="1"/>
  <c r="J30" i="5"/>
  <c r="K39" i="5"/>
  <c r="L39" i="5" s="1"/>
  <c r="J39" i="5"/>
  <c r="J16" i="5"/>
  <c r="K16" i="5"/>
  <c r="L16" i="5" s="1"/>
  <c r="K35" i="5"/>
  <c r="L35" i="5" s="1"/>
  <c r="J35" i="5"/>
  <c r="J36" i="5"/>
  <c r="K36" i="5"/>
  <c r="L36" i="5" s="1"/>
  <c r="J4" i="5"/>
  <c r="K4" i="5"/>
  <c r="L4" i="5" s="1"/>
  <c r="K18" i="5"/>
  <c r="L18" i="5" s="1"/>
  <c r="J18" i="5"/>
  <c r="K2" i="5"/>
  <c r="J2" i="5"/>
  <c r="K31" i="5"/>
  <c r="L31" i="5" s="1"/>
  <c r="J31" i="5"/>
  <c r="J32" i="5"/>
  <c r="K32" i="5"/>
  <c r="L32" i="5" s="1"/>
  <c r="K27" i="5"/>
  <c r="L27" i="5" s="1"/>
  <c r="J27" i="5"/>
  <c r="J28" i="5"/>
  <c r="K28" i="5"/>
  <c r="L28" i="5" s="1"/>
  <c r="K23" i="5"/>
  <c r="L23" i="5" s="1"/>
  <c r="J23" i="5"/>
  <c r="J24" i="5"/>
  <c r="K24" i="5"/>
  <c r="L24" i="5" s="1"/>
  <c r="K10" i="5"/>
  <c r="L10" i="5" s="1"/>
  <c r="J10" i="5"/>
  <c r="K19" i="5"/>
  <c r="L19" i="5" s="1"/>
  <c r="J19" i="5"/>
  <c r="J20" i="5"/>
  <c r="K20" i="5"/>
  <c r="L20" i="5" s="1"/>
  <c r="K28" i="4"/>
  <c r="L28" i="4" s="1"/>
  <c r="J11" i="4"/>
  <c r="J23" i="4"/>
  <c r="J5" i="4"/>
  <c r="J8" i="4"/>
  <c r="J16" i="4"/>
  <c r="J40" i="4"/>
  <c r="K41" i="4"/>
  <c r="L41" i="4" s="1"/>
  <c r="J31" i="4"/>
  <c r="K22" i="4"/>
  <c r="L22" i="4" s="1"/>
  <c r="J29" i="4"/>
  <c r="K10" i="4"/>
  <c r="L10" i="4" s="1"/>
  <c r="J10" i="4"/>
  <c r="K18" i="4"/>
  <c r="L18" i="4" s="1"/>
  <c r="J18" i="4"/>
  <c r="K17" i="4"/>
  <c r="L17" i="4" s="1"/>
  <c r="J17" i="4"/>
  <c r="K26" i="4"/>
  <c r="L26" i="4" s="1"/>
  <c r="J26" i="4"/>
  <c r="K25" i="4"/>
  <c r="L25" i="4" s="1"/>
  <c r="J25" i="4"/>
  <c r="J34" i="4"/>
  <c r="K34" i="4"/>
  <c r="L34" i="4" s="1"/>
  <c r="J6" i="4"/>
  <c r="J7" i="4"/>
  <c r="K3" i="4"/>
  <c r="L3" i="4" s="1"/>
  <c r="J24" i="4"/>
  <c r="J37" i="4"/>
  <c r="J15" i="4"/>
  <c r="J14" i="4"/>
  <c r="K2" i="4"/>
  <c r="L2" i="4" s="1"/>
  <c r="G44" i="2"/>
  <c r="T9" i="1" s="1" a="1"/>
  <c r="T9" i="1" s="1"/>
  <c r="I3" i="2"/>
  <c r="I44" i="2" s="1"/>
  <c r="H44" i="2"/>
  <c r="J8" i="3" l="1"/>
  <c r="K8" i="3"/>
  <c r="L8" i="3" s="1"/>
  <c r="D10" i="3"/>
  <c r="E10" i="3" s="1"/>
  <c r="D11" i="3" s="1"/>
  <c r="E11" i="3" s="1"/>
  <c r="F12" i="3" s="1"/>
  <c r="I12" i="3" s="1"/>
  <c r="K12" i="3" s="1"/>
  <c r="F10" i="3"/>
  <c r="I10" i="3" s="1"/>
  <c r="K10" i="3" s="1"/>
  <c r="L10" i="3" s="1"/>
  <c r="K12" i="6"/>
  <c r="L12" i="6" s="1"/>
  <c r="J12" i="6"/>
  <c r="L11" i="6"/>
  <c r="F13" i="6"/>
  <c r="I13" i="6" s="1"/>
  <c r="J44" i="5"/>
  <c r="L2" i="5"/>
  <c r="L44" i="5" s="1"/>
  <c r="K44" i="5"/>
  <c r="J44" i="4"/>
  <c r="J9" i="3"/>
  <c r="K44" i="4"/>
  <c r="T10" i="1" s="1" a="1"/>
  <c r="T10" i="1" s="1"/>
  <c r="L44" i="4"/>
  <c r="D12" i="3" l="1"/>
  <c r="E12" i="3" s="1"/>
  <c r="F13" i="3" s="1"/>
  <c r="I13" i="3" s="1"/>
  <c r="J13" i="3" s="1"/>
  <c r="J12" i="3"/>
  <c r="F11" i="3"/>
  <c r="I11" i="3" s="1"/>
  <c r="K11" i="3" s="1"/>
  <c r="J10" i="3"/>
  <c r="F14" i="6"/>
  <c r="I14" i="6" s="1"/>
  <c r="K13" i="6"/>
  <c r="J13" i="6"/>
  <c r="L12" i="3"/>
  <c r="K13" i="3" l="1"/>
  <c r="L13" i="3" s="1"/>
  <c r="J11" i="3"/>
  <c r="D13" i="3"/>
  <c r="E13" i="3" s="1"/>
  <c r="F14" i="3" s="1"/>
  <c r="I14" i="3" s="1"/>
  <c r="K14" i="3" s="1"/>
  <c r="L13" i="6"/>
  <c r="F15" i="6"/>
  <c r="I15" i="6" s="1"/>
  <c r="K14" i="6"/>
  <c r="L14" i="6" s="1"/>
  <c r="J14" i="6"/>
  <c r="L11" i="3"/>
  <c r="J14" i="3" l="1"/>
  <c r="D14" i="3"/>
  <c r="E14" i="3" s="1"/>
  <c r="F15" i="3" s="1"/>
  <c r="I15" i="3" s="1"/>
  <c r="K15" i="3" s="1"/>
  <c r="L15" i="3" s="1"/>
  <c r="F16" i="6"/>
  <c r="I16" i="6" s="1"/>
  <c r="K15" i="6"/>
  <c r="L15" i="6" s="1"/>
  <c r="J15" i="6"/>
  <c r="L14" i="3"/>
  <c r="J15" i="3" l="1"/>
  <c r="D15" i="3"/>
  <c r="E15" i="3" s="1"/>
  <c r="D16" i="3" s="1"/>
  <c r="E16" i="3" s="1"/>
  <c r="D17" i="3" s="1"/>
  <c r="E17" i="3" s="1"/>
  <c r="F17" i="6"/>
  <c r="I17" i="6" s="1"/>
  <c r="K16" i="6"/>
  <c r="J16" i="6"/>
  <c r="F17" i="3" l="1"/>
  <c r="I17" i="3" s="1"/>
  <c r="K17" i="3" s="1"/>
  <c r="L17" i="3" s="1"/>
  <c r="F16" i="3"/>
  <c r="I16" i="3" s="1"/>
  <c r="K16" i="3" s="1"/>
  <c r="L16" i="3" s="1"/>
  <c r="L16" i="6"/>
  <c r="F18" i="6"/>
  <c r="I18" i="6" s="1"/>
  <c r="K17" i="6"/>
  <c r="L17" i="6" s="1"/>
  <c r="J17" i="6"/>
  <c r="D18" i="3"/>
  <c r="E18" i="3" s="1"/>
  <c r="F18" i="3"/>
  <c r="I18" i="3" s="1"/>
  <c r="J17" i="3" l="1"/>
  <c r="J16" i="3"/>
  <c r="F19" i="6"/>
  <c r="I19" i="6" s="1"/>
  <c r="K18" i="6"/>
  <c r="L18" i="6" s="1"/>
  <c r="J18" i="6"/>
  <c r="J18" i="3"/>
  <c r="K18" i="3"/>
  <c r="L18" i="3" s="1"/>
  <c r="F19" i="3"/>
  <c r="I19" i="3" s="1"/>
  <c r="D19" i="3"/>
  <c r="E19" i="3" s="1"/>
  <c r="F20" i="6" l="1"/>
  <c r="I20" i="6" s="1"/>
  <c r="K19" i="6"/>
  <c r="L19" i="6" s="1"/>
  <c r="J19" i="6"/>
  <c r="K19" i="3"/>
  <c r="J19" i="3"/>
  <c r="F20" i="3"/>
  <c r="I20" i="3" s="1"/>
  <c r="D20" i="3"/>
  <c r="E20" i="3" s="1"/>
  <c r="F21" i="6" l="1"/>
  <c r="I21" i="6" s="1"/>
  <c r="K20" i="6"/>
  <c r="L20" i="6" s="1"/>
  <c r="J20" i="6"/>
  <c r="F21" i="3"/>
  <c r="I21" i="3" s="1"/>
  <c r="D21" i="3"/>
  <c r="E21" i="3" s="1"/>
  <c r="K20" i="3"/>
  <c r="L20" i="3" s="1"/>
  <c r="J20" i="3"/>
  <c r="L19" i="3"/>
  <c r="F22" i="6" l="1"/>
  <c r="I22" i="6" s="1"/>
  <c r="K21" i="6"/>
  <c r="L21" i="6" s="1"/>
  <c r="J21" i="6"/>
  <c r="F22" i="3"/>
  <c r="I22" i="3" s="1"/>
  <c r="D22" i="3"/>
  <c r="E22" i="3" s="1"/>
  <c r="K21" i="3"/>
  <c r="L21" i="3" s="1"/>
  <c r="J21" i="3"/>
  <c r="F23" i="6" l="1"/>
  <c r="I23" i="6" s="1"/>
  <c r="K22" i="6"/>
  <c r="L22" i="6" s="1"/>
  <c r="J22" i="6"/>
  <c r="K22" i="3"/>
  <c r="L22" i="3" s="1"/>
  <c r="J22" i="3"/>
  <c r="F23" i="3"/>
  <c r="I23" i="3" s="1"/>
  <c r="D23" i="3"/>
  <c r="E23" i="3" s="1"/>
  <c r="F24" i="6" l="1"/>
  <c r="I24" i="6" s="1"/>
  <c r="K23" i="6"/>
  <c r="L23" i="6" s="1"/>
  <c r="J23" i="6"/>
  <c r="K23" i="3"/>
  <c r="L23" i="3" s="1"/>
  <c r="J23" i="3"/>
  <c r="D24" i="3"/>
  <c r="E24" i="3" s="1"/>
  <c r="F24" i="3"/>
  <c r="I24" i="3" s="1"/>
  <c r="F25" i="6" l="1"/>
  <c r="I25" i="6" s="1"/>
  <c r="K24" i="6"/>
  <c r="L24" i="6" s="1"/>
  <c r="J24" i="6"/>
  <c r="K24" i="3"/>
  <c r="L24" i="3" s="1"/>
  <c r="J24" i="3"/>
  <c r="D25" i="3"/>
  <c r="E25" i="3" s="1"/>
  <c r="F25" i="3"/>
  <c r="I25" i="3" s="1"/>
  <c r="F26" i="6" l="1"/>
  <c r="I26" i="6" s="1"/>
  <c r="K25" i="6"/>
  <c r="L25" i="6" s="1"/>
  <c r="J25" i="6"/>
  <c r="F26" i="3"/>
  <c r="I26" i="3" s="1"/>
  <c r="D26" i="3"/>
  <c r="E26" i="3" s="1"/>
  <c r="K25" i="3"/>
  <c r="L25" i="3" s="1"/>
  <c r="J25" i="3"/>
  <c r="F27" i="6" l="1"/>
  <c r="I27" i="6" s="1"/>
  <c r="K26" i="6"/>
  <c r="L26" i="6" s="1"/>
  <c r="J26" i="6"/>
  <c r="K26" i="3"/>
  <c r="L26" i="3" s="1"/>
  <c r="J26" i="3"/>
  <c r="F27" i="3"/>
  <c r="I27" i="3" s="1"/>
  <c r="D27" i="3"/>
  <c r="E27" i="3" s="1"/>
  <c r="F28" i="6" l="1"/>
  <c r="I28" i="6" s="1"/>
  <c r="K27" i="6"/>
  <c r="L27" i="6" s="1"/>
  <c r="J27" i="6"/>
  <c r="J27" i="3"/>
  <c r="K27" i="3"/>
  <c r="L27" i="3" s="1"/>
  <c r="F28" i="3"/>
  <c r="I28" i="3" s="1"/>
  <c r="D28" i="3"/>
  <c r="E28" i="3" s="1"/>
  <c r="F29" i="6" l="1"/>
  <c r="I29" i="6" s="1"/>
  <c r="K28" i="6"/>
  <c r="L28" i="6" s="1"/>
  <c r="J28" i="6"/>
  <c r="F29" i="3"/>
  <c r="I29" i="3" s="1"/>
  <c r="D29" i="3"/>
  <c r="E29" i="3" s="1"/>
  <c r="K28" i="3"/>
  <c r="L28" i="3" s="1"/>
  <c r="J28" i="3"/>
  <c r="F30" i="6" l="1"/>
  <c r="I30" i="6" s="1"/>
  <c r="K29" i="6"/>
  <c r="L29" i="6" s="1"/>
  <c r="J29" i="6"/>
  <c r="F30" i="3"/>
  <c r="I30" i="3" s="1"/>
  <c r="D30" i="3"/>
  <c r="E30" i="3" s="1"/>
  <c r="K29" i="3"/>
  <c r="L29" i="3" s="1"/>
  <c r="J29" i="3"/>
  <c r="F31" i="6" l="1"/>
  <c r="I31" i="6" s="1"/>
  <c r="K30" i="6"/>
  <c r="L30" i="6" s="1"/>
  <c r="J30" i="6"/>
  <c r="F31" i="3"/>
  <c r="I31" i="3" s="1"/>
  <c r="D31" i="3"/>
  <c r="E31" i="3" s="1"/>
  <c r="K30" i="3"/>
  <c r="L30" i="3" s="1"/>
  <c r="J30" i="3"/>
  <c r="F32" i="6" l="1"/>
  <c r="I32" i="6" s="1"/>
  <c r="K31" i="6"/>
  <c r="L31" i="6" s="1"/>
  <c r="J31" i="6"/>
  <c r="D32" i="3"/>
  <c r="E32" i="3" s="1"/>
  <c r="F32" i="3"/>
  <c r="I32" i="3" s="1"/>
  <c r="K31" i="3"/>
  <c r="L31" i="3" s="1"/>
  <c r="J31" i="3"/>
  <c r="F33" i="6" l="1"/>
  <c r="I33" i="6" s="1"/>
  <c r="K32" i="6"/>
  <c r="L32" i="6" s="1"/>
  <c r="J32" i="6"/>
  <c r="K32" i="3"/>
  <c r="L32" i="3" s="1"/>
  <c r="J32" i="3"/>
  <c r="D33" i="3"/>
  <c r="E33" i="3" s="1"/>
  <c r="F33" i="3"/>
  <c r="I33" i="3" s="1"/>
  <c r="F34" i="6" l="1"/>
  <c r="I34" i="6" s="1"/>
  <c r="K33" i="6"/>
  <c r="L33" i="6" s="1"/>
  <c r="J33" i="6"/>
  <c r="K33" i="3"/>
  <c r="L33" i="3" s="1"/>
  <c r="J33" i="3"/>
  <c r="D34" i="3"/>
  <c r="E34" i="3" s="1"/>
  <c r="F34" i="3"/>
  <c r="I34" i="3" s="1"/>
  <c r="F35" i="6" l="1"/>
  <c r="I35" i="6" s="1"/>
  <c r="K34" i="6"/>
  <c r="L34" i="6" s="1"/>
  <c r="J34" i="6"/>
  <c r="K34" i="3"/>
  <c r="L34" i="3" s="1"/>
  <c r="J34" i="3"/>
  <c r="F35" i="3"/>
  <c r="I35" i="3" s="1"/>
  <c r="D35" i="3"/>
  <c r="E35" i="3" s="1"/>
  <c r="F36" i="6" l="1"/>
  <c r="I36" i="6" s="1"/>
  <c r="K35" i="6"/>
  <c r="L35" i="6" s="1"/>
  <c r="J35" i="6"/>
  <c r="F36" i="3"/>
  <c r="I36" i="3" s="1"/>
  <c r="D36" i="3"/>
  <c r="E36" i="3" s="1"/>
  <c r="J35" i="3"/>
  <c r="K35" i="3"/>
  <c r="L35" i="3" s="1"/>
  <c r="K36" i="6" l="1"/>
  <c r="L36" i="6" s="1"/>
  <c r="J36" i="6"/>
  <c r="F37" i="6"/>
  <c r="I37" i="6" s="1"/>
  <c r="F37" i="3"/>
  <c r="I37" i="3" s="1"/>
  <c r="D37" i="3"/>
  <c r="E37" i="3" s="1"/>
  <c r="K36" i="3"/>
  <c r="L36" i="3" s="1"/>
  <c r="J36" i="3"/>
  <c r="K37" i="6" l="1"/>
  <c r="L37" i="6" s="1"/>
  <c r="J37" i="6"/>
  <c r="F38" i="6"/>
  <c r="I38" i="6" s="1"/>
  <c r="F38" i="3"/>
  <c r="I38" i="3" s="1"/>
  <c r="D38" i="3"/>
  <c r="E38" i="3" s="1"/>
  <c r="K37" i="3"/>
  <c r="L37" i="3" s="1"/>
  <c r="J37" i="3"/>
  <c r="F39" i="6" l="1"/>
  <c r="I39" i="6" s="1"/>
  <c r="K38" i="6"/>
  <c r="L38" i="6" s="1"/>
  <c r="J38" i="6"/>
  <c r="F39" i="3"/>
  <c r="I39" i="3" s="1"/>
  <c r="D39" i="3"/>
  <c r="E39" i="3" s="1"/>
  <c r="K38" i="3"/>
  <c r="L38" i="3" s="1"/>
  <c r="J38" i="3"/>
  <c r="F40" i="6" l="1"/>
  <c r="I40" i="6" s="1"/>
  <c r="K39" i="6"/>
  <c r="L39" i="6" s="1"/>
  <c r="J39" i="6"/>
  <c r="D40" i="3"/>
  <c r="E40" i="3" s="1"/>
  <c r="F41" i="3" s="1"/>
  <c r="F40" i="3"/>
  <c r="I40" i="3" s="1"/>
  <c r="K39" i="3"/>
  <c r="L39" i="3" s="1"/>
  <c r="J39" i="3"/>
  <c r="F41" i="6" l="1"/>
  <c r="I41" i="6" s="1"/>
  <c r="K40" i="6"/>
  <c r="L40" i="6" s="1"/>
  <c r="J40" i="6"/>
  <c r="K40" i="3"/>
  <c r="L40" i="3" s="1"/>
  <c r="J40" i="3"/>
  <c r="D41" i="3"/>
  <c r="I41" i="3"/>
  <c r="K41" i="6" l="1"/>
  <c r="J41" i="6"/>
  <c r="J44" i="6" s="1"/>
  <c r="E41" i="3"/>
  <c r="G42" i="3" s="1"/>
  <c r="G43" i="3" s="1"/>
  <c r="K41" i="3"/>
  <c r="J41" i="3"/>
  <c r="J44" i="3" s="1"/>
  <c r="G44" i="3" l="1"/>
  <c r="G45" i="3" s="1"/>
  <c r="G46" i="3" s="1"/>
  <c r="L41" i="6"/>
  <c r="L44" i="6" s="1"/>
  <c r="K44" i="6"/>
  <c r="T12" i="1" s="1" a="1"/>
  <c r="T12" i="1" s="1"/>
  <c r="P40" i="3"/>
  <c r="K44" i="3"/>
  <c r="L41" i="3"/>
  <c r="L44" i="3" s="1"/>
  <c r="T11" i="1" l="1" a="1"/>
  <c r="T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B1" authorId="0" shapeId="0" xr:uid="{1E666932-D911-42BC-9326-24F813D6E8FF}">
      <text>
        <r>
          <rPr>
            <b/>
            <sz val="8"/>
            <color indexed="81"/>
            <rFont val="Tahoma"/>
            <family val="2"/>
          </rPr>
          <t>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<sst xmlns="http://schemas.openxmlformats.org/spreadsheetml/2006/main" count="109" uniqueCount="46">
  <si>
    <t>Month</t>
  </si>
  <si>
    <t>Sales</t>
  </si>
  <si>
    <t>MSE</t>
  </si>
  <si>
    <t>MAD</t>
  </si>
  <si>
    <t>MAPE</t>
  </si>
  <si>
    <t>Naïve method</t>
  </si>
  <si>
    <t>Linear regression</t>
  </si>
  <si>
    <t>Holt's model</t>
  </si>
  <si>
    <t>Model with damped trend</t>
  </si>
  <si>
    <t>Historical forecast</t>
  </si>
  <si>
    <t>Future forecast</t>
  </si>
  <si>
    <t>Errors</t>
  </si>
  <si>
    <t>SE</t>
  </si>
  <si>
    <t>AD</t>
  </si>
  <si>
    <t>APE</t>
  </si>
  <si>
    <t>Period</t>
  </si>
  <si>
    <t>Level</t>
  </si>
  <si>
    <t>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</si>
  <si>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</si>
  <si>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</si>
  <si>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</si>
  <si>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</si>
  <si>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</si>
  <si>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</si>
  <si>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</si>
  <si>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</si>
  <si>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</si>
  <si>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</si>
  <si>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</si>
  <si>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</si>
  <si>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</si>
  <si>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</si>
  <si>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</si>
  <si>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</si>
  <si>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</si>
  <si>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</si>
  <si>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</si>
  <si>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</si>
  <si>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</si>
  <si>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</si>
  <si>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</si>
  <si>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</si>
  <si>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Method parameter(s)</t>
  </si>
  <si>
    <t>Alpha</t>
  </si>
  <si>
    <t>Beta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</si>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</sst>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4" fillId="0" borderId="0" xfId="2" applyFont="1" applyAlignment="1">
      <alignment horizontal="right"/>
    </xf>
    <xf numFmtId="0" fontId="4" fillId="0" borderId="0" xfId="2" applyFont="1"/>
    <xf numFmtId="0" fontId="4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7" fillId="0" borderId="0" xfId="2" applyFont="1" applyAlignment="1">
      <alignment horizontal="right"/>
    </xf>
    <xf numFmtId="0" fontId="8" fillId="0" borderId="0" xfId="0" applyFont="1"/>
    <xf numFmtId="0" fontId="2" fillId="0" borderId="0" xfId="2" applyFont="1" applyAlignment="1">
      <alignment horizontal="center"/>
    </xf>
    <xf numFmtId="0" fontId="2" fillId="0" borderId="0" xfId="0" applyFont="1"/>
    <xf numFmtId="2" fontId="0" fillId="0" borderId="0" xfId="0" applyNumberFormat="1"/>
    <xf numFmtId="0" fontId="9" fillId="0" borderId="1" xfId="0" applyFont="1" applyBorder="1"/>
    <xf numFmtId="2" fontId="10" fillId="0" borderId="1" xfId="0" applyNumberFormat="1" applyFont="1" applyBorder="1"/>
    <xf numFmtId="164" fontId="10" fillId="0" borderId="1" xfId="1" applyNumberFormat="1" applyFont="1" applyBorder="1"/>
    <xf numFmtId="17" fontId="4" fillId="0" borderId="0" xfId="2" applyNumberFormat="1" applyFont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2" fontId="12" fillId="0" borderId="1" xfId="2" applyNumberFormat="1" applyFont="1" applyBorder="1"/>
    <xf numFmtId="10" fontId="12" fillId="0" borderId="1" xfId="1" applyNumberFormat="1" applyFont="1" applyBorder="1"/>
    <xf numFmtId="0" fontId="0" fillId="0" borderId="4" xfId="0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2" fontId="0" fillId="0" borderId="4" xfId="0" applyNumberFormat="1" applyBorder="1"/>
    <xf numFmtId="17" fontId="4" fillId="2" borderId="0" xfId="2" applyNumberFormat="1" applyFont="1" applyFill="1" applyAlignment="1">
      <alignment horizontal="center"/>
    </xf>
    <xf numFmtId="0" fontId="4" fillId="2" borderId="0" xfId="2" applyFont="1" applyFill="1" applyAlignment="1">
      <alignment horizontal="center"/>
    </xf>
    <xf numFmtId="0" fontId="4" fillId="2" borderId="0" xfId="2" applyFont="1" applyFill="1"/>
    <xf numFmtId="0" fontId="0" fillId="2" borderId="0" xfId="0" applyFill="1"/>
    <xf numFmtId="2" fontId="0" fillId="2" borderId="0" xfId="0" applyNumberFormat="1" applyFill="1"/>
    <xf numFmtId="166" fontId="0" fillId="2" borderId="0" xfId="0" applyNumberFormat="1" applyFill="1"/>
    <xf numFmtId="166" fontId="4" fillId="2" borderId="0" xfId="2" applyNumberFormat="1" applyFont="1" applyFill="1"/>
    <xf numFmtId="17" fontId="4" fillId="3" borderId="0" xfId="2" applyNumberFormat="1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4" fillId="3" borderId="0" xfId="2" applyFont="1" applyFill="1"/>
    <xf numFmtId="1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17" fontId="2" fillId="0" borderId="0" xfId="2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2" xr:uid="{6EFE817B-E1A7-445F-B051-97CCAA44B903}"/>
    <cellStyle name="Pros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series 2'!$B$1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'Time series 2'!$B$2:$B$41</c:f>
              <c:numCache>
                <c:formatCode>General</c:formatCode>
                <c:ptCount val="40"/>
                <c:pt idx="0">
                  <c:v>30</c:v>
                </c:pt>
                <c:pt idx="1">
                  <c:v>32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31</c:v>
                </c:pt>
                <c:pt idx="6">
                  <c:v>34</c:v>
                </c:pt>
                <c:pt idx="7">
                  <c:v>35</c:v>
                </c:pt>
                <c:pt idx="8">
                  <c:v>34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36</c:v>
                </c:pt>
                <c:pt idx="13">
                  <c:v>37</c:v>
                </c:pt>
                <c:pt idx="14">
                  <c:v>36</c:v>
                </c:pt>
                <c:pt idx="15">
                  <c:v>41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44</c:v>
                </c:pt>
                <c:pt idx="26">
                  <c:v>46</c:v>
                </c:pt>
                <c:pt idx="27">
                  <c:v>43</c:v>
                </c:pt>
                <c:pt idx="28">
                  <c:v>45</c:v>
                </c:pt>
                <c:pt idx="29">
                  <c:v>44</c:v>
                </c:pt>
                <c:pt idx="30">
                  <c:v>48</c:v>
                </c:pt>
                <c:pt idx="31">
                  <c:v>50</c:v>
                </c:pt>
                <c:pt idx="32">
                  <c:v>52</c:v>
                </c:pt>
                <c:pt idx="33">
                  <c:v>48</c:v>
                </c:pt>
                <c:pt idx="34">
                  <c:v>54</c:v>
                </c:pt>
                <c:pt idx="35">
                  <c:v>54</c:v>
                </c:pt>
                <c:pt idx="36">
                  <c:v>53</c:v>
                </c:pt>
                <c:pt idx="37">
                  <c:v>53</c:v>
                </c:pt>
                <c:pt idx="38">
                  <c:v>50</c:v>
                </c:pt>
                <c:pt idx="3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A-4E96-940B-AD0E769C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777776"/>
        <c:axId val="1456758640"/>
      </c:lineChart>
      <c:catAx>
        <c:axId val="145677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758640"/>
        <c:crosses val="autoZero"/>
        <c:auto val="1"/>
        <c:lblAlgn val="ctr"/>
        <c:lblOffset val="100"/>
        <c:noMultiLvlLbl val="0"/>
      </c:catAx>
      <c:valAx>
        <c:axId val="14567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77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'Naive method'!$B$1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'Naive method'!$B$2:$B$41</c:f>
              <c:numCache>
                <c:formatCode>General</c:formatCode>
                <c:ptCount val="28"/>
                <c:pt idx="0">
                  <c:v>30</c:v>
                </c:pt>
                <c:pt idx="1">
                  <c:v>32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31</c:v>
                </c:pt>
                <c:pt idx="6">
                  <c:v>34</c:v>
                </c:pt>
                <c:pt idx="7">
                  <c:v>35</c:v>
                </c:pt>
                <c:pt idx="8">
                  <c:v>34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36</c:v>
                </c:pt>
                <c:pt idx="13">
                  <c:v>37</c:v>
                </c:pt>
                <c:pt idx="14">
                  <c:v>36</c:v>
                </c:pt>
                <c:pt idx="15">
                  <c:v>41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53</c:v>
                </c:pt>
                <c:pt idx="26">
                  <c:v>50</c:v>
                </c:pt>
                <c:pt idx="27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9-492E-907C-E9CBC8D4E02F}"/>
            </c:ext>
          </c:extLst>
        </c:ser>
        <c:ser>
          <c:idx val="1"/>
          <c:order val="1"/>
          <c:tx>
            <c:strRef>
              <c:f>'Naive method'!$C$1</c:f>
              <c:strCache>
                <c:ptCount val="1"/>
                <c:pt idx="0">
                  <c:v>Historical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'Naive method'!$C$2:$C$41</c:f>
              <c:numCache>
                <c:formatCode>General</c:formatCode>
                <c:ptCount val="28"/>
                <c:pt idx="1">
                  <c:v>30</c:v>
                </c:pt>
                <c:pt idx="2">
                  <c:v>32</c:v>
                </c:pt>
                <c:pt idx="3">
                  <c:v>30</c:v>
                </c:pt>
                <c:pt idx="4">
                  <c:v>34</c:v>
                </c:pt>
                <c:pt idx="5">
                  <c:v>34</c:v>
                </c:pt>
                <c:pt idx="6">
                  <c:v>31</c:v>
                </c:pt>
                <c:pt idx="7">
                  <c:v>34</c:v>
                </c:pt>
                <c:pt idx="8">
                  <c:v>35</c:v>
                </c:pt>
                <c:pt idx="9">
                  <c:v>34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36</c:v>
                </c:pt>
                <c:pt idx="14">
                  <c:v>37</c:v>
                </c:pt>
                <c:pt idx="15">
                  <c:v>36</c:v>
                </c:pt>
                <c:pt idx="16">
                  <c:v>41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46</c:v>
                </c:pt>
                <c:pt idx="21">
                  <c:v>47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53</c:v>
                </c:pt>
                <c:pt idx="26">
                  <c:v>53</c:v>
                </c:pt>
                <c:pt idx="2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9-492E-907C-E9CBC8D4E02F}"/>
            </c:ext>
          </c:extLst>
        </c:ser>
        <c:ser>
          <c:idx val="2"/>
          <c:order val="2"/>
          <c:tx>
            <c:strRef>
              <c:f>'Naive method'!$D$1</c:f>
              <c:strCache>
                <c:ptCount val="1"/>
                <c:pt idx="0">
                  <c:v>Future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'Naive method'!$D$2:$D$46</c:f>
              <c:numCache>
                <c:formatCode>General</c:formatCode>
                <c:ptCount val="33"/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49-492E-907C-E9CBC8D4E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033456"/>
        <c:axId val="1465043856"/>
      </c:lineChart>
      <c:catAx>
        <c:axId val="146503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43856"/>
        <c:crosses val="autoZero"/>
        <c:auto val="1"/>
        <c:lblAlgn val="ctr"/>
        <c:lblOffset val="100"/>
        <c:noMultiLvlLbl val="0"/>
      </c:catAx>
      <c:valAx>
        <c:axId val="14650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regression (1)'!$G$1</c:f>
              <c:strCache>
                <c:ptCount val="1"/>
                <c:pt idx="0">
                  <c:v>Future forecast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'Linear regression (1)'!$G$2:$G$46</c:f>
              <c:numCache>
                <c:formatCode>General</c:formatCode>
                <c:ptCount val="33"/>
                <c:pt idx="28" formatCode="0">
                  <c:v>55.003846153846155</c:v>
                </c:pt>
                <c:pt idx="29" formatCode="0">
                  <c:v>55.634521575984991</c:v>
                </c:pt>
                <c:pt idx="30" formatCode="0">
                  <c:v>56.265196998123834</c:v>
                </c:pt>
                <c:pt idx="31" formatCode="0">
                  <c:v>56.89587242026267</c:v>
                </c:pt>
                <c:pt idx="32" formatCode="0">
                  <c:v>57.526547842401506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D-4EAA-BC54-C6F340B61978}"/>
            </c:ext>
          </c:extLst>
        </c:ser>
        <c:ser>
          <c:idx val="1"/>
          <c:order val="1"/>
          <c:tx>
            <c:strRef>
              <c:f>'Linear regression (1)'!$F$1</c:f>
              <c:strCache>
                <c:ptCount val="1"/>
                <c:pt idx="0">
                  <c:v>Historical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regression (1)'!$F$2:$F$41</c:f>
              <c:numCache>
                <c:formatCode>0</c:formatCode>
                <c:ptCount val="28"/>
                <c:pt idx="0">
                  <c:v>29.776829268292683</c:v>
                </c:pt>
                <c:pt idx="1">
                  <c:v>30.407504690431523</c:v>
                </c:pt>
                <c:pt idx="2">
                  <c:v>31.038180112570359</c:v>
                </c:pt>
                <c:pt idx="3">
                  <c:v>31.668855534709195</c:v>
                </c:pt>
                <c:pt idx="4">
                  <c:v>32.299530956848031</c:v>
                </c:pt>
                <c:pt idx="5">
                  <c:v>32.930206378986867</c:v>
                </c:pt>
                <c:pt idx="6">
                  <c:v>33.560881801125703</c:v>
                </c:pt>
                <c:pt idx="7">
                  <c:v>34.191557223264539</c:v>
                </c:pt>
                <c:pt idx="8">
                  <c:v>34.822232645403382</c:v>
                </c:pt>
                <c:pt idx="9">
                  <c:v>35.452908067542218</c:v>
                </c:pt>
                <c:pt idx="10">
                  <c:v>36.083583489681054</c:v>
                </c:pt>
                <c:pt idx="11">
                  <c:v>36.71425891181989</c:v>
                </c:pt>
                <c:pt idx="12">
                  <c:v>37.344934333958726</c:v>
                </c:pt>
                <c:pt idx="13">
                  <c:v>37.975609756097562</c:v>
                </c:pt>
                <c:pt idx="14">
                  <c:v>38.606285178236405</c:v>
                </c:pt>
                <c:pt idx="15">
                  <c:v>39.236960600375241</c:v>
                </c:pt>
                <c:pt idx="16">
                  <c:v>39.867636022514077</c:v>
                </c:pt>
                <c:pt idx="17">
                  <c:v>40.498311444652913</c:v>
                </c:pt>
                <c:pt idx="18">
                  <c:v>41.128986866791749</c:v>
                </c:pt>
                <c:pt idx="19">
                  <c:v>41.759662288930585</c:v>
                </c:pt>
                <c:pt idx="20">
                  <c:v>42.390337711069421</c:v>
                </c:pt>
                <c:pt idx="21">
                  <c:v>43.021013133208257</c:v>
                </c:pt>
                <c:pt idx="22">
                  <c:v>43.651688555347093</c:v>
                </c:pt>
                <c:pt idx="23">
                  <c:v>44.282363977485929</c:v>
                </c:pt>
                <c:pt idx="24">
                  <c:v>44.913039399624765</c:v>
                </c:pt>
                <c:pt idx="25">
                  <c:v>53.111819887429647</c:v>
                </c:pt>
                <c:pt idx="26">
                  <c:v>53.742495309568483</c:v>
                </c:pt>
                <c:pt idx="27">
                  <c:v>54.373170731707319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D-4EAA-BC54-C6F340B61978}"/>
            </c:ext>
          </c:extLst>
        </c:ser>
        <c:ser>
          <c:idx val="2"/>
          <c:order val="2"/>
          <c:tx>
            <c:strRef>
              <c:f>'Linear regression (1)'!$C$1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'Linear regression (1)'!$C$2:$C$41</c:f>
              <c:numCache>
                <c:formatCode>General</c:formatCode>
                <c:ptCount val="28"/>
                <c:pt idx="0">
                  <c:v>30</c:v>
                </c:pt>
                <c:pt idx="1">
                  <c:v>32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31</c:v>
                </c:pt>
                <c:pt idx="6">
                  <c:v>34</c:v>
                </c:pt>
                <c:pt idx="7">
                  <c:v>35</c:v>
                </c:pt>
                <c:pt idx="8">
                  <c:v>34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36</c:v>
                </c:pt>
                <c:pt idx="13">
                  <c:v>37</c:v>
                </c:pt>
                <c:pt idx="14">
                  <c:v>36</c:v>
                </c:pt>
                <c:pt idx="15">
                  <c:v>41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53</c:v>
                </c:pt>
                <c:pt idx="26">
                  <c:v>50</c:v>
                </c:pt>
                <c:pt idx="27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D-4EAA-BC54-C6F340B61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397632"/>
        <c:axId val="1706394720"/>
      </c:lineChart>
      <c:catAx>
        <c:axId val="170639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394720"/>
        <c:crosses val="autoZero"/>
        <c:auto val="1"/>
        <c:lblAlgn val="ctr"/>
        <c:lblOffset val="100"/>
        <c:noMultiLvlLbl val="0"/>
      </c:catAx>
      <c:valAx>
        <c:axId val="17063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39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 model'!$C$1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'Holt model'!$C$2:$C$41</c:f>
              <c:numCache>
                <c:formatCode>General</c:formatCode>
                <c:ptCount val="28"/>
                <c:pt idx="0">
                  <c:v>30</c:v>
                </c:pt>
                <c:pt idx="1">
                  <c:v>32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31</c:v>
                </c:pt>
                <c:pt idx="6">
                  <c:v>34</c:v>
                </c:pt>
                <c:pt idx="7">
                  <c:v>35</c:v>
                </c:pt>
                <c:pt idx="8">
                  <c:v>34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36</c:v>
                </c:pt>
                <c:pt idx="13">
                  <c:v>37</c:v>
                </c:pt>
                <c:pt idx="14">
                  <c:v>36</c:v>
                </c:pt>
                <c:pt idx="15">
                  <c:v>41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53</c:v>
                </c:pt>
                <c:pt idx="26">
                  <c:v>50</c:v>
                </c:pt>
                <c:pt idx="27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A-4E01-97D7-AFA8F57A61D5}"/>
            </c:ext>
          </c:extLst>
        </c:ser>
        <c:ser>
          <c:idx val="1"/>
          <c:order val="1"/>
          <c:tx>
            <c:strRef>
              <c:f>'Holt model'!$F$1</c:f>
              <c:strCache>
                <c:ptCount val="1"/>
                <c:pt idx="0">
                  <c:v>Historical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'Holt model'!$F$2:$F$41</c:f>
              <c:numCache>
                <c:formatCode>General</c:formatCode>
                <c:ptCount val="28"/>
                <c:pt idx="6" formatCode="0">
                  <c:v>33.333333333333336</c:v>
                </c:pt>
                <c:pt idx="7" formatCode="0">
                  <c:v>34.199617857382059</c:v>
                </c:pt>
                <c:pt idx="8" formatCode="0">
                  <c:v>35.153695903768565</c:v>
                </c:pt>
                <c:pt idx="9" formatCode="0">
                  <c:v>34.824785624422972</c:v>
                </c:pt>
                <c:pt idx="10" formatCode="0">
                  <c:v>32.742118920189554</c:v>
                </c:pt>
                <c:pt idx="11" formatCode="0">
                  <c:v>32.683437594108327</c:v>
                </c:pt>
                <c:pt idx="12" formatCode="0">
                  <c:v>33.319854288571634</c:v>
                </c:pt>
                <c:pt idx="13" formatCode="0">
                  <c:v>35.50812803066232</c:v>
                </c:pt>
                <c:pt idx="14" formatCode="0">
                  <c:v>36.916217305865658</c:v>
                </c:pt>
                <c:pt idx="15" formatCode="0">
                  <c:v>36.743228264816601</c:v>
                </c:pt>
                <c:pt idx="16" formatCode="0">
                  <c:v>39.966666792809093</c:v>
                </c:pt>
                <c:pt idx="17" formatCode="0">
                  <c:v>41.073693436549036</c:v>
                </c:pt>
                <c:pt idx="18" formatCode="0">
                  <c:v>42.110449634994048</c:v>
                </c:pt>
                <c:pt idx="19" formatCode="0">
                  <c:v>43.123072829340046</c:v>
                </c:pt>
                <c:pt idx="20" formatCode="0">
                  <c:v>45.440547303909931</c:v>
                </c:pt>
                <c:pt idx="21" formatCode="0">
                  <c:v>46.893008032765358</c:v>
                </c:pt>
                <c:pt idx="22" formatCode="0">
                  <c:v>46.078687852659129</c:v>
                </c:pt>
                <c:pt idx="23" formatCode="0">
                  <c:v>46.455595225884728</c:v>
                </c:pt>
                <c:pt idx="24" formatCode="0">
                  <c:v>47.241606302762079</c:v>
                </c:pt>
                <c:pt idx="25" formatCode="0">
                  <c:v>53.793815749341547</c:v>
                </c:pt>
                <c:pt idx="26" formatCode="0">
                  <c:v>53.7011918545886</c:v>
                </c:pt>
                <c:pt idx="27" formatCode="0">
                  <c:v>51.699673067719047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A-4E01-97D7-AFA8F57A61D5}"/>
            </c:ext>
          </c:extLst>
        </c:ser>
        <c:ser>
          <c:idx val="2"/>
          <c:order val="2"/>
          <c:tx>
            <c:strRef>
              <c:f>'Holt model'!$G$1</c:f>
              <c:strCache>
                <c:ptCount val="1"/>
                <c:pt idx="0">
                  <c:v>Future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'Holt model'!$G$2:$G$46</c:f>
              <c:numCache>
                <c:formatCode>General</c:formatCode>
                <c:ptCount val="33"/>
                <c:pt idx="28">
                  <c:v>53.638569329498196</c:v>
                </c:pt>
                <c:pt idx="29">
                  <c:v>54.067140758069627</c:v>
                </c:pt>
                <c:pt idx="30">
                  <c:v>54.495712186641057</c:v>
                </c:pt>
                <c:pt idx="31">
                  <c:v>54.924283615212488</c:v>
                </c:pt>
                <c:pt idx="32">
                  <c:v>55.352855043783919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A-4E01-97D7-AFA8F57A6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5580352"/>
        <c:axId val="1805574528"/>
      </c:lineChart>
      <c:catAx>
        <c:axId val="180558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74528"/>
        <c:crosses val="autoZero"/>
        <c:auto val="1"/>
        <c:lblAlgn val="ctr"/>
        <c:lblOffset val="100"/>
        <c:noMultiLvlLbl val="0"/>
      </c:catAx>
      <c:valAx>
        <c:axId val="18055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8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with Damped trend'!$C$1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 with Damped trend'!$C$2:$C$41</c:f>
              <c:numCache>
                <c:formatCode>General</c:formatCode>
                <c:ptCount val="29"/>
                <c:pt idx="0">
                  <c:v>30</c:v>
                </c:pt>
                <c:pt idx="1">
                  <c:v>32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31</c:v>
                </c:pt>
                <c:pt idx="6">
                  <c:v>34</c:v>
                </c:pt>
                <c:pt idx="7">
                  <c:v>35</c:v>
                </c:pt>
                <c:pt idx="8">
                  <c:v>34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36</c:v>
                </c:pt>
                <c:pt idx="13">
                  <c:v>37</c:v>
                </c:pt>
                <c:pt idx="14">
                  <c:v>36</c:v>
                </c:pt>
                <c:pt idx="15">
                  <c:v>41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53</c:v>
                </c:pt>
                <c:pt idx="26">
                  <c:v>53</c:v>
                </c:pt>
                <c:pt idx="27">
                  <c:v>50</c:v>
                </c:pt>
                <c:pt idx="28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A-4F83-B7FA-6B5BF4D15149}"/>
            </c:ext>
          </c:extLst>
        </c:ser>
        <c:ser>
          <c:idx val="1"/>
          <c:order val="1"/>
          <c:tx>
            <c:strRef>
              <c:f>'Model with Damped trend'!$F$1</c:f>
              <c:strCache>
                <c:ptCount val="1"/>
                <c:pt idx="0">
                  <c:v>Historical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 with Damped trend'!$F$2:$F$41</c:f>
              <c:numCache>
                <c:formatCode>General</c:formatCode>
                <c:ptCount val="29"/>
                <c:pt idx="6" formatCode="0">
                  <c:v>33.333333333333336</c:v>
                </c:pt>
                <c:pt idx="7" formatCode="0">
                  <c:v>34.199977616973804</c:v>
                </c:pt>
                <c:pt idx="8" formatCode="0">
                  <c:v>35.154251179722372</c:v>
                </c:pt>
                <c:pt idx="9" formatCode="0">
                  <c:v>34.82435344364211</c:v>
                </c:pt>
                <c:pt idx="10" formatCode="0">
                  <c:v>32.739906724439386</c:v>
                </c:pt>
                <c:pt idx="11" formatCode="0">
                  <c:v>32.682278576120893</c:v>
                </c:pt>
                <c:pt idx="12" formatCode="0">
                  <c:v>33.319627701605306</c:v>
                </c:pt>
                <c:pt idx="13" formatCode="0">
                  <c:v>35.509496648285349</c:v>
                </c:pt>
                <c:pt idx="14" formatCode="0">
                  <c:v>36.917491665020208</c:v>
                </c:pt>
                <c:pt idx="15" formatCode="0">
                  <c:v>36.743170803795451</c:v>
                </c:pt>
                <c:pt idx="16" formatCode="0">
                  <c:v>39.968944211650772</c:v>
                </c:pt>
                <c:pt idx="17" formatCode="0">
                  <c:v>41.075031969628618</c:v>
                </c:pt>
                <c:pt idx="18" formatCode="0">
                  <c:v>42.111408477068622</c:v>
                </c:pt>
                <c:pt idx="19" formatCode="0">
                  <c:v>43.123881643801099</c:v>
                </c:pt>
                <c:pt idx="20" formatCode="0">
                  <c:v>45.442377142097342</c:v>
                </c:pt>
                <c:pt idx="21" formatCode="0">
                  <c:v>46.894477009392105</c:v>
                </c:pt>
                <c:pt idx="22" formatCode="0">
                  <c:v>46.078170009412929</c:v>
                </c:pt>
                <c:pt idx="23" formatCode="0">
                  <c:v>46.455375199177915</c:v>
                </c:pt>
                <c:pt idx="24" formatCode="0">
                  <c:v>47.241824639905651</c:v>
                </c:pt>
                <c:pt idx="25" formatCode="0">
                  <c:v>54.064748475312889</c:v>
                </c:pt>
                <c:pt idx="26" formatCode="0">
                  <c:v>53.793663797118214</c:v>
                </c:pt>
                <c:pt idx="27" formatCode="0">
                  <c:v>53.700711377336859</c:v>
                </c:pt>
                <c:pt idx="28" formatCode="0">
                  <c:v>51.697511007623589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A-4F83-B7FA-6B5BF4D15149}"/>
            </c:ext>
          </c:extLst>
        </c:ser>
        <c:ser>
          <c:idx val="2"/>
          <c:order val="2"/>
          <c:tx>
            <c:strRef>
              <c:f>'Model with Damped trend'!$G$1</c:f>
              <c:strCache>
                <c:ptCount val="1"/>
                <c:pt idx="0">
                  <c:v>Future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'Model with Damped trend'!$G$2:$G$46</c:f>
              <c:numCache>
                <c:formatCode>General</c:formatCode>
                <c:ptCount val="34"/>
                <c:pt idx="29">
                  <c:v>53.639069326178088</c:v>
                </c:pt>
                <c:pt idx="30">
                  <c:v>54.067640754749512</c:v>
                </c:pt>
                <c:pt idx="31">
                  <c:v>54.496212183320935</c:v>
                </c:pt>
                <c:pt idx="32">
                  <c:v>54.924783611892359</c:v>
                </c:pt>
                <c:pt idx="33">
                  <c:v>55.353355040463782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A-4F83-B7FA-6B5BF4D15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317856"/>
        <c:axId val="1905324928"/>
      </c:lineChart>
      <c:catAx>
        <c:axId val="190531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24928"/>
        <c:crosses val="autoZero"/>
        <c:auto val="1"/>
        <c:lblAlgn val="ctr"/>
        <c:lblOffset val="100"/>
        <c:noMultiLvlLbl val="0"/>
      </c:catAx>
      <c:valAx>
        <c:axId val="19053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175260</xdr:rowOff>
    </xdr:from>
    <xdr:to>
      <xdr:col>16</xdr:col>
      <xdr:colOff>259080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97091-91A4-422B-AE2D-D3457F82C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2</xdr:row>
      <xdr:rowOff>36195</xdr:rowOff>
    </xdr:from>
    <xdr:to>
      <xdr:col>22</xdr:col>
      <xdr:colOff>365760</xdr:colOff>
      <xdr:row>25</xdr:row>
      <xdr:rowOff>51435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A202D-BA0E-4ADA-9A4A-CF9939DAE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190500</xdr:rowOff>
    </xdr:from>
    <xdr:to>
      <xdr:col>25</xdr:col>
      <xdr:colOff>447675</xdr:colOff>
      <xdr:row>21</xdr:row>
      <xdr:rowOff>173355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BF8D71-42BD-4387-A421-446EEE513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179070</xdr:colOff>
      <xdr:row>6</xdr:row>
      <xdr:rowOff>53340</xdr:rowOff>
    </xdr:from>
    <xdr:to>
      <xdr:col>28</xdr:col>
      <xdr:colOff>281940</xdr:colOff>
      <xdr:row>24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774C06-9445-4843-81CE-2AB6FAB23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142875</xdr:colOff>
      <xdr:row>10</xdr:row>
      <xdr:rowOff>123825</xdr:rowOff>
    </xdr:from>
    <xdr:to>
      <xdr:col>8</xdr:col>
      <xdr:colOff>240213</xdr:colOff>
      <xdr:row>13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62E1D0-3018-4AAC-8108-7AB1100BBB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112"/>
        <a:stretch/>
      </xdr:blipFill>
      <xdr:spPr>
        <a:xfrm>
          <a:off x="3495675" y="2038350"/>
          <a:ext cx="2545263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42</xdr:row>
      <xdr:rowOff>38100</xdr:rowOff>
    </xdr:from>
    <xdr:to>
      <xdr:col>5</xdr:col>
      <xdr:colOff>1163422</xdr:colOff>
      <xdr:row>44</xdr:row>
      <xdr:rowOff>141020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777FC6-6795-4E3B-AEF9-E686CDA5B6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8763"/>
        <a:stretch/>
      </xdr:blipFill>
      <xdr:spPr>
        <a:xfrm>
          <a:off x="1171575" y="5762625"/>
          <a:ext cx="2144497" cy="5791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7</xdr:row>
      <xdr:rowOff>26670</xdr:rowOff>
    </xdr:from>
    <xdr:to>
      <xdr:col>26</xdr:col>
      <xdr:colOff>544830</xdr:colOff>
      <xdr:row>24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00E7A5-D3AC-4A8D-BC0E-54B5098C4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1200149</xdr:colOff>
      <xdr:row>8</xdr:row>
      <xdr:rowOff>95249</xdr:rowOff>
    </xdr:from>
    <xdr:to>
      <xdr:col>8</xdr:col>
      <xdr:colOff>351123</xdr:colOff>
      <xdr:row>11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91F0FA-617A-4C21-A1F6-0DFD24BB4A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004"/>
        <a:stretch/>
      </xdr:blipFill>
      <xdr:spPr>
        <a:xfrm>
          <a:off x="3352799" y="1628774"/>
          <a:ext cx="2856199" cy="6572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42</xdr:row>
      <xdr:rowOff>76201</xdr:rowOff>
    </xdr:from>
    <xdr:to>
      <xdr:col>6</xdr:col>
      <xdr:colOff>38100</xdr:colOff>
      <xdr:row>44</xdr:row>
      <xdr:rowOff>182769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75CF84-6D84-4BEB-B80A-34F968AB83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4254" t="26571" b="33041"/>
        <a:stretch/>
      </xdr:blipFill>
      <xdr:spPr>
        <a:xfrm>
          <a:off x="1038225" y="5991226"/>
          <a:ext cx="2352675" cy="58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workbookViewId="0">
      <selection activeCell="S20" sqref="S20"/>
    </sheetView>
  </sheetViews>
  <sheetFormatPr baseColWidth="10" defaultColWidth="9.140625" defaultRowHeight="15" x14ac:dyDescent="0.25"/>
  <cols>
    <col min="1" max="1" width="10.7109375" style="2" bestFit="1" customWidth="1"/>
    <col min="2" max="18" width="9.140625" style="2"/>
    <col min="19" max="19" width="31.7109375" style="2" bestFit="1" customWidth="1"/>
    <col min="20" max="16384" width="9.140625" style="2"/>
  </cols>
  <sheetData>
    <row r="1" spans="1:22" x14ac:dyDescent="0.25">
      <c r="A1" s="1" t="s">
        <v>0</v>
      </c>
      <c r="B1" s="1" t="s">
        <v>1</v>
      </c>
    </row>
    <row r="2" spans="1:22" x14ac:dyDescent="0.25">
      <c r="A2" s="13">
        <v>39448</v>
      </c>
      <c r="B2" s="2">
        <v>30</v>
      </c>
    </row>
    <row r="3" spans="1:22" x14ac:dyDescent="0.25">
      <c r="A3" s="13">
        <v>39479</v>
      </c>
      <c r="B3" s="2">
        <v>32</v>
      </c>
    </row>
    <row r="4" spans="1:22" x14ac:dyDescent="0.25">
      <c r="A4" s="13">
        <v>39508</v>
      </c>
      <c r="B4" s="2">
        <v>30</v>
      </c>
    </row>
    <row r="5" spans="1:22" x14ac:dyDescent="0.25">
      <c r="A5" s="13">
        <v>39539</v>
      </c>
      <c r="B5" s="2">
        <v>34</v>
      </c>
    </row>
    <row r="6" spans="1:22" x14ac:dyDescent="0.25">
      <c r="A6" s="13">
        <v>39569</v>
      </c>
      <c r="B6" s="2">
        <v>34</v>
      </c>
    </row>
    <row r="7" spans="1:22" x14ac:dyDescent="0.25">
      <c r="A7" s="13">
        <v>39600</v>
      </c>
      <c r="B7" s="2">
        <v>31</v>
      </c>
    </row>
    <row r="8" spans="1:22" ht="18.75" x14ac:dyDescent="0.3">
      <c r="A8" s="13">
        <v>39630</v>
      </c>
      <c r="B8" s="2">
        <v>34</v>
      </c>
      <c r="T8" s="10" t="s">
        <v>2</v>
      </c>
      <c r="U8" s="10" t="s">
        <v>3</v>
      </c>
      <c r="V8" s="10" t="s">
        <v>4</v>
      </c>
    </row>
    <row r="9" spans="1:22" ht="18.75" x14ac:dyDescent="0.3">
      <c r="A9" s="13">
        <v>39661</v>
      </c>
      <c r="B9" s="2">
        <v>35</v>
      </c>
      <c r="S9" s="10" t="s">
        <v>5</v>
      </c>
      <c r="T9" s="18" cm="1">
        <f t="array" ref="T9:V9">'Naive method'!G44:I44</f>
        <v>6.3076923076923075</v>
      </c>
      <c r="U9" s="18">
        <v>2.0512820512820511</v>
      </c>
      <c r="V9" s="19">
        <v>4.9502144675823187E-2</v>
      </c>
    </row>
    <row r="10" spans="1:22" ht="18.75" x14ac:dyDescent="0.3">
      <c r="A10" s="13">
        <v>39692</v>
      </c>
      <c r="B10" s="2">
        <v>34</v>
      </c>
      <c r="S10" s="10" t="s">
        <v>6</v>
      </c>
      <c r="T10" s="18" cm="1">
        <f t="array" ref="T10:V10">'Linear regression (1)'!J44:L44</f>
        <v>5.768989212007507</v>
      </c>
      <c r="U10" s="18">
        <v>2.025361163227017</v>
      </c>
      <c r="V10" s="19">
        <v>4.9752953850406477E-2</v>
      </c>
    </row>
    <row r="11" spans="1:22" ht="18.75" x14ac:dyDescent="0.3">
      <c r="A11" s="13">
        <v>39722</v>
      </c>
      <c r="B11" s="2">
        <v>31</v>
      </c>
      <c r="S11" s="10" t="s">
        <v>7</v>
      </c>
      <c r="T11" s="18" cm="1">
        <f t="array" ref="T11:V11">'Holt model'!J44:L44</f>
        <v>5.0317800294036932</v>
      </c>
      <c r="U11" s="18">
        <v>1.8203854997408015</v>
      </c>
      <c r="V11" s="19">
        <v>4.1715354812285436E-2</v>
      </c>
    </row>
    <row r="12" spans="1:22" ht="18.75" x14ac:dyDescent="0.3">
      <c r="A12" s="13">
        <v>39753</v>
      </c>
      <c r="B12" s="2">
        <v>32</v>
      </c>
      <c r="S12" s="10" t="s">
        <v>8</v>
      </c>
      <c r="T12" s="18" cm="1">
        <f t="array" ref="T12:V12">'Model with Damped trend'!J44:L44</f>
        <v>5.031781815014738</v>
      </c>
      <c r="U12" s="18">
        <v>1.820320044095376</v>
      </c>
      <c r="V12" s="19">
        <v>4.1713257904681333E-2</v>
      </c>
    </row>
    <row r="13" spans="1:22" x14ac:dyDescent="0.25">
      <c r="A13" s="13">
        <v>39783</v>
      </c>
      <c r="B13" s="2">
        <v>33</v>
      </c>
    </row>
    <row r="14" spans="1:22" x14ac:dyDescent="0.25">
      <c r="A14" s="13">
        <v>39814</v>
      </c>
      <c r="B14" s="2">
        <v>36</v>
      </c>
    </row>
    <row r="15" spans="1:22" x14ac:dyDescent="0.25">
      <c r="A15" s="13">
        <v>39845</v>
      </c>
      <c r="B15" s="2">
        <v>37</v>
      </c>
    </row>
    <row r="16" spans="1:22" x14ac:dyDescent="0.25">
      <c r="A16" s="13">
        <v>39873</v>
      </c>
      <c r="B16" s="2">
        <v>36</v>
      </c>
    </row>
    <row r="17" spans="1:2" x14ac:dyDescent="0.25">
      <c r="A17" s="13">
        <v>39904</v>
      </c>
      <c r="B17" s="2">
        <v>41</v>
      </c>
    </row>
    <row r="18" spans="1:2" x14ac:dyDescent="0.25">
      <c r="A18" s="13">
        <v>39934</v>
      </c>
      <c r="B18" s="2">
        <v>41</v>
      </c>
    </row>
    <row r="19" spans="1:2" x14ac:dyDescent="0.25">
      <c r="A19" s="13">
        <v>39965</v>
      </c>
      <c r="B19" s="2">
        <v>42</v>
      </c>
    </row>
    <row r="20" spans="1:2" x14ac:dyDescent="0.25">
      <c r="A20" s="13">
        <v>39995</v>
      </c>
      <c r="B20" s="2">
        <v>43</v>
      </c>
    </row>
    <row r="21" spans="1:2" x14ac:dyDescent="0.25">
      <c r="A21" s="13">
        <v>40026</v>
      </c>
      <c r="B21" s="2">
        <v>46</v>
      </c>
    </row>
    <row r="22" spans="1:2" x14ac:dyDescent="0.25">
      <c r="A22" s="13">
        <v>40057</v>
      </c>
      <c r="B22" s="2">
        <v>47</v>
      </c>
    </row>
    <row r="23" spans="1:2" x14ac:dyDescent="0.25">
      <c r="A23" s="13">
        <v>40087</v>
      </c>
      <c r="B23" s="2">
        <v>45</v>
      </c>
    </row>
    <row r="24" spans="1:2" x14ac:dyDescent="0.25">
      <c r="A24" s="13">
        <v>40118</v>
      </c>
      <c r="B24" s="2">
        <v>46</v>
      </c>
    </row>
    <row r="25" spans="1:2" x14ac:dyDescent="0.25">
      <c r="A25" s="13">
        <v>40148</v>
      </c>
      <c r="B25" s="2">
        <v>47</v>
      </c>
    </row>
    <row r="26" spans="1:2" x14ac:dyDescent="0.25">
      <c r="A26" s="13">
        <v>40179</v>
      </c>
      <c r="B26" s="2">
        <v>48</v>
      </c>
    </row>
    <row r="27" spans="1:2" x14ac:dyDescent="0.25">
      <c r="A27" s="13">
        <v>40210</v>
      </c>
      <c r="B27" s="2">
        <v>44</v>
      </c>
    </row>
    <row r="28" spans="1:2" x14ac:dyDescent="0.25">
      <c r="A28" s="13">
        <v>40238</v>
      </c>
      <c r="B28" s="2">
        <v>46</v>
      </c>
    </row>
    <row r="29" spans="1:2" x14ac:dyDescent="0.25">
      <c r="A29" s="13">
        <v>40269</v>
      </c>
      <c r="B29" s="2">
        <v>43</v>
      </c>
    </row>
    <row r="30" spans="1:2" x14ac:dyDescent="0.25">
      <c r="A30" s="13">
        <v>40299</v>
      </c>
      <c r="B30" s="2">
        <v>45</v>
      </c>
    </row>
    <row r="31" spans="1:2" x14ac:dyDescent="0.25">
      <c r="A31" s="13">
        <v>40330</v>
      </c>
      <c r="B31" s="2">
        <v>44</v>
      </c>
    </row>
    <row r="32" spans="1:2" x14ac:dyDescent="0.25">
      <c r="A32" s="13">
        <v>40360</v>
      </c>
      <c r="B32" s="2">
        <v>48</v>
      </c>
    </row>
    <row r="33" spans="1:2" x14ac:dyDescent="0.25">
      <c r="A33" s="13">
        <v>40391</v>
      </c>
      <c r="B33" s="2">
        <v>50</v>
      </c>
    </row>
    <row r="34" spans="1:2" x14ac:dyDescent="0.25">
      <c r="A34" s="13">
        <v>40422</v>
      </c>
      <c r="B34" s="2">
        <v>52</v>
      </c>
    </row>
    <row r="35" spans="1:2" x14ac:dyDescent="0.25">
      <c r="A35" s="13">
        <v>40452</v>
      </c>
      <c r="B35" s="2">
        <v>48</v>
      </c>
    </row>
    <row r="36" spans="1:2" x14ac:dyDescent="0.25">
      <c r="A36" s="13">
        <v>40483</v>
      </c>
      <c r="B36" s="2">
        <v>54</v>
      </c>
    </row>
    <row r="37" spans="1:2" x14ac:dyDescent="0.25">
      <c r="A37" s="13">
        <v>40513</v>
      </c>
      <c r="B37" s="2">
        <v>54</v>
      </c>
    </row>
    <row r="38" spans="1:2" x14ac:dyDescent="0.25">
      <c r="A38" s="13">
        <v>40544</v>
      </c>
      <c r="B38" s="2">
        <v>53</v>
      </c>
    </row>
    <row r="39" spans="1:2" x14ac:dyDescent="0.25">
      <c r="A39" s="13">
        <v>40575</v>
      </c>
      <c r="B39" s="2">
        <v>53</v>
      </c>
    </row>
    <row r="40" spans="1:2" x14ac:dyDescent="0.25">
      <c r="A40" s="13">
        <v>40603</v>
      </c>
      <c r="B40" s="2">
        <v>50</v>
      </c>
    </row>
    <row r="41" spans="1:2" x14ac:dyDescent="0.25">
      <c r="A41" s="13">
        <v>40634</v>
      </c>
      <c r="B41" s="2">
        <v>54</v>
      </c>
    </row>
  </sheetData>
  <phoneticPr fontId="11" type="noConversion"/>
  <conditionalFormatting sqref="T9:T12">
    <cfRule type="top10" dxfId="4" priority="1" percent="1" bottom="1" rank="10"/>
  </conditionalFormatting>
  <conditionalFormatting sqref="U9:U12">
    <cfRule type="top10" dxfId="3" priority="2" percent="1" bottom="1" rank="10"/>
  </conditionalFormatting>
  <conditionalFormatting sqref="V9:V12">
    <cfRule type="top10" dxfId="2" priority="3" percent="1" bottom="1" rank="10"/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ED70-0902-4E76-B086-202EE147D69D}">
  <dimension ref="A1:I46"/>
  <sheetViews>
    <sheetView workbookViewId="0">
      <selection activeCell="D44" sqref="D44"/>
    </sheetView>
  </sheetViews>
  <sheetFormatPr baseColWidth="10" defaultColWidth="9.140625" defaultRowHeight="15" x14ac:dyDescent="0.25"/>
  <cols>
    <col min="1" max="1" width="7.28515625" bestFit="1" customWidth="1"/>
    <col min="2" max="2" width="5.7109375" bestFit="1" customWidth="1"/>
    <col min="3" max="3" width="18" bestFit="1" customWidth="1"/>
    <col min="4" max="4" width="15.28515625" bestFit="1" customWidth="1"/>
    <col min="6" max="6" width="6.5703125" bestFit="1" customWidth="1"/>
    <col min="7" max="7" width="6.28515625" bestFit="1" customWidth="1"/>
    <col min="8" max="8" width="6.42578125" bestFit="1" customWidth="1"/>
    <col min="9" max="9" width="7.28515625" bestFit="1" customWidth="1"/>
  </cols>
  <sheetData>
    <row r="1" spans="1:9" ht="15.75" x14ac:dyDescent="0.25">
      <c r="A1" s="5" t="s">
        <v>0</v>
      </c>
      <c r="B1" s="5" t="s">
        <v>1</v>
      </c>
      <c r="C1" s="6" t="s">
        <v>9</v>
      </c>
      <c r="D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r="2" spans="1:9" x14ac:dyDescent="0.25">
      <c r="A2" s="13">
        <v>39448</v>
      </c>
      <c r="B2" s="2">
        <f>'Time series 2'!B2</f>
        <v>30</v>
      </c>
    </row>
    <row r="3" spans="1:9" x14ac:dyDescent="0.25">
      <c r="A3" s="13">
        <v>39479</v>
      </c>
      <c r="B3" s="2">
        <f>'Time series 2'!B3</f>
        <v>32</v>
      </c>
      <c r="C3">
        <f>B2</f>
        <v>30</v>
      </c>
      <c r="F3" s="9">
        <f>B3-C3</f>
        <v>2</v>
      </c>
      <c r="G3" s="9">
        <f>F3^2</f>
        <v>4</v>
      </c>
      <c r="H3" s="9">
        <f>ABS(F3)</f>
        <v>2</v>
      </c>
      <c r="I3" s="9">
        <f>H3/B3</f>
        <v>6.25E-2</v>
      </c>
    </row>
    <row r="4" spans="1:9" x14ac:dyDescent="0.25">
      <c r="A4" s="13">
        <v>39508</v>
      </c>
      <c r="B4" s="2">
        <f>'Time series 2'!B4</f>
        <v>30</v>
      </c>
      <c r="C4">
        <f t="shared" ref="C4:C41" si="0">B3</f>
        <v>32</v>
      </c>
      <c r="F4" s="9">
        <f t="shared" ref="F4:F41" si="1">B4-C4</f>
        <v>-2</v>
      </c>
      <c r="G4" s="9">
        <f t="shared" ref="G4:G41" si="2">F4^2</f>
        <v>4</v>
      </c>
      <c r="H4" s="9">
        <f t="shared" ref="H4:H41" si="3">ABS(F4)</f>
        <v>2</v>
      </c>
      <c r="I4" s="9">
        <f t="shared" ref="I4:I41" si="4">H4/B4</f>
        <v>6.6666666666666666E-2</v>
      </c>
    </row>
    <row r="5" spans="1:9" x14ac:dyDescent="0.25">
      <c r="A5" s="13">
        <v>39539</v>
      </c>
      <c r="B5" s="2">
        <f>'Time series 2'!B5</f>
        <v>34</v>
      </c>
      <c r="C5">
        <f t="shared" si="0"/>
        <v>30</v>
      </c>
      <c r="F5" s="9">
        <f t="shared" si="1"/>
        <v>4</v>
      </c>
      <c r="G5" s="9">
        <f t="shared" si="2"/>
        <v>16</v>
      </c>
      <c r="H5" s="9">
        <f t="shared" si="3"/>
        <v>4</v>
      </c>
      <c r="I5" s="9">
        <f t="shared" si="4"/>
        <v>0.11764705882352941</v>
      </c>
    </row>
    <row r="6" spans="1:9" x14ac:dyDescent="0.25">
      <c r="A6" s="13">
        <v>39569</v>
      </c>
      <c r="B6" s="2">
        <f>'Time series 2'!B6</f>
        <v>34</v>
      </c>
      <c r="C6">
        <f t="shared" si="0"/>
        <v>34</v>
      </c>
      <c r="F6" s="9">
        <f t="shared" si="1"/>
        <v>0</v>
      </c>
      <c r="G6" s="9">
        <f t="shared" si="2"/>
        <v>0</v>
      </c>
      <c r="H6" s="9">
        <f t="shared" si="3"/>
        <v>0</v>
      </c>
      <c r="I6" s="9">
        <f t="shared" si="4"/>
        <v>0</v>
      </c>
    </row>
    <row r="7" spans="1:9" x14ac:dyDescent="0.25">
      <c r="A7" s="13">
        <v>39600</v>
      </c>
      <c r="B7" s="2">
        <f>'Time series 2'!B7</f>
        <v>31</v>
      </c>
      <c r="C7">
        <f t="shared" si="0"/>
        <v>34</v>
      </c>
      <c r="F7" s="9">
        <f t="shared" si="1"/>
        <v>-3</v>
      </c>
      <c r="G7" s="9">
        <f t="shared" si="2"/>
        <v>9</v>
      </c>
      <c r="H7" s="9">
        <f t="shared" si="3"/>
        <v>3</v>
      </c>
      <c r="I7" s="9">
        <f t="shared" si="4"/>
        <v>9.6774193548387094E-2</v>
      </c>
    </row>
    <row r="8" spans="1:9" x14ac:dyDescent="0.25">
      <c r="A8" s="13">
        <v>39630</v>
      </c>
      <c r="B8" s="2">
        <f>'Time series 2'!B8</f>
        <v>34</v>
      </c>
      <c r="C8">
        <f t="shared" si="0"/>
        <v>31</v>
      </c>
      <c r="F8" s="9">
        <f t="shared" si="1"/>
        <v>3</v>
      </c>
      <c r="G8" s="9">
        <f t="shared" si="2"/>
        <v>9</v>
      </c>
      <c r="H8" s="9">
        <f t="shared" si="3"/>
        <v>3</v>
      </c>
      <c r="I8" s="9">
        <f t="shared" si="4"/>
        <v>8.8235294117647065E-2</v>
      </c>
    </row>
    <row r="9" spans="1:9" x14ac:dyDescent="0.25">
      <c r="A9" s="13">
        <v>39661</v>
      </c>
      <c r="B9" s="2">
        <f>'Time series 2'!B9</f>
        <v>35</v>
      </c>
      <c r="C9">
        <f t="shared" si="0"/>
        <v>34</v>
      </c>
      <c r="F9" s="9">
        <f t="shared" si="1"/>
        <v>1</v>
      </c>
      <c r="G9" s="9">
        <f t="shared" si="2"/>
        <v>1</v>
      </c>
      <c r="H9" s="9">
        <f t="shared" si="3"/>
        <v>1</v>
      </c>
      <c r="I9" s="9">
        <f t="shared" si="4"/>
        <v>2.8571428571428571E-2</v>
      </c>
    </row>
    <row r="10" spans="1:9" x14ac:dyDescent="0.25">
      <c r="A10" s="13">
        <v>39692</v>
      </c>
      <c r="B10" s="2">
        <f>'Time series 2'!B10</f>
        <v>34</v>
      </c>
      <c r="C10">
        <f t="shared" si="0"/>
        <v>35</v>
      </c>
      <c r="F10" s="9">
        <f t="shared" si="1"/>
        <v>-1</v>
      </c>
      <c r="G10" s="9">
        <f t="shared" si="2"/>
        <v>1</v>
      </c>
      <c r="H10" s="9">
        <f t="shared" si="3"/>
        <v>1</v>
      </c>
      <c r="I10" s="9">
        <f t="shared" si="4"/>
        <v>2.9411764705882353E-2</v>
      </c>
    </row>
    <row r="11" spans="1:9" x14ac:dyDescent="0.25">
      <c r="A11" s="13">
        <v>39722</v>
      </c>
      <c r="B11" s="2">
        <f>'Time series 2'!B11</f>
        <v>31</v>
      </c>
      <c r="C11">
        <f t="shared" si="0"/>
        <v>34</v>
      </c>
      <c r="F11" s="9">
        <f t="shared" si="1"/>
        <v>-3</v>
      </c>
      <c r="G11" s="9">
        <f t="shared" si="2"/>
        <v>9</v>
      </c>
      <c r="H11" s="9">
        <f t="shared" si="3"/>
        <v>3</v>
      </c>
      <c r="I11" s="9">
        <f t="shared" si="4"/>
        <v>9.6774193548387094E-2</v>
      </c>
    </row>
    <row r="12" spans="1:9" x14ac:dyDescent="0.25">
      <c r="A12" s="13">
        <v>39753</v>
      </c>
      <c r="B12" s="2">
        <f>'Time series 2'!B12</f>
        <v>32</v>
      </c>
      <c r="C12">
        <f t="shared" si="0"/>
        <v>31</v>
      </c>
      <c r="F12" s="9">
        <f t="shared" si="1"/>
        <v>1</v>
      </c>
      <c r="G12" s="9">
        <f t="shared" si="2"/>
        <v>1</v>
      </c>
      <c r="H12" s="9">
        <f t="shared" si="3"/>
        <v>1</v>
      </c>
      <c r="I12" s="9">
        <f t="shared" si="4"/>
        <v>3.125E-2</v>
      </c>
    </row>
    <row r="13" spans="1:9" x14ac:dyDescent="0.25">
      <c r="A13" s="13">
        <v>39783</v>
      </c>
      <c r="B13" s="2">
        <f>'Time series 2'!B13</f>
        <v>33</v>
      </c>
      <c r="C13">
        <f t="shared" si="0"/>
        <v>32</v>
      </c>
      <c r="F13" s="9">
        <f t="shared" si="1"/>
        <v>1</v>
      </c>
      <c r="G13" s="9">
        <f t="shared" si="2"/>
        <v>1</v>
      </c>
      <c r="H13" s="9">
        <f t="shared" si="3"/>
        <v>1</v>
      </c>
      <c r="I13" s="9">
        <f t="shared" si="4"/>
        <v>3.0303030303030304E-2</v>
      </c>
    </row>
    <row r="14" spans="1:9" x14ac:dyDescent="0.25">
      <c r="A14" s="13">
        <v>39814</v>
      </c>
      <c r="B14" s="2">
        <f>'Time series 2'!B14</f>
        <v>36</v>
      </c>
      <c r="C14">
        <f t="shared" si="0"/>
        <v>33</v>
      </c>
      <c r="F14" s="9">
        <f t="shared" si="1"/>
        <v>3</v>
      </c>
      <c r="G14" s="9">
        <f t="shared" si="2"/>
        <v>9</v>
      </c>
      <c r="H14" s="9">
        <f t="shared" si="3"/>
        <v>3</v>
      </c>
      <c r="I14" s="9">
        <f t="shared" si="4"/>
        <v>8.3333333333333329E-2</v>
      </c>
    </row>
    <row r="15" spans="1:9" x14ac:dyDescent="0.25">
      <c r="A15" s="13">
        <v>39845</v>
      </c>
      <c r="B15" s="2">
        <f>'Time series 2'!B15</f>
        <v>37</v>
      </c>
      <c r="C15">
        <f t="shared" si="0"/>
        <v>36</v>
      </c>
      <c r="F15" s="9">
        <f t="shared" si="1"/>
        <v>1</v>
      </c>
      <c r="G15" s="9">
        <f t="shared" si="2"/>
        <v>1</v>
      </c>
      <c r="H15" s="9">
        <f t="shared" si="3"/>
        <v>1</v>
      </c>
      <c r="I15" s="9">
        <f t="shared" si="4"/>
        <v>2.7027027027027029E-2</v>
      </c>
    </row>
    <row r="16" spans="1:9" x14ac:dyDescent="0.25">
      <c r="A16" s="13">
        <v>39873</v>
      </c>
      <c r="B16" s="2">
        <f>'Time series 2'!B16</f>
        <v>36</v>
      </c>
      <c r="C16">
        <f t="shared" si="0"/>
        <v>37</v>
      </c>
      <c r="F16" s="9">
        <f t="shared" si="1"/>
        <v>-1</v>
      </c>
      <c r="G16" s="9">
        <f t="shared" si="2"/>
        <v>1</v>
      </c>
      <c r="H16" s="9">
        <f t="shared" si="3"/>
        <v>1</v>
      </c>
      <c r="I16" s="9">
        <f t="shared" si="4"/>
        <v>2.7777777777777776E-2</v>
      </c>
    </row>
    <row r="17" spans="1:9" x14ac:dyDescent="0.25">
      <c r="A17" s="13">
        <v>39904</v>
      </c>
      <c r="B17" s="2">
        <f>'Time series 2'!B17</f>
        <v>41</v>
      </c>
      <c r="C17">
        <f t="shared" si="0"/>
        <v>36</v>
      </c>
      <c r="F17" s="9">
        <f t="shared" si="1"/>
        <v>5</v>
      </c>
      <c r="G17" s="9">
        <f t="shared" si="2"/>
        <v>25</v>
      </c>
      <c r="H17" s="9">
        <f t="shared" si="3"/>
        <v>5</v>
      </c>
      <c r="I17" s="9">
        <f t="shared" si="4"/>
        <v>0.12195121951219512</v>
      </c>
    </row>
    <row r="18" spans="1:9" x14ac:dyDescent="0.25">
      <c r="A18" s="13">
        <v>39934</v>
      </c>
      <c r="B18" s="2">
        <f>'Time series 2'!B18</f>
        <v>41</v>
      </c>
      <c r="C18">
        <f t="shared" si="0"/>
        <v>41</v>
      </c>
      <c r="F18" s="9">
        <f t="shared" si="1"/>
        <v>0</v>
      </c>
      <c r="G18" s="9">
        <f t="shared" si="2"/>
        <v>0</v>
      </c>
      <c r="H18" s="9">
        <f t="shared" si="3"/>
        <v>0</v>
      </c>
      <c r="I18" s="9">
        <f t="shared" si="4"/>
        <v>0</v>
      </c>
    </row>
    <row r="19" spans="1:9" x14ac:dyDescent="0.25">
      <c r="A19" s="13">
        <v>39965</v>
      </c>
      <c r="B19" s="2">
        <f>'Time series 2'!B19</f>
        <v>42</v>
      </c>
      <c r="C19">
        <f t="shared" si="0"/>
        <v>41</v>
      </c>
      <c r="F19" s="9">
        <f t="shared" si="1"/>
        <v>1</v>
      </c>
      <c r="G19" s="9">
        <f t="shared" si="2"/>
        <v>1</v>
      </c>
      <c r="H19" s="9">
        <f t="shared" si="3"/>
        <v>1</v>
      </c>
      <c r="I19" s="9">
        <f t="shared" si="4"/>
        <v>2.3809523809523808E-2</v>
      </c>
    </row>
    <row r="20" spans="1:9" x14ac:dyDescent="0.25">
      <c r="A20" s="13">
        <v>39995</v>
      </c>
      <c r="B20" s="2">
        <f>'Time series 2'!B20</f>
        <v>43</v>
      </c>
      <c r="C20">
        <f t="shared" si="0"/>
        <v>42</v>
      </c>
      <c r="F20" s="9">
        <f t="shared" si="1"/>
        <v>1</v>
      </c>
      <c r="G20" s="9">
        <f t="shared" si="2"/>
        <v>1</v>
      </c>
      <c r="H20" s="9">
        <f t="shared" si="3"/>
        <v>1</v>
      </c>
      <c r="I20" s="9">
        <f t="shared" si="4"/>
        <v>2.3255813953488372E-2</v>
      </c>
    </row>
    <row r="21" spans="1:9" x14ac:dyDescent="0.25">
      <c r="A21" s="13">
        <v>40026</v>
      </c>
      <c r="B21" s="2">
        <f>'Time series 2'!B21</f>
        <v>46</v>
      </c>
      <c r="C21">
        <f t="shared" si="0"/>
        <v>43</v>
      </c>
      <c r="F21" s="9">
        <f t="shared" si="1"/>
        <v>3</v>
      </c>
      <c r="G21" s="9">
        <f t="shared" si="2"/>
        <v>9</v>
      </c>
      <c r="H21" s="9">
        <f t="shared" si="3"/>
        <v>3</v>
      </c>
      <c r="I21" s="9">
        <f t="shared" si="4"/>
        <v>6.5217391304347824E-2</v>
      </c>
    </row>
    <row r="22" spans="1:9" x14ac:dyDescent="0.25">
      <c r="A22" s="13">
        <v>40057</v>
      </c>
      <c r="B22" s="2">
        <f>'Time series 2'!B22</f>
        <v>47</v>
      </c>
      <c r="C22">
        <f t="shared" si="0"/>
        <v>46</v>
      </c>
      <c r="F22" s="9">
        <f t="shared" si="1"/>
        <v>1</v>
      </c>
      <c r="G22" s="9">
        <f t="shared" si="2"/>
        <v>1</v>
      </c>
      <c r="H22" s="9">
        <f t="shared" si="3"/>
        <v>1</v>
      </c>
      <c r="I22" s="9">
        <f t="shared" si="4"/>
        <v>2.1276595744680851E-2</v>
      </c>
    </row>
    <row r="23" spans="1:9" x14ac:dyDescent="0.25">
      <c r="A23" s="13">
        <v>40087</v>
      </c>
      <c r="B23" s="2">
        <f>'Time series 2'!B23</f>
        <v>45</v>
      </c>
      <c r="C23">
        <f t="shared" si="0"/>
        <v>47</v>
      </c>
      <c r="F23" s="9">
        <f t="shared" si="1"/>
        <v>-2</v>
      </c>
      <c r="G23" s="9">
        <f t="shared" si="2"/>
        <v>4</v>
      </c>
      <c r="H23" s="9">
        <f t="shared" si="3"/>
        <v>2</v>
      </c>
      <c r="I23" s="9">
        <f t="shared" si="4"/>
        <v>4.4444444444444446E-2</v>
      </c>
    </row>
    <row r="24" spans="1:9" x14ac:dyDescent="0.25">
      <c r="A24" s="13">
        <v>40118</v>
      </c>
      <c r="B24" s="2">
        <f>'Time series 2'!B24</f>
        <v>46</v>
      </c>
      <c r="C24">
        <f t="shared" si="0"/>
        <v>45</v>
      </c>
      <c r="F24" s="9">
        <f t="shared" si="1"/>
        <v>1</v>
      </c>
      <c r="G24" s="9">
        <f t="shared" si="2"/>
        <v>1</v>
      </c>
      <c r="H24" s="9">
        <f t="shared" si="3"/>
        <v>1</v>
      </c>
      <c r="I24" s="9">
        <f t="shared" si="4"/>
        <v>2.1739130434782608E-2</v>
      </c>
    </row>
    <row r="25" spans="1:9" x14ac:dyDescent="0.25">
      <c r="A25" s="13">
        <v>40148</v>
      </c>
      <c r="B25" s="2">
        <f>'Time series 2'!B25</f>
        <v>47</v>
      </c>
      <c r="C25">
        <f t="shared" si="0"/>
        <v>46</v>
      </c>
      <c r="F25" s="9">
        <f t="shared" si="1"/>
        <v>1</v>
      </c>
      <c r="G25" s="9">
        <f t="shared" si="2"/>
        <v>1</v>
      </c>
      <c r="H25" s="9">
        <f t="shared" si="3"/>
        <v>1</v>
      </c>
      <c r="I25" s="9">
        <f t="shared" si="4"/>
        <v>2.1276595744680851E-2</v>
      </c>
    </row>
    <row r="26" spans="1:9" x14ac:dyDescent="0.25">
      <c r="A26" s="13">
        <v>40179</v>
      </c>
      <c r="B26" s="2">
        <f>'Time series 2'!B26</f>
        <v>48</v>
      </c>
      <c r="C26">
        <f t="shared" si="0"/>
        <v>47</v>
      </c>
      <c r="F26" s="9">
        <f t="shared" si="1"/>
        <v>1</v>
      </c>
      <c r="G26" s="9">
        <f t="shared" si="2"/>
        <v>1</v>
      </c>
      <c r="H26" s="9">
        <f t="shared" si="3"/>
        <v>1</v>
      </c>
      <c r="I26" s="9">
        <f t="shared" si="4"/>
        <v>2.0833333333333332E-2</v>
      </c>
    </row>
    <row r="27" spans="1:9" hidden="1" x14ac:dyDescent="0.25">
      <c r="A27" s="13">
        <v>40210</v>
      </c>
      <c r="B27" s="2">
        <f>'Time series 2'!B27</f>
        <v>44</v>
      </c>
      <c r="C27">
        <f t="shared" si="0"/>
        <v>48</v>
      </c>
      <c r="F27" s="9">
        <f t="shared" si="1"/>
        <v>-4</v>
      </c>
      <c r="G27" s="9">
        <f t="shared" si="2"/>
        <v>16</v>
      </c>
      <c r="H27" s="9">
        <f t="shared" si="3"/>
        <v>4</v>
      </c>
      <c r="I27" s="9">
        <f t="shared" si="4"/>
        <v>9.0909090909090912E-2</v>
      </c>
    </row>
    <row r="28" spans="1:9" hidden="1" x14ac:dyDescent="0.25">
      <c r="A28" s="13">
        <v>40238</v>
      </c>
      <c r="B28" s="2">
        <f>'Time series 2'!B28</f>
        <v>46</v>
      </c>
      <c r="C28">
        <f t="shared" si="0"/>
        <v>44</v>
      </c>
      <c r="F28" s="9">
        <f t="shared" si="1"/>
        <v>2</v>
      </c>
      <c r="G28" s="9">
        <f t="shared" si="2"/>
        <v>4</v>
      </c>
      <c r="H28" s="9">
        <f t="shared" si="3"/>
        <v>2</v>
      </c>
      <c r="I28" s="9">
        <f t="shared" si="4"/>
        <v>4.3478260869565216E-2</v>
      </c>
    </row>
    <row r="29" spans="1:9" hidden="1" x14ac:dyDescent="0.25">
      <c r="A29" s="13">
        <v>40269</v>
      </c>
      <c r="B29" s="2">
        <f>'Time series 2'!B29</f>
        <v>43</v>
      </c>
      <c r="C29">
        <f t="shared" si="0"/>
        <v>46</v>
      </c>
      <c r="F29" s="9">
        <f t="shared" si="1"/>
        <v>-3</v>
      </c>
      <c r="G29" s="9">
        <f t="shared" si="2"/>
        <v>9</v>
      </c>
      <c r="H29" s="9">
        <f t="shared" si="3"/>
        <v>3</v>
      </c>
      <c r="I29" s="9">
        <f t="shared" si="4"/>
        <v>6.9767441860465115E-2</v>
      </c>
    </row>
    <row r="30" spans="1:9" hidden="1" x14ac:dyDescent="0.25">
      <c r="A30" s="13">
        <v>40299</v>
      </c>
      <c r="B30" s="2">
        <f>'Time series 2'!B30</f>
        <v>45</v>
      </c>
      <c r="C30">
        <f t="shared" si="0"/>
        <v>43</v>
      </c>
      <c r="F30" s="9">
        <f t="shared" si="1"/>
        <v>2</v>
      </c>
      <c r="G30" s="9">
        <f t="shared" si="2"/>
        <v>4</v>
      </c>
      <c r="H30" s="9">
        <f t="shared" si="3"/>
        <v>2</v>
      </c>
      <c r="I30" s="9">
        <f t="shared" si="4"/>
        <v>4.4444444444444446E-2</v>
      </c>
    </row>
    <row r="31" spans="1:9" hidden="1" x14ac:dyDescent="0.25">
      <c r="A31" s="13">
        <v>40330</v>
      </c>
      <c r="B31" s="2">
        <f>'Time series 2'!B31</f>
        <v>44</v>
      </c>
      <c r="C31">
        <f t="shared" si="0"/>
        <v>45</v>
      </c>
      <c r="F31" s="9">
        <f t="shared" si="1"/>
        <v>-1</v>
      </c>
      <c r="G31" s="9">
        <f t="shared" si="2"/>
        <v>1</v>
      </c>
      <c r="H31" s="9">
        <f t="shared" si="3"/>
        <v>1</v>
      </c>
      <c r="I31" s="9">
        <f t="shared" si="4"/>
        <v>2.2727272727272728E-2</v>
      </c>
    </row>
    <row r="32" spans="1:9" hidden="1" x14ac:dyDescent="0.25">
      <c r="A32" s="13">
        <v>40360</v>
      </c>
      <c r="B32" s="2">
        <f>'Time series 2'!B32</f>
        <v>48</v>
      </c>
      <c r="C32">
        <f t="shared" si="0"/>
        <v>44</v>
      </c>
      <c r="F32" s="9">
        <f t="shared" si="1"/>
        <v>4</v>
      </c>
      <c r="G32" s="9">
        <f t="shared" si="2"/>
        <v>16</v>
      </c>
      <c r="H32" s="9">
        <f t="shared" si="3"/>
        <v>4</v>
      </c>
      <c r="I32" s="9">
        <f t="shared" si="4"/>
        <v>8.3333333333333329E-2</v>
      </c>
    </row>
    <row r="33" spans="1:9" hidden="1" x14ac:dyDescent="0.25">
      <c r="A33" s="13">
        <v>40391</v>
      </c>
      <c r="B33" s="2">
        <f>'Time series 2'!B33</f>
        <v>50</v>
      </c>
      <c r="C33">
        <f t="shared" si="0"/>
        <v>48</v>
      </c>
      <c r="F33" s="9">
        <f t="shared" si="1"/>
        <v>2</v>
      </c>
      <c r="G33" s="9">
        <f t="shared" si="2"/>
        <v>4</v>
      </c>
      <c r="H33" s="9">
        <f t="shared" si="3"/>
        <v>2</v>
      </c>
      <c r="I33" s="9">
        <f t="shared" si="4"/>
        <v>0.04</v>
      </c>
    </row>
    <row r="34" spans="1:9" hidden="1" x14ac:dyDescent="0.25">
      <c r="A34" s="13">
        <v>40422</v>
      </c>
      <c r="B34" s="2">
        <f>'Time series 2'!B34</f>
        <v>52</v>
      </c>
      <c r="C34">
        <f t="shared" si="0"/>
        <v>50</v>
      </c>
      <c r="F34" s="9">
        <f t="shared" si="1"/>
        <v>2</v>
      </c>
      <c r="G34" s="9">
        <f t="shared" si="2"/>
        <v>4</v>
      </c>
      <c r="H34" s="9">
        <f t="shared" si="3"/>
        <v>2</v>
      </c>
      <c r="I34" s="9">
        <f t="shared" si="4"/>
        <v>3.8461538461538464E-2</v>
      </c>
    </row>
    <row r="35" spans="1:9" hidden="1" x14ac:dyDescent="0.25">
      <c r="A35" s="13">
        <v>40452</v>
      </c>
      <c r="B35" s="2">
        <f>'Time series 2'!B35</f>
        <v>48</v>
      </c>
      <c r="C35">
        <f t="shared" si="0"/>
        <v>52</v>
      </c>
      <c r="F35" s="9">
        <f t="shared" si="1"/>
        <v>-4</v>
      </c>
      <c r="G35" s="9">
        <f t="shared" si="2"/>
        <v>16</v>
      </c>
      <c r="H35" s="9">
        <f t="shared" si="3"/>
        <v>4</v>
      </c>
      <c r="I35" s="9">
        <f t="shared" si="4"/>
        <v>8.3333333333333329E-2</v>
      </c>
    </row>
    <row r="36" spans="1:9" hidden="1" x14ac:dyDescent="0.25">
      <c r="A36" s="13">
        <v>40483</v>
      </c>
      <c r="B36" s="2">
        <f>'Time series 2'!B36</f>
        <v>54</v>
      </c>
      <c r="C36">
        <f t="shared" si="0"/>
        <v>48</v>
      </c>
      <c r="F36" s="9">
        <f t="shared" si="1"/>
        <v>6</v>
      </c>
      <c r="G36" s="9">
        <f t="shared" si="2"/>
        <v>36</v>
      </c>
      <c r="H36" s="9">
        <f t="shared" si="3"/>
        <v>6</v>
      </c>
      <c r="I36" s="9">
        <f t="shared" si="4"/>
        <v>0.1111111111111111</v>
      </c>
    </row>
    <row r="37" spans="1:9" hidden="1" x14ac:dyDescent="0.25">
      <c r="A37" s="13">
        <v>40513</v>
      </c>
      <c r="B37" s="2">
        <f>'Time series 2'!B37</f>
        <v>54</v>
      </c>
      <c r="C37">
        <f t="shared" si="0"/>
        <v>54</v>
      </c>
      <c r="F37" s="9">
        <f t="shared" si="1"/>
        <v>0</v>
      </c>
      <c r="G37" s="9">
        <f t="shared" si="2"/>
        <v>0</v>
      </c>
      <c r="H37" s="9">
        <f t="shared" si="3"/>
        <v>0</v>
      </c>
      <c r="I37" s="9">
        <f t="shared" si="4"/>
        <v>0</v>
      </c>
    </row>
    <row r="38" spans="1:9" hidden="1" x14ac:dyDescent="0.25">
      <c r="A38" s="13">
        <v>40544</v>
      </c>
      <c r="B38" s="2">
        <f>'Time series 2'!B38</f>
        <v>53</v>
      </c>
      <c r="C38">
        <f t="shared" si="0"/>
        <v>54</v>
      </c>
      <c r="F38" s="9">
        <f t="shared" si="1"/>
        <v>-1</v>
      </c>
      <c r="G38" s="9">
        <f t="shared" si="2"/>
        <v>1</v>
      </c>
      <c r="H38" s="9">
        <f t="shared" si="3"/>
        <v>1</v>
      </c>
      <c r="I38" s="9">
        <f t="shared" si="4"/>
        <v>1.8867924528301886E-2</v>
      </c>
    </row>
    <row r="39" spans="1:9" x14ac:dyDescent="0.25">
      <c r="A39" s="13">
        <v>40575</v>
      </c>
      <c r="B39" s="2">
        <f>'Time series 2'!B39</f>
        <v>53</v>
      </c>
      <c r="C39">
        <f t="shared" si="0"/>
        <v>53</v>
      </c>
      <c r="F39" s="9">
        <f t="shared" si="1"/>
        <v>0</v>
      </c>
      <c r="G39" s="9">
        <f t="shared" si="2"/>
        <v>0</v>
      </c>
      <c r="H39" s="9">
        <f t="shared" si="3"/>
        <v>0</v>
      </c>
      <c r="I39" s="9">
        <f t="shared" si="4"/>
        <v>0</v>
      </c>
    </row>
    <row r="40" spans="1:9" x14ac:dyDescent="0.25">
      <c r="A40" s="13">
        <v>40603</v>
      </c>
      <c r="B40" s="2">
        <f>'Time series 2'!B40</f>
        <v>50</v>
      </c>
      <c r="C40">
        <f t="shared" si="0"/>
        <v>53</v>
      </c>
      <c r="F40" s="9">
        <f t="shared" si="1"/>
        <v>-3</v>
      </c>
      <c r="G40" s="9">
        <f t="shared" si="2"/>
        <v>9</v>
      </c>
      <c r="H40" s="9">
        <f t="shared" si="3"/>
        <v>3</v>
      </c>
      <c r="I40" s="9">
        <f t="shared" si="4"/>
        <v>0.06</v>
      </c>
    </row>
    <row r="41" spans="1:9" x14ac:dyDescent="0.25">
      <c r="A41" s="13">
        <v>40634</v>
      </c>
      <c r="B41" s="2">
        <f>'Time series 2'!B41</f>
        <v>54</v>
      </c>
      <c r="C41">
        <f t="shared" si="0"/>
        <v>50</v>
      </c>
      <c r="F41" s="9">
        <f t="shared" si="1"/>
        <v>4</v>
      </c>
      <c r="G41" s="9">
        <f t="shared" si="2"/>
        <v>16</v>
      </c>
      <c r="H41" s="9">
        <f t="shared" si="3"/>
        <v>4</v>
      </c>
      <c r="I41" s="9">
        <f t="shared" si="4"/>
        <v>7.407407407407407E-2</v>
      </c>
    </row>
    <row r="42" spans="1:9" x14ac:dyDescent="0.25">
      <c r="A42" s="37">
        <v>40664</v>
      </c>
      <c r="B42" s="8"/>
      <c r="C42" s="8"/>
      <c r="D42" s="8">
        <f>B41</f>
        <v>54</v>
      </c>
    </row>
    <row r="43" spans="1:9" ht="18.75" x14ac:dyDescent="0.3">
      <c r="A43" s="37">
        <v>40695</v>
      </c>
      <c r="B43" s="8"/>
      <c r="C43" s="8"/>
      <c r="D43" s="8">
        <f>D42</f>
        <v>54</v>
      </c>
      <c r="G43" s="10" t="s">
        <v>2</v>
      </c>
      <c r="H43" s="10" t="s">
        <v>3</v>
      </c>
      <c r="I43" s="10" t="s">
        <v>4</v>
      </c>
    </row>
    <row r="44" spans="1:9" ht="18.75" x14ac:dyDescent="0.3">
      <c r="A44" s="37">
        <v>40725</v>
      </c>
      <c r="B44" s="8"/>
      <c r="C44" s="8"/>
      <c r="D44" s="8">
        <f t="shared" ref="D44:D46" si="5">D43</f>
        <v>54</v>
      </c>
      <c r="G44" s="11">
        <f>AVERAGE(G3:G41)</f>
        <v>6.3076923076923075</v>
      </c>
      <c r="H44" s="11">
        <f t="shared" ref="H44:I44" si="6">AVERAGE(H3:H41)</f>
        <v>2.0512820512820511</v>
      </c>
      <c r="I44" s="12">
        <f t="shared" si="6"/>
        <v>4.9502144675823187E-2</v>
      </c>
    </row>
    <row r="45" spans="1:9" x14ac:dyDescent="0.25">
      <c r="A45" s="37">
        <v>40756</v>
      </c>
      <c r="B45" s="8"/>
      <c r="C45" s="8"/>
      <c r="D45" s="8">
        <f t="shared" si="5"/>
        <v>54</v>
      </c>
    </row>
    <row r="46" spans="1:9" x14ac:dyDescent="0.25">
      <c r="A46" s="37">
        <v>40787</v>
      </c>
      <c r="B46" s="8"/>
      <c r="C46" s="8"/>
      <c r="D46" s="8">
        <f t="shared" si="5"/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82AD-45A5-4FA5-9054-A14A440C1402}">
  <dimension ref="A1:L46"/>
  <sheetViews>
    <sheetView workbookViewId="0">
      <selection activeCell="G42" sqref="G42"/>
    </sheetView>
  </sheetViews>
  <sheetFormatPr baseColWidth="10" defaultColWidth="9.140625" defaultRowHeight="15" x14ac:dyDescent="0.25"/>
  <cols>
    <col min="1" max="1" width="7.28515625" bestFit="1" customWidth="1"/>
    <col min="2" max="2" width="7.140625" bestFit="1" customWidth="1"/>
    <col min="3" max="3" width="5.7109375" bestFit="1" customWidth="1"/>
    <col min="4" max="4" width="5.7109375" customWidth="1"/>
    <col min="5" max="5" width="6.42578125" bestFit="1" customWidth="1"/>
    <col min="6" max="6" width="18" bestFit="1" customWidth="1"/>
    <col min="7" max="7" width="15.28515625" bestFit="1" customWidth="1"/>
  </cols>
  <sheetData>
    <row r="1" spans="1:12" ht="15.75" x14ac:dyDescent="0.25">
      <c r="A1" s="5" t="s">
        <v>0</v>
      </c>
      <c r="B1" s="4" t="s">
        <v>15</v>
      </c>
      <c r="C1" s="5" t="s">
        <v>1</v>
      </c>
      <c r="D1" s="5" t="s">
        <v>16</v>
      </c>
      <c r="E1" s="5" t="s">
        <v>17</v>
      </c>
      <c r="F1" s="6" t="s">
        <v>9</v>
      </c>
      <c r="G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2" x14ac:dyDescent="0.25">
      <c r="A2" s="13">
        <v>39448</v>
      </c>
      <c r="B2" s="3">
        <v>1</v>
      </c>
      <c r="C2" s="2">
        <f>'Time series 2'!B2</f>
        <v>30</v>
      </c>
      <c r="D2" s="2"/>
      <c r="E2" s="2"/>
      <c r="F2" s="14">
        <f t="shared" ref="F2:F41" si="0">FORECAST(B2,$C$2:$C$41,$B$2:$B$41)</f>
        <v>29.776829268292683</v>
      </c>
      <c r="I2" s="9">
        <f>C2-F2</f>
        <v>0.22317073170731661</v>
      </c>
      <c r="J2" s="9">
        <f>I2^2</f>
        <v>4.9805175490779091E-2</v>
      </c>
      <c r="K2" s="9">
        <f>ABS(I2)</f>
        <v>0.22317073170731661</v>
      </c>
      <c r="L2" s="9">
        <f>K2/C2</f>
        <v>7.4390243902438865E-3</v>
      </c>
    </row>
    <row r="3" spans="1:12" x14ac:dyDescent="0.25">
      <c r="A3" s="13">
        <v>39479</v>
      </c>
      <c r="B3" s="3">
        <v>2</v>
      </c>
      <c r="C3" s="2">
        <f>'Time series 2'!B3</f>
        <v>32</v>
      </c>
      <c r="D3" s="2"/>
      <c r="E3" s="2"/>
      <c r="F3" s="14">
        <f t="shared" si="0"/>
        <v>30.407504690431523</v>
      </c>
      <c r="I3" s="9">
        <f>C3-F3</f>
        <v>1.5924953095684771</v>
      </c>
      <c r="J3" s="9">
        <f>I3^2</f>
        <v>2.5360413109975997</v>
      </c>
      <c r="K3" s="9">
        <f>ABS(I3)</f>
        <v>1.5924953095684771</v>
      </c>
      <c r="L3" s="9">
        <f>K3/C3</f>
        <v>4.9765478424014908E-2</v>
      </c>
    </row>
    <row r="4" spans="1:12" x14ac:dyDescent="0.25">
      <c r="A4" s="13">
        <v>39508</v>
      </c>
      <c r="B4" s="3">
        <v>3</v>
      </c>
      <c r="C4" s="2">
        <f>'Time series 2'!B4</f>
        <v>30</v>
      </c>
      <c r="D4" s="2"/>
      <c r="E4" s="2"/>
      <c r="F4" s="14">
        <f t="shared" si="0"/>
        <v>31.038180112570359</v>
      </c>
      <c r="I4" s="9">
        <f t="shared" ref="I4:I40" si="1">C4-F4</f>
        <v>-1.0381801125703589</v>
      </c>
      <c r="J4" s="9">
        <f t="shared" ref="J4:J41" si="2">I4^2</f>
        <v>1.0778179461366031</v>
      </c>
      <c r="K4" s="9">
        <f t="shared" ref="K4:K41" si="3">ABS(I4)</f>
        <v>1.0381801125703589</v>
      </c>
      <c r="L4" s="9">
        <f t="shared" ref="L4:L41" si="4">K4/C4</f>
        <v>3.46060037523453E-2</v>
      </c>
    </row>
    <row r="5" spans="1:12" x14ac:dyDescent="0.25">
      <c r="A5" s="13">
        <v>39539</v>
      </c>
      <c r="B5" s="3">
        <v>4</v>
      </c>
      <c r="C5" s="2">
        <f>'Time series 2'!B5</f>
        <v>34</v>
      </c>
      <c r="D5" s="2"/>
      <c r="E5" s="2"/>
      <c r="F5" s="14">
        <f t="shared" si="0"/>
        <v>31.668855534709195</v>
      </c>
      <c r="I5" s="9">
        <f t="shared" si="1"/>
        <v>2.3311444652908051</v>
      </c>
      <c r="J5" s="9">
        <f t="shared" si="2"/>
        <v>5.4342345180559537</v>
      </c>
      <c r="K5" s="9">
        <f t="shared" si="3"/>
        <v>2.3311444652908051</v>
      </c>
      <c r="L5" s="9">
        <f t="shared" si="4"/>
        <v>6.8563072508553091E-2</v>
      </c>
    </row>
    <row r="6" spans="1:12" x14ac:dyDescent="0.25">
      <c r="A6" s="13">
        <v>39569</v>
      </c>
      <c r="B6" s="3">
        <v>5</v>
      </c>
      <c r="C6" s="2">
        <f>'Time series 2'!B6</f>
        <v>34</v>
      </c>
      <c r="D6" s="2"/>
      <c r="E6" s="2"/>
      <c r="F6" s="14">
        <f t="shared" si="0"/>
        <v>32.299530956848031</v>
      </c>
      <c r="I6" s="9">
        <f t="shared" si="1"/>
        <v>1.7004690431519691</v>
      </c>
      <c r="J6" s="9">
        <f t="shared" si="2"/>
        <v>2.8915949667181735</v>
      </c>
      <c r="K6" s="9">
        <f t="shared" si="3"/>
        <v>1.7004690431519691</v>
      </c>
      <c r="L6" s="9">
        <f t="shared" si="4"/>
        <v>5.0013795386822622E-2</v>
      </c>
    </row>
    <row r="7" spans="1:12" x14ac:dyDescent="0.25">
      <c r="A7" s="13">
        <v>39600</v>
      </c>
      <c r="B7" s="3">
        <v>6</v>
      </c>
      <c r="C7" s="2">
        <f>'Time series 2'!B7</f>
        <v>31</v>
      </c>
      <c r="D7" s="2"/>
      <c r="E7" s="2"/>
      <c r="F7" s="14">
        <f t="shared" si="0"/>
        <v>32.930206378986867</v>
      </c>
      <c r="I7" s="9">
        <f t="shared" si="1"/>
        <v>-1.9302063789868669</v>
      </c>
      <c r="J7" s="9">
        <f t="shared" si="2"/>
        <v>3.7256966654815922</v>
      </c>
      <c r="K7" s="9">
        <f t="shared" si="3"/>
        <v>1.9302063789868669</v>
      </c>
      <c r="L7" s="9">
        <f t="shared" si="4"/>
        <v>6.2264721902802155E-2</v>
      </c>
    </row>
    <row r="8" spans="1:12" x14ac:dyDescent="0.25">
      <c r="A8" s="13">
        <v>39630</v>
      </c>
      <c r="B8" s="3">
        <v>7</v>
      </c>
      <c r="C8" s="2">
        <f>'Time series 2'!B8</f>
        <v>34</v>
      </c>
      <c r="D8" s="2"/>
      <c r="E8" s="2"/>
      <c r="F8" s="14">
        <f t="shared" si="0"/>
        <v>33.560881801125703</v>
      </c>
      <c r="I8" s="9">
        <f t="shared" si="1"/>
        <v>0.43911819887429715</v>
      </c>
      <c r="J8" s="9">
        <f t="shared" si="2"/>
        <v>0.19282479258260679</v>
      </c>
      <c r="K8" s="9">
        <f t="shared" si="3"/>
        <v>0.43911819887429715</v>
      </c>
      <c r="L8" s="9">
        <f t="shared" si="4"/>
        <v>1.2915241143361681E-2</v>
      </c>
    </row>
    <row r="9" spans="1:12" x14ac:dyDescent="0.25">
      <c r="A9" s="13">
        <v>39661</v>
      </c>
      <c r="B9" s="3">
        <v>8</v>
      </c>
      <c r="C9" s="2">
        <f>'Time series 2'!B9</f>
        <v>35</v>
      </c>
      <c r="D9" s="2"/>
      <c r="E9" s="2"/>
      <c r="F9" s="14">
        <f t="shared" si="0"/>
        <v>34.191557223264539</v>
      </c>
      <c r="I9" s="9">
        <f t="shared" si="1"/>
        <v>0.80844277673546117</v>
      </c>
      <c r="J9" s="9">
        <f t="shared" si="2"/>
        <v>0.65357972325574276</v>
      </c>
      <c r="K9" s="9">
        <f t="shared" si="3"/>
        <v>0.80844277673546117</v>
      </c>
      <c r="L9" s="9">
        <f t="shared" si="4"/>
        <v>2.3098365049584606E-2</v>
      </c>
    </row>
    <row r="10" spans="1:12" x14ac:dyDescent="0.25">
      <c r="A10" s="13">
        <v>39692</v>
      </c>
      <c r="B10" s="3">
        <v>9</v>
      </c>
      <c r="C10" s="2">
        <f>'Time series 2'!B10</f>
        <v>34</v>
      </c>
      <c r="D10" s="2"/>
      <c r="E10" s="2"/>
      <c r="F10" s="14">
        <f t="shared" si="0"/>
        <v>34.822232645403382</v>
      </c>
      <c r="I10" s="9">
        <f t="shared" si="1"/>
        <v>-0.82223264540338192</v>
      </c>
      <c r="J10" s="9">
        <f t="shared" si="2"/>
        <v>0.67606652316704363</v>
      </c>
      <c r="K10" s="9">
        <f t="shared" si="3"/>
        <v>0.82223264540338192</v>
      </c>
      <c r="L10" s="9">
        <f t="shared" si="4"/>
        <v>2.4183313100099468E-2</v>
      </c>
    </row>
    <row r="11" spans="1:12" x14ac:dyDescent="0.25">
      <c r="A11" s="13">
        <v>39722</v>
      </c>
      <c r="B11" s="3">
        <v>10</v>
      </c>
      <c r="C11" s="2">
        <f>'Time series 2'!B11</f>
        <v>31</v>
      </c>
      <c r="D11" s="2"/>
      <c r="E11" s="2"/>
      <c r="F11" s="14">
        <f t="shared" si="0"/>
        <v>35.452908067542218</v>
      </c>
      <c r="I11" s="9">
        <f t="shared" si="1"/>
        <v>-4.4529080675422179</v>
      </c>
      <c r="J11" s="9">
        <f t="shared" si="2"/>
        <v>19.828390257982569</v>
      </c>
      <c r="K11" s="9">
        <f t="shared" si="3"/>
        <v>4.4529080675422179</v>
      </c>
      <c r="L11" s="9">
        <f t="shared" si="4"/>
        <v>0.14364219572716833</v>
      </c>
    </row>
    <row r="12" spans="1:12" x14ac:dyDescent="0.25">
      <c r="A12" s="13">
        <v>39753</v>
      </c>
      <c r="B12" s="3">
        <v>11</v>
      </c>
      <c r="C12" s="2">
        <f>'Time series 2'!B12</f>
        <v>32</v>
      </c>
      <c r="D12" s="2"/>
      <c r="E12" s="2"/>
      <c r="F12" s="14">
        <f t="shared" si="0"/>
        <v>36.083583489681054</v>
      </c>
      <c r="I12" s="9">
        <f t="shared" si="1"/>
        <v>-4.0835834896810539</v>
      </c>
      <c r="J12" s="9">
        <f t="shared" si="2"/>
        <v>16.675654117195695</v>
      </c>
      <c r="K12" s="9">
        <f t="shared" si="3"/>
        <v>4.0835834896810539</v>
      </c>
      <c r="L12" s="9">
        <f t="shared" si="4"/>
        <v>0.12761198405253293</v>
      </c>
    </row>
    <row r="13" spans="1:12" x14ac:dyDescent="0.25">
      <c r="A13" s="13">
        <v>39783</v>
      </c>
      <c r="B13" s="3">
        <v>12</v>
      </c>
      <c r="C13" s="2">
        <f>'Time series 2'!B13</f>
        <v>33</v>
      </c>
      <c r="D13" s="2"/>
      <c r="E13" s="2"/>
      <c r="F13" s="14">
        <f t="shared" si="0"/>
        <v>36.71425891181989</v>
      </c>
      <c r="I13" s="9">
        <f t="shared" si="1"/>
        <v>-3.7142589118198899</v>
      </c>
      <c r="J13" s="9">
        <f t="shared" si="2"/>
        <v>13.795719264033472</v>
      </c>
      <c r="K13" s="9">
        <f t="shared" si="3"/>
        <v>3.7142589118198899</v>
      </c>
      <c r="L13" s="9">
        <f t="shared" si="4"/>
        <v>0.11255330035817848</v>
      </c>
    </row>
    <row r="14" spans="1:12" x14ac:dyDescent="0.25">
      <c r="A14" s="13">
        <v>39814</v>
      </c>
      <c r="B14" s="3">
        <v>13</v>
      </c>
      <c r="C14" s="2">
        <f>'Time series 2'!B14</f>
        <v>36</v>
      </c>
      <c r="D14" s="2"/>
      <c r="E14" s="2"/>
      <c r="F14" s="14">
        <f t="shared" si="0"/>
        <v>37.344934333958726</v>
      </c>
      <c r="I14" s="9">
        <f t="shared" si="1"/>
        <v>-1.3449343339587259</v>
      </c>
      <c r="J14" s="9">
        <f t="shared" si="2"/>
        <v>1.8088483626610015</v>
      </c>
      <c r="K14" s="9">
        <f t="shared" si="3"/>
        <v>1.3449343339587259</v>
      </c>
      <c r="L14" s="9">
        <f t="shared" si="4"/>
        <v>3.7359287054409052E-2</v>
      </c>
    </row>
    <row r="15" spans="1:12" x14ac:dyDescent="0.25">
      <c r="A15" s="13">
        <v>39845</v>
      </c>
      <c r="B15" s="3">
        <v>14</v>
      </c>
      <c r="C15" s="2">
        <f>'Time series 2'!B15</f>
        <v>37</v>
      </c>
      <c r="D15" s="2"/>
      <c r="E15" s="2"/>
      <c r="F15" s="14">
        <f t="shared" si="0"/>
        <v>37.975609756097562</v>
      </c>
      <c r="I15" s="9">
        <f t="shared" si="1"/>
        <v>-0.97560975609756184</v>
      </c>
      <c r="J15" s="9">
        <f t="shared" si="2"/>
        <v>0.95181439619274411</v>
      </c>
      <c r="K15" s="9">
        <f t="shared" si="3"/>
        <v>0.97560975609756184</v>
      </c>
      <c r="L15" s="9">
        <f t="shared" si="4"/>
        <v>2.636783124588005E-2</v>
      </c>
    </row>
    <row r="16" spans="1:12" x14ac:dyDescent="0.25">
      <c r="A16" s="13">
        <v>39873</v>
      </c>
      <c r="B16" s="3">
        <v>15</v>
      </c>
      <c r="C16" s="2">
        <f>'Time series 2'!B16</f>
        <v>36</v>
      </c>
      <c r="D16" s="2"/>
      <c r="E16" s="2"/>
      <c r="F16" s="14">
        <f t="shared" si="0"/>
        <v>38.606285178236405</v>
      </c>
      <c r="I16" s="9">
        <f t="shared" si="1"/>
        <v>-2.6062851782364049</v>
      </c>
      <c r="J16" s="9">
        <f t="shared" si="2"/>
        <v>6.7927224302947691</v>
      </c>
      <c r="K16" s="9">
        <f t="shared" si="3"/>
        <v>2.6062851782364049</v>
      </c>
      <c r="L16" s="9">
        <f t="shared" si="4"/>
        <v>7.2396810506566808E-2</v>
      </c>
    </row>
    <row r="17" spans="1:12" x14ac:dyDescent="0.25">
      <c r="A17" s="13">
        <v>39904</v>
      </c>
      <c r="B17" s="3">
        <v>16</v>
      </c>
      <c r="C17" s="2">
        <f>'Time series 2'!B17</f>
        <v>41</v>
      </c>
      <c r="D17" s="2"/>
      <c r="E17" s="2"/>
      <c r="F17" s="14">
        <f t="shared" si="0"/>
        <v>39.236960600375241</v>
      </c>
      <c r="I17" s="9">
        <f t="shared" si="1"/>
        <v>1.7630393996247591</v>
      </c>
      <c r="J17" s="9">
        <f t="shared" si="2"/>
        <v>3.1083079246292309</v>
      </c>
      <c r="K17" s="9">
        <f t="shared" si="3"/>
        <v>1.7630393996247591</v>
      </c>
      <c r="L17" s="9">
        <f t="shared" si="4"/>
        <v>4.3000960966457537E-2</v>
      </c>
    </row>
    <row r="18" spans="1:12" x14ac:dyDescent="0.25">
      <c r="A18" s="13">
        <v>39934</v>
      </c>
      <c r="B18" s="3">
        <v>17</v>
      </c>
      <c r="C18" s="2">
        <f>'Time series 2'!B18</f>
        <v>41</v>
      </c>
      <c r="D18" s="2"/>
      <c r="E18" s="2"/>
      <c r="F18" s="14">
        <f t="shared" si="0"/>
        <v>39.867636022514077</v>
      </c>
      <c r="I18" s="9">
        <f t="shared" si="1"/>
        <v>1.1323639774859231</v>
      </c>
      <c r="J18" s="9">
        <f t="shared" si="2"/>
        <v>1.2822481775077401</v>
      </c>
      <c r="K18" s="9">
        <f t="shared" si="3"/>
        <v>1.1323639774859231</v>
      </c>
      <c r="L18" s="9">
        <f t="shared" si="4"/>
        <v>2.7618633597217637E-2</v>
      </c>
    </row>
    <row r="19" spans="1:12" x14ac:dyDescent="0.25">
      <c r="A19" s="13">
        <v>39965</v>
      </c>
      <c r="B19" s="3">
        <v>18</v>
      </c>
      <c r="C19" s="2">
        <f>'Time series 2'!B19</f>
        <v>42</v>
      </c>
      <c r="D19" s="2"/>
      <c r="E19" s="2"/>
      <c r="F19" s="14">
        <f t="shared" si="0"/>
        <v>40.498311444652913</v>
      </c>
      <c r="I19" s="9">
        <f t="shared" si="1"/>
        <v>1.5016885553470871</v>
      </c>
      <c r="J19" s="9">
        <f t="shared" si="2"/>
        <v>2.2550685172604217</v>
      </c>
      <c r="K19" s="9">
        <f t="shared" si="3"/>
        <v>1.5016885553470871</v>
      </c>
      <c r="L19" s="9">
        <f t="shared" si="4"/>
        <v>3.5754489413025885E-2</v>
      </c>
    </row>
    <row r="20" spans="1:12" x14ac:dyDescent="0.25">
      <c r="A20" s="13">
        <v>39995</v>
      </c>
      <c r="B20" s="3">
        <v>19</v>
      </c>
      <c r="C20" s="2">
        <f>'Time series 2'!B20</f>
        <v>43</v>
      </c>
      <c r="D20" s="2"/>
      <c r="E20" s="2"/>
      <c r="F20" s="14">
        <f t="shared" si="0"/>
        <v>41.128986866791749</v>
      </c>
      <c r="I20" s="9">
        <f t="shared" si="1"/>
        <v>1.8710131332082511</v>
      </c>
      <c r="J20" s="9">
        <f t="shared" si="2"/>
        <v>3.500690144637757</v>
      </c>
      <c r="K20" s="9">
        <f t="shared" si="3"/>
        <v>1.8710131332082511</v>
      </c>
      <c r="L20" s="9">
        <f t="shared" si="4"/>
        <v>4.3511933330424447E-2</v>
      </c>
    </row>
    <row r="21" spans="1:12" x14ac:dyDescent="0.25">
      <c r="A21" s="13">
        <v>40026</v>
      </c>
      <c r="B21" s="3">
        <v>20</v>
      </c>
      <c r="C21" s="2">
        <f>'Time series 2'!B21</f>
        <v>46</v>
      </c>
      <c r="D21" s="2"/>
      <c r="E21" s="2"/>
      <c r="F21" s="14">
        <f t="shared" si="0"/>
        <v>41.759662288930585</v>
      </c>
      <c r="I21" s="9">
        <f t="shared" si="1"/>
        <v>4.2403377110694151</v>
      </c>
      <c r="J21" s="9">
        <f t="shared" si="2"/>
        <v>17.980463903917407</v>
      </c>
      <c r="K21" s="9">
        <f t="shared" si="3"/>
        <v>4.2403377110694151</v>
      </c>
      <c r="L21" s="9">
        <f t="shared" si="4"/>
        <v>9.2181254588465544E-2</v>
      </c>
    </row>
    <row r="22" spans="1:12" x14ac:dyDescent="0.25">
      <c r="A22" s="13">
        <v>40057</v>
      </c>
      <c r="B22" s="3">
        <v>21</v>
      </c>
      <c r="C22" s="2">
        <f>'Time series 2'!B22</f>
        <v>47</v>
      </c>
      <c r="D22" s="2"/>
      <c r="E22" s="2"/>
      <c r="F22" s="14">
        <f t="shared" si="0"/>
        <v>42.390337711069421</v>
      </c>
      <c r="I22" s="9">
        <f t="shared" si="1"/>
        <v>4.6096622889305792</v>
      </c>
      <c r="J22" s="9">
        <f t="shared" si="2"/>
        <v>21.248986417988707</v>
      </c>
      <c r="K22" s="9">
        <f t="shared" si="3"/>
        <v>4.6096622889305792</v>
      </c>
      <c r="L22" s="9">
        <f t="shared" si="4"/>
        <v>9.8077921041076155E-2</v>
      </c>
    </row>
    <row r="23" spans="1:12" x14ac:dyDescent="0.25">
      <c r="A23" s="13">
        <v>40087</v>
      </c>
      <c r="B23" s="3">
        <v>22</v>
      </c>
      <c r="C23" s="2">
        <f>'Time series 2'!B23</f>
        <v>45</v>
      </c>
      <c r="D23" s="2"/>
      <c r="E23" s="2"/>
      <c r="F23" s="14">
        <f t="shared" si="0"/>
        <v>43.021013133208257</v>
      </c>
      <c r="I23" s="9">
        <f t="shared" si="1"/>
        <v>1.9789868667917432</v>
      </c>
      <c r="J23" s="9">
        <f t="shared" si="2"/>
        <v>3.9163890189342005</v>
      </c>
      <c r="K23" s="9">
        <f t="shared" si="3"/>
        <v>1.9789868667917432</v>
      </c>
      <c r="L23" s="9">
        <f t="shared" si="4"/>
        <v>4.3977485928705401E-2</v>
      </c>
    </row>
    <row r="24" spans="1:12" x14ac:dyDescent="0.25">
      <c r="A24" s="13">
        <v>40118</v>
      </c>
      <c r="B24" s="3">
        <v>23</v>
      </c>
      <c r="C24" s="2">
        <f>'Time series 2'!B24</f>
        <v>46</v>
      </c>
      <c r="D24" s="2"/>
      <c r="E24" s="2"/>
      <c r="F24" s="14">
        <f t="shared" si="0"/>
        <v>43.651688555347093</v>
      </c>
      <c r="I24" s="9">
        <f t="shared" si="1"/>
        <v>2.3483114446529072</v>
      </c>
      <c r="J24" s="9">
        <f t="shared" si="2"/>
        <v>5.514566641087824</v>
      </c>
      <c r="K24" s="9">
        <f t="shared" si="3"/>
        <v>2.3483114446529072</v>
      </c>
      <c r="L24" s="9">
        <f t="shared" si="4"/>
        <v>5.1050248796802332E-2</v>
      </c>
    </row>
    <row r="25" spans="1:12" x14ac:dyDescent="0.25">
      <c r="A25" s="13">
        <v>40148</v>
      </c>
      <c r="B25" s="3">
        <v>24</v>
      </c>
      <c r="C25" s="2">
        <f>'Time series 2'!B25</f>
        <v>47</v>
      </c>
      <c r="D25" s="2"/>
      <c r="E25" s="2"/>
      <c r="F25" s="14">
        <f t="shared" si="0"/>
        <v>44.282363977485929</v>
      </c>
      <c r="I25" s="9">
        <f t="shared" si="1"/>
        <v>2.7176360225140712</v>
      </c>
      <c r="J25" s="9">
        <f t="shared" si="2"/>
        <v>7.3855455508661016</v>
      </c>
      <c r="K25" s="9">
        <f t="shared" si="3"/>
        <v>2.7176360225140712</v>
      </c>
      <c r="L25" s="9">
        <f t="shared" si="4"/>
        <v>5.7822043032214283E-2</v>
      </c>
    </row>
    <row r="26" spans="1:12" x14ac:dyDescent="0.25">
      <c r="A26" s="13">
        <v>40179</v>
      </c>
      <c r="B26" s="3">
        <v>25</v>
      </c>
      <c r="C26" s="2">
        <f>'Time series 2'!B26</f>
        <v>48</v>
      </c>
      <c r="D26" s="2"/>
      <c r="E26" s="2"/>
      <c r="F26" s="14">
        <f t="shared" si="0"/>
        <v>44.913039399624765</v>
      </c>
      <c r="I26" s="9">
        <f t="shared" si="1"/>
        <v>3.0869606003752352</v>
      </c>
      <c r="J26" s="9">
        <f t="shared" si="2"/>
        <v>9.5293257482690326</v>
      </c>
      <c r="K26" s="9">
        <f t="shared" si="3"/>
        <v>3.0869606003752352</v>
      </c>
      <c r="L26" s="9">
        <f t="shared" si="4"/>
        <v>6.4311679174484063E-2</v>
      </c>
    </row>
    <row r="27" spans="1:12" hidden="1" x14ac:dyDescent="0.25">
      <c r="A27" s="13">
        <v>40210</v>
      </c>
      <c r="B27" s="3">
        <v>26</v>
      </c>
      <c r="C27" s="2">
        <f>'Time series 2'!B27</f>
        <v>44</v>
      </c>
      <c r="D27" s="2"/>
      <c r="E27" s="2"/>
      <c r="F27" s="14">
        <f t="shared" si="0"/>
        <v>45.543714821763601</v>
      </c>
      <c r="I27" s="9">
        <f t="shared" si="1"/>
        <v>-1.5437148217636008</v>
      </c>
      <c r="J27" s="9">
        <f t="shared" si="2"/>
        <v>2.3830554509326256</v>
      </c>
      <c r="K27" s="9">
        <f t="shared" si="3"/>
        <v>1.5437148217636008</v>
      </c>
      <c r="L27" s="9">
        <f t="shared" si="4"/>
        <v>3.5084427767354563E-2</v>
      </c>
    </row>
    <row r="28" spans="1:12" hidden="1" x14ac:dyDescent="0.25">
      <c r="A28" s="13">
        <v>40238</v>
      </c>
      <c r="B28" s="3">
        <v>27</v>
      </c>
      <c r="C28" s="2">
        <f>'Time series 2'!B28</f>
        <v>46</v>
      </c>
      <c r="D28" s="2"/>
      <c r="E28" s="2"/>
      <c r="F28" s="14">
        <f t="shared" si="0"/>
        <v>46.174390243902444</v>
      </c>
      <c r="I28" s="9">
        <f t="shared" si="1"/>
        <v>-0.17439024390244384</v>
      </c>
      <c r="J28" s="9">
        <f t="shared" si="2"/>
        <v>3.0411957168353852E-2</v>
      </c>
      <c r="K28" s="9">
        <f t="shared" si="3"/>
        <v>0.17439024390244384</v>
      </c>
      <c r="L28" s="9">
        <f t="shared" si="4"/>
        <v>3.7910922587487792E-3</v>
      </c>
    </row>
    <row r="29" spans="1:12" hidden="1" x14ac:dyDescent="0.25">
      <c r="A29" s="13">
        <v>40269</v>
      </c>
      <c r="B29" s="3">
        <v>28</v>
      </c>
      <c r="C29" s="2">
        <f>'Time series 2'!B29</f>
        <v>43</v>
      </c>
      <c r="D29" s="2"/>
      <c r="E29" s="2"/>
      <c r="F29" s="14">
        <f t="shared" si="0"/>
        <v>46.80506566604128</v>
      </c>
      <c r="I29" s="9">
        <f t="shared" si="1"/>
        <v>-3.8050656660412798</v>
      </c>
      <c r="J29" s="9">
        <f t="shared" si="2"/>
        <v>14.478524722886169</v>
      </c>
      <c r="K29" s="9">
        <f t="shared" si="3"/>
        <v>3.8050656660412798</v>
      </c>
      <c r="L29" s="9">
        <f t="shared" si="4"/>
        <v>8.8489899210262318E-2</v>
      </c>
    </row>
    <row r="30" spans="1:12" hidden="1" x14ac:dyDescent="0.25">
      <c r="A30" s="13">
        <v>40299</v>
      </c>
      <c r="B30" s="3">
        <v>29</v>
      </c>
      <c r="C30" s="2">
        <f>'Time series 2'!B30</f>
        <v>45</v>
      </c>
      <c r="D30" s="2"/>
      <c r="E30" s="2"/>
      <c r="F30" s="14">
        <f t="shared" si="0"/>
        <v>47.435741088180116</v>
      </c>
      <c r="I30" s="9">
        <f t="shared" si="1"/>
        <v>-2.4357410881801158</v>
      </c>
      <c r="J30" s="9">
        <f t="shared" si="2"/>
        <v>5.9328346486488543</v>
      </c>
      <c r="K30" s="9">
        <f t="shared" si="3"/>
        <v>2.4357410881801158</v>
      </c>
      <c r="L30" s="9">
        <f t="shared" si="4"/>
        <v>5.412757973733591E-2</v>
      </c>
    </row>
    <row r="31" spans="1:12" hidden="1" x14ac:dyDescent="0.25">
      <c r="A31" s="13">
        <v>40330</v>
      </c>
      <c r="B31" s="3">
        <v>30</v>
      </c>
      <c r="C31" s="2">
        <f>'Time series 2'!B31</f>
        <v>44</v>
      </c>
      <c r="D31" s="2"/>
      <c r="E31" s="2"/>
      <c r="F31" s="14">
        <f t="shared" si="0"/>
        <v>48.066416510318959</v>
      </c>
      <c r="I31" s="9">
        <f t="shared" si="1"/>
        <v>-4.0664165103189589</v>
      </c>
      <c r="J31" s="9">
        <f t="shared" si="2"/>
        <v>16.535743235394619</v>
      </c>
      <c r="K31" s="9">
        <f t="shared" si="3"/>
        <v>4.0664165103189589</v>
      </c>
      <c r="L31" s="9">
        <f t="shared" si="4"/>
        <v>9.2418557052703618E-2</v>
      </c>
    </row>
    <row r="32" spans="1:12" hidden="1" x14ac:dyDescent="0.25">
      <c r="A32" s="13">
        <v>40360</v>
      </c>
      <c r="B32" s="3">
        <v>31</v>
      </c>
      <c r="C32" s="2">
        <f>'Time series 2'!B32</f>
        <v>48</v>
      </c>
      <c r="D32" s="2"/>
      <c r="E32" s="2"/>
      <c r="F32" s="14">
        <f t="shared" si="0"/>
        <v>48.697091932457795</v>
      </c>
      <c r="I32" s="9">
        <f t="shared" si="1"/>
        <v>-0.69709193245779488</v>
      </c>
      <c r="J32" s="9">
        <f t="shared" si="2"/>
        <v>0.48593716229774286</v>
      </c>
      <c r="K32" s="9">
        <f t="shared" si="3"/>
        <v>0.69709193245779488</v>
      </c>
      <c r="L32" s="9">
        <f t="shared" si="4"/>
        <v>1.4522748592870727E-2</v>
      </c>
    </row>
    <row r="33" spans="1:12" hidden="1" x14ac:dyDescent="0.25">
      <c r="A33" s="13">
        <v>40391</v>
      </c>
      <c r="B33" s="3">
        <v>32</v>
      </c>
      <c r="C33" s="2">
        <f>'Time series 2'!B33</f>
        <v>50</v>
      </c>
      <c r="D33" s="2"/>
      <c r="E33" s="2"/>
      <c r="F33" s="14">
        <f t="shared" si="0"/>
        <v>49.327767354596631</v>
      </c>
      <c r="I33" s="9">
        <f t="shared" si="1"/>
        <v>0.67223264540336913</v>
      </c>
      <c r="J33" s="9">
        <f t="shared" si="2"/>
        <v>0.45189672954601184</v>
      </c>
      <c r="K33" s="9">
        <f t="shared" si="3"/>
        <v>0.67223264540336913</v>
      </c>
      <c r="L33" s="9">
        <f t="shared" si="4"/>
        <v>1.3444652908067383E-2</v>
      </c>
    </row>
    <row r="34" spans="1:12" hidden="1" x14ac:dyDescent="0.25">
      <c r="A34" s="13">
        <v>40422</v>
      </c>
      <c r="B34" s="3">
        <v>33</v>
      </c>
      <c r="C34" s="2">
        <f>'Time series 2'!B34</f>
        <v>52</v>
      </c>
      <c r="D34" s="2"/>
      <c r="E34" s="2"/>
      <c r="F34" s="14">
        <f t="shared" si="0"/>
        <v>49.958442776735467</v>
      </c>
      <c r="I34" s="9">
        <f t="shared" si="1"/>
        <v>2.0415572232645331</v>
      </c>
      <c r="J34" s="9">
        <f t="shared" si="2"/>
        <v>4.1679558958635905</v>
      </c>
      <c r="K34" s="9">
        <f t="shared" si="3"/>
        <v>2.0415572232645331</v>
      </c>
      <c r="L34" s="9">
        <f t="shared" si="4"/>
        <v>3.9260715832010254E-2</v>
      </c>
    </row>
    <row r="35" spans="1:12" hidden="1" x14ac:dyDescent="0.25">
      <c r="A35" s="13">
        <v>40452</v>
      </c>
      <c r="B35" s="3">
        <v>34</v>
      </c>
      <c r="C35" s="2">
        <f>'Time series 2'!B35</f>
        <v>48</v>
      </c>
      <c r="D35" s="2"/>
      <c r="E35" s="2"/>
      <c r="F35" s="14">
        <f t="shared" si="0"/>
        <v>50.589118198874303</v>
      </c>
      <c r="I35" s="9">
        <f t="shared" si="1"/>
        <v>-2.5891181988743028</v>
      </c>
      <c r="J35" s="9">
        <f t="shared" si="2"/>
        <v>6.7035330477421136</v>
      </c>
      <c r="K35" s="9">
        <f t="shared" si="3"/>
        <v>2.5891181988743028</v>
      </c>
      <c r="L35" s="9">
        <f t="shared" si="4"/>
        <v>5.3939962476547976E-2</v>
      </c>
    </row>
    <row r="36" spans="1:12" hidden="1" x14ac:dyDescent="0.25">
      <c r="A36" s="13">
        <v>40483</v>
      </c>
      <c r="B36" s="3">
        <v>35</v>
      </c>
      <c r="C36" s="2">
        <f>'Time series 2'!B36</f>
        <v>54</v>
      </c>
      <c r="D36" s="2"/>
      <c r="E36" s="2"/>
      <c r="F36" s="14">
        <f t="shared" si="0"/>
        <v>51.219793621013139</v>
      </c>
      <c r="I36" s="9">
        <f t="shared" si="1"/>
        <v>2.7802063789868612</v>
      </c>
      <c r="J36" s="9">
        <f t="shared" si="2"/>
        <v>7.7295475097592341</v>
      </c>
      <c r="K36" s="9">
        <f t="shared" si="3"/>
        <v>2.7802063789868612</v>
      </c>
      <c r="L36" s="9">
        <f t="shared" si="4"/>
        <v>5.1485303314571504E-2</v>
      </c>
    </row>
    <row r="37" spans="1:12" hidden="1" x14ac:dyDescent="0.25">
      <c r="A37" s="13">
        <v>40513</v>
      </c>
      <c r="B37" s="3">
        <v>36</v>
      </c>
      <c r="C37" s="2">
        <f>'Time series 2'!B37</f>
        <v>54</v>
      </c>
      <c r="D37" s="2"/>
      <c r="E37" s="2"/>
      <c r="F37" s="14">
        <f t="shared" si="0"/>
        <v>51.850469043151975</v>
      </c>
      <c r="I37" s="9">
        <f t="shared" si="1"/>
        <v>2.1495309568480252</v>
      </c>
      <c r="J37" s="9">
        <f t="shared" si="2"/>
        <v>4.6204833344479868</v>
      </c>
      <c r="K37" s="9">
        <f t="shared" si="3"/>
        <v>2.1495309568480252</v>
      </c>
      <c r="L37" s="9">
        <f t="shared" si="4"/>
        <v>3.9806128830518983E-2</v>
      </c>
    </row>
    <row r="38" spans="1:12" hidden="1" x14ac:dyDescent="0.25">
      <c r="A38" s="13">
        <v>40544</v>
      </c>
      <c r="B38" s="3">
        <v>37</v>
      </c>
      <c r="C38" s="2">
        <f>'Time series 2'!B38</f>
        <v>53</v>
      </c>
      <c r="D38" s="2"/>
      <c r="E38" s="2"/>
      <c r="F38" s="14">
        <f t="shared" si="0"/>
        <v>52.481144465290811</v>
      </c>
      <c r="I38" s="9">
        <f t="shared" si="1"/>
        <v>0.51885553470918921</v>
      </c>
      <c r="J38" s="9">
        <f t="shared" si="2"/>
        <v>0.26921106589835864</v>
      </c>
      <c r="K38" s="9">
        <f t="shared" si="3"/>
        <v>0.51885553470918921</v>
      </c>
      <c r="L38" s="9">
        <f t="shared" si="4"/>
        <v>9.7897270699847019E-3</v>
      </c>
    </row>
    <row r="39" spans="1:12" x14ac:dyDescent="0.25">
      <c r="A39" s="13">
        <v>40575</v>
      </c>
      <c r="B39" s="3">
        <v>38</v>
      </c>
      <c r="C39" s="2">
        <f>'Time series 2'!B39</f>
        <v>53</v>
      </c>
      <c r="D39" s="2"/>
      <c r="E39" s="2"/>
      <c r="F39" s="14">
        <f t="shared" si="0"/>
        <v>53.111819887429647</v>
      </c>
      <c r="I39" s="9">
        <f t="shared" si="1"/>
        <v>-0.11181988742964677</v>
      </c>
      <c r="J39" s="9">
        <f t="shared" si="2"/>
        <v>1.2503687224778876E-2</v>
      </c>
      <c r="K39" s="9">
        <f t="shared" si="3"/>
        <v>0.11181988742964677</v>
      </c>
      <c r="L39" s="9">
        <f t="shared" si="4"/>
        <v>2.109809196785788E-3</v>
      </c>
    </row>
    <row r="40" spans="1:12" x14ac:dyDescent="0.25">
      <c r="A40" s="13">
        <v>40603</v>
      </c>
      <c r="B40" s="3">
        <v>39</v>
      </c>
      <c r="C40" s="2">
        <f>'Time series 2'!B40</f>
        <v>50</v>
      </c>
      <c r="D40" s="2"/>
      <c r="E40" s="2"/>
      <c r="F40" s="14">
        <f t="shared" si="0"/>
        <v>53.742495309568483</v>
      </c>
      <c r="I40" s="9">
        <f t="shared" si="1"/>
        <v>-3.7424953095684828</v>
      </c>
      <c r="J40" s="9">
        <f t="shared" si="2"/>
        <v>14.006271142142094</v>
      </c>
      <c r="K40" s="9">
        <f t="shared" si="3"/>
        <v>3.7424953095684828</v>
      </c>
      <c r="L40" s="9">
        <f t="shared" si="4"/>
        <v>7.484990619136965E-2</v>
      </c>
    </row>
    <row r="41" spans="1:12" x14ac:dyDescent="0.25">
      <c r="A41" s="13">
        <v>40634</v>
      </c>
      <c r="B41" s="3">
        <v>40</v>
      </c>
      <c r="C41" s="2">
        <f>'Time series 2'!B41</f>
        <v>54</v>
      </c>
      <c r="D41" s="2"/>
      <c r="E41" s="2"/>
      <c r="F41" s="14">
        <f t="shared" si="0"/>
        <v>54.373170731707319</v>
      </c>
      <c r="I41" s="9">
        <f>C41-F41</f>
        <v>-0.37317073170731874</v>
      </c>
      <c r="J41" s="9">
        <f t="shared" si="2"/>
        <v>0.13925639500297565</v>
      </c>
      <c r="K41" s="9">
        <f t="shared" si="3"/>
        <v>0.37317073170731874</v>
      </c>
      <c r="L41" s="9">
        <f t="shared" si="4"/>
        <v>6.9105691056910879E-3</v>
      </c>
    </row>
    <row r="42" spans="1:12" x14ac:dyDescent="0.25">
      <c r="A42" s="37">
        <v>40664</v>
      </c>
      <c r="B42" s="7">
        <v>41</v>
      </c>
      <c r="C42" s="8"/>
      <c r="D42" s="8"/>
      <c r="E42" s="8"/>
      <c r="G42" s="15">
        <f>FORECAST(B42,$C$2:$C$41,$B$2:$B$41)</f>
        <v>55.003846153846155</v>
      </c>
    </row>
    <row r="43" spans="1:12" ht="18.75" x14ac:dyDescent="0.3">
      <c r="A43" s="37">
        <v>40695</v>
      </c>
      <c r="B43" s="7">
        <v>42</v>
      </c>
      <c r="C43" s="8"/>
      <c r="D43" s="8"/>
      <c r="E43" s="8"/>
      <c r="F43" s="8"/>
      <c r="G43" s="15">
        <f>FORECAST(B43,$C$2:$C$41,$B$2:$B$41)</f>
        <v>55.634521575984991</v>
      </c>
      <c r="J43" s="10" t="s">
        <v>2</v>
      </c>
      <c r="K43" s="10" t="s">
        <v>3</v>
      </c>
      <c r="L43" s="10" t="s">
        <v>4</v>
      </c>
    </row>
    <row r="44" spans="1:12" ht="18.75" x14ac:dyDescent="0.3">
      <c r="A44" s="37">
        <v>40725</v>
      </c>
      <c r="B44" s="7">
        <v>43</v>
      </c>
      <c r="C44" s="8"/>
      <c r="D44" s="8"/>
      <c r="E44" s="8"/>
      <c r="F44" s="8"/>
      <c r="G44" s="15">
        <f>FORECAST(B44,$C$2:$C$41,$B$2:$B$41)</f>
        <v>56.265196998123834</v>
      </c>
      <c r="J44" s="11">
        <f>AVERAGE(J2:J41)</f>
        <v>5.768989212007507</v>
      </c>
      <c r="K44" s="11">
        <f>AVERAGE(K2:K41)</f>
        <v>2.025361163227017</v>
      </c>
      <c r="L44" s="12">
        <f>AVERAGE(L2:L41)</f>
        <v>4.9752953850406477E-2</v>
      </c>
    </row>
    <row r="45" spans="1:12" x14ac:dyDescent="0.25">
      <c r="A45" s="37">
        <v>40756</v>
      </c>
      <c r="B45" s="7">
        <v>44</v>
      </c>
      <c r="C45" s="8"/>
      <c r="D45" s="8"/>
      <c r="E45" s="8"/>
      <c r="F45" s="8"/>
      <c r="G45" s="15">
        <f>FORECAST(B45,$C$2:$C$41,$B$2:$B$41)</f>
        <v>56.89587242026267</v>
      </c>
    </row>
    <row r="46" spans="1:12" x14ac:dyDescent="0.25">
      <c r="A46" s="37">
        <v>40787</v>
      </c>
      <c r="B46" s="7">
        <v>45</v>
      </c>
      <c r="C46" s="8"/>
      <c r="D46" s="8"/>
      <c r="E46" s="8"/>
      <c r="F46" s="8"/>
      <c r="G46" s="15">
        <f>FORECAST(B46,$C$2:$C$41,$B$2:$B$41)</f>
        <v>57.526547842401506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72D8-7FC3-4CD3-AD41-94B08AD7EEBB}">
  <dimension ref="A1:X46"/>
  <sheetViews>
    <sheetView workbookViewId="0">
      <selection activeCell="G42" sqref="G42"/>
    </sheetView>
  </sheetViews>
  <sheetFormatPr baseColWidth="10" defaultColWidth="9.140625" defaultRowHeight="15" x14ac:dyDescent="0.25"/>
  <cols>
    <col min="1" max="1" width="7.28515625" bestFit="1" customWidth="1"/>
    <col min="2" max="2" width="7.140625" bestFit="1" customWidth="1"/>
    <col min="3" max="3" width="5.7109375" bestFit="1" customWidth="1"/>
    <col min="4" max="4" width="5.7109375" customWidth="1"/>
    <col min="5" max="5" width="6.42578125" bestFit="1" customWidth="1"/>
    <col min="6" max="6" width="18" bestFit="1" customWidth="1"/>
    <col min="7" max="7" width="15.28515625" bestFit="1" customWidth="1"/>
    <col min="16" max="16" width="17.42578125" bestFit="1" customWidth="1"/>
    <col min="17" max="17" width="11.140625" bestFit="1" customWidth="1"/>
    <col min="18" max="18" width="13.42578125" bestFit="1" customWidth="1"/>
    <col min="19" max="19" width="7.5703125" bestFit="1" customWidth="1"/>
    <col min="20" max="20" width="7.7109375" bestFit="1" customWidth="1"/>
    <col min="21" max="21" width="12.42578125" bestFit="1" customWidth="1"/>
    <col min="22" max="22" width="10.5703125" bestFit="1" customWidth="1"/>
    <col min="23" max="24" width="12.140625" bestFit="1" customWidth="1"/>
  </cols>
  <sheetData>
    <row r="1" spans="1:21" ht="15.75" x14ac:dyDescent="0.25">
      <c r="A1" s="5" t="s">
        <v>0</v>
      </c>
      <c r="B1" s="4" t="s">
        <v>15</v>
      </c>
      <c r="C1" s="5" t="s">
        <v>1</v>
      </c>
      <c r="D1" s="5" t="s">
        <v>16</v>
      </c>
      <c r="E1" s="5" t="s">
        <v>17</v>
      </c>
      <c r="F1" s="6" t="s">
        <v>9</v>
      </c>
      <c r="G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21" x14ac:dyDescent="0.25">
      <c r="A2" s="13">
        <v>39448</v>
      </c>
      <c r="B2" s="3">
        <v>1</v>
      </c>
      <c r="C2" s="2">
        <f>'Time series 2'!B2</f>
        <v>30</v>
      </c>
      <c r="D2" s="2"/>
      <c r="E2" s="2"/>
      <c r="F2" s="14">
        <f>$Q$21+$Q$22*B2</f>
        <v>29.695121951219512</v>
      </c>
      <c r="I2" s="9">
        <f>C2-F2</f>
        <v>0.30487804878048763</v>
      </c>
      <c r="J2" s="9">
        <f>I2^2</f>
        <v>9.2950624628197392E-2</v>
      </c>
      <c r="K2" s="9">
        <f>ABS(I2)</f>
        <v>0.30487804878048763</v>
      </c>
      <c r="L2" s="9">
        <f>K2/C2</f>
        <v>1.0162601626016255E-2</v>
      </c>
    </row>
    <row r="3" spans="1:21" x14ac:dyDescent="0.25">
      <c r="A3" s="13">
        <v>39479</v>
      </c>
      <c r="B3" s="3">
        <v>2</v>
      </c>
      <c r="C3" s="2">
        <f>'Time series 2'!B3</f>
        <v>32</v>
      </c>
      <c r="D3" s="2"/>
      <c r="E3" s="2"/>
      <c r="F3" s="14">
        <f t="shared" ref="F3:F41" si="0">$Q$21+$Q$22*B3</f>
        <v>30.332551594746715</v>
      </c>
      <c r="I3" s="9">
        <f>C3-F3</f>
        <v>1.6674484052532854</v>
      </c>
      <c r="J3" s="9">
        <f>I3^2</f>
        <v>2.7803841841817247</v>
      </c>
      <c r="K3" s="9">
        <f>ABS(I3)</f>
        <v>1.6674484052532854</v>
      </c>
      <c r="L3" s="9">
        <f>K3/C3</f>
        <v>5.2107762664165169E-2</v>
      </c>
    </row>
    <row r="4" spans="1:21" x14ac:dyDescent="0.25">
      <c r="A4" s="13">
        <v>39508</v>
      </c>
      <c r="B4" s="3">
        <v>3</v>
      </c>
      <c r="C4" s="2">
        <f>'Time series 2'!B4</f>
        <v>30</v>
      </c>
      <c r="D4" s="2"/>
      <c r="E4" s="2"/>
      <c r="F4" s="14">
        <f t="shared" si="0"/>
        <v>30.96998123827392</v>
      </c>
      <c r="I4" s="9">
        <f t="shared" ref="I4:I40" si="1">C4-F4</f>
        <v>-0.96998123827392035</v>
      </c>
      <c r="J4" s="9">
        <f t="shared" ref="J4:J41" si="2">I4^2</f>
        <v>0.94086360260340784</v>
      </c>
      <c r="K4" s="9">
        <f t="shared" ref="K4:K41" si="3">ABS(I4)</f>
        <v>0.96998123827392035</v>
      </c>
      <c r="L4" s="9">
        <f t="shared" ref="L4:L41" si="4">K4/C4</f>
        <v>3.2332707942464012E-2</v>
      </c>
    </row>
    <row r="5" spans="1:21" x14ac:dyDescent="0.25">
      <c r="A5" s="13">
        <v>39539</v>
      </c>
      <c r="B5" s="3">
        <v>4</v>
      </c>
      <c r="C5" s="2">
        <f>'Time series 2'!B5</f>
        <v>34</v>
      </c>
      <c r="D5" s="2"/>
      <c r="E5" s="2"/>
      <c r="F5" s="14">
        <f t="shared" si="0"/>
        <v>31.607410881801126</v>
      </c>
      <c r="I5" s="9">
        <f t="shared" si="1"/>
        <v>2.3925891181988739</v>
      </c>
      <c r="J5" s="9">
        <f t="shared" si="2"/>
        <v>5.7244826885236648</v>
      </c>
      <c r="K5" s="9">
        <f t="shared" si="3"/>
        <v>2.3925891181988739</v>
      </c>
      <c r="L5" s="9">
        <f t="shared" si="4"/>
        <v>7.0370268182319826E-2</v>
      </c>
      <c r="P5" t="s">
        <v>18</v>
      </c>
    </row>
    <row r="6" spans="1:21" ht="15.75" thickBot="1" x14ac:dyDescent="0.3">
      <c r="A6" s="13">
        <v>39569</v>
      </c>
      <c r="B6" s="3">
        <v>5</v>
      </c>
      <c r="C6" s="2">
        <f>'Time series 2'!B6</f>
        <v>34</v>
      </c>
      <c r="D6" s="2"/>
      <c r="E6" s="2"/>
      <c r="F6" s="14">
        <f t="shared" si="0"/>
        <v>32.244840525328328</v>
      </c>
      <c r="I6" s="9">
        <f t="shared" si="1"/>
        <v>1.7551594746716717</v>
      </c>
      <c r="J6" s="9">
        <f t="shared" si="2"/>
        <v>3.0805847815297382</v>
      </c>
      <c r="K6" s="9">
        <f t="shared" si="3"/>
        <v>1.7551594746716717</v>
      </c>
      <c r="L6" s="9">
        <f t="shared" si="4"/>
        <v>5.1622337490343284E-2</v>
      </c>
    </row>
    <row r="7" spans="1:21" x14ac:dyDescent="0.25">
      <c r="A7" s="13">
        <v>39600</v>
      </c>
      <c r="B7" s="3">
        <v>6</v>
      </c>
      <c r="C7" s="2">
        <f>'Time series 2'!B7</f>
        <v>31</v>
      </c>
      <c r="D7" s="2"/>
      <c r="E7" s="2"/>
      <c r="F7" s="14">
        <f t="shared" si="0"/>
        <v>32.882270168855534</v>
      </c>
      <c r="I7" s="9">
        <f t="shared" si="1"/>
        <v>-1.8822701688555341</v>
      </c>
      <c r="J7" s="9">
        <f t="shared" si="2"/>
        <v>3.5429409885634411</v>
      </c>
      <c r="K7" s="9">
        <f t="shared" si="3"/>
        <v>1.8822701688555341</v>
      </c>
      <c r="L7" s="9">
        <f t="shared" si="4"/>
        <v>6.0718392543726907E-2</v>
      </c>
      <c r="P7" s="22" t="s">
        <v>19</v>
      </c>
      <c r="Q7" s="22"/>
    </row>
    <row r="8" spans="1:21" x14ac:dyDescent="0.25">
      <c r="A8" s="13">
        <v>39630</v>
      </c>
      <c r="B8" s="3">
        <v>7</v>
      </c>
      <c r="C8" s="2">
        <f>'Time series 2'!B8</f>
        <v>34</v>
      </c>
      <c r="D8" s="2"/>
      <c r="E8" s="2"/>
      <c r="F8" s="14">
        <f t="shared" si="0"/>
        <v>33.51969981238274</v>
      </c>
      <c r="I8" s="9">
        <f t="shared" si="1"/>
        <v>0.48030018761726012</v>
      </c>
      <c r="J8" s="9">
        <f t="shared" si="2"/>
        <v>0.23068827022517527</v>
      </c>
      <c r="K8" s="9">
        <f t="shared" si="3"/>
        <v>0.48030018761726012</v>
      </c>
      <c r="L8" s="9">
        <f t="shared" si="4"/>
        <v>1.4126476106390003E-2</v>
      </c>
      <c r="P8" t="s">
        <v>20</v>
      </c>
      <c r="Q8" s="9">
        <v>0.95024877106052541</v>
      </c>
    </row>
    <row r="9" spans="1:21" x14ac:dyDescent="0.25">
      <c r="A9" s="13">
        <v>39661</v>
      </c>
      <c r="B9" s="3">
        <v>8</v>
      </c>
      <c r="C9" s="2">
        <f>'Time series 2'!B9</f>
        <v>35</v>
      </c>
      <c r="D9" s="2"/>
      <c r="E9" s="2"/>
      <c r="F9" s="14">
        <f t="shared" si="0"/>
        <v>34.157129455909946</v>
      </c>
      <c r="I9" s="9">
        <f t="shared" si="1"/>
        <v>0.84287054409005435</v>
      </c>
      <c r="J9" s="9">
        <f t="shared" si="2"/>
        <v>0.71043075409466427</v>
      </c>
      <c r="K9" s="9">
        <f t="shared" si="3"/>
        <v>0.84287054409005435</v>
      </c>
      <c r="L9" s="9">
        <f t="shared" si="4"/>
        <v>2.4082015545430123E-2</v>
      </c>
      <c r="P9" t="s">
        <v>21</v>
      </c>
      <c r="Q9" s="9">
        <v>0.90297272690203889</v>
      </c>
    </row>
    <row r="10" spans="1:21" x14ac:dyDescent="0.25">
      <c r="A10" s="13">
        <v>39692</v>
      </c>
      <c r="B10" s="3">
        <v>9</v>
      </c>
      <c r="C10" s="2">
        <f>'Time series 2'!B10</f>
        <v>34</v>
      </c>
      <c r="D10" s="2"/>
      <c r="E10" s="2"/>
      <c r="F10" s="14">
        <f t="shared" si="0"/>
        <v>34.794559099437151</v>
      </c>
      <c r="I10" s="9">
        <f t="shared" si="1"/>
        <v>-0.79455909943715142</v>
      </c>
      <c r="J10" s="9">
        <f t="shared" si="2"/>
        <v>0.63132416249837708</v>
      </c>
      <c r="K10" s="9">
        <f t="shared" si="3"/>
        <v>0.79455909943715142</v>
      </c>
      <c r="L10" s="9">
        <f t="shared" si="4"/>
        <v>2.3369385277563277E-2</v>
      </c>
      <c r="P10" t="s">
        <v>22</v>
      </c>
      <c r="Q10" s="9">
        <v>0.90041937760998725</v>
      </c>
    </row>
    <row r="11" spans="1:21" x14ac:dyDescent="0.25">
      <c r="A11" s="13">
        <v>39722</v>
      </c>
      <c r="B11" s="3">
        <v>10</v>
      </c>
      <c r="C11" s="2">
        <f>'Time series 2'!B11</f>
        <v>31</v>
      </c>
      <c r="D11" s="2"/>
      <c r="E11" s="2"/>
      <c r="F11" s="14">
        <f t="shared" si="0"/>
        <v>35.43198874296435</v>
      </c>
      <c r="I11" s="9">
        <f t="shared" si="1"/>
        <v>-4.4319887429643501</v>
      </c>
      <c r="J11" s="9">
        <f t="shared" si="2"/>
        <v>19.64252421776272</v>
      </c>
      <c r="K11" s="9">
        <f t="shared" si="3"/>
        <v>4.4319887429643501</v>
      </c>
      <c r="L11" s="9">
        <f t="shared" si="4"/>
        <v>0.14296737880530161</v>
      </c>
      <c r="P11" t="s">
        <v>23</v>
      </c>
      <c r="Q11" s="9">
        <v>2.4746492899650003</v>
      </c>
    </row>
    <row r="12" spans="1:21" ht="15.75" thickBot="1" x14ac:dyDescent="0.3">
      <c r="A12" s="13">
        <v>39753</v>
      </c>
      <c r="B12" s="3">
        <v>11</v>
      </c>
      <c r="C12" s="2">
        <f>'Time series 2'!B12</f>
        <v>32</v>
      </c>
      <c r="D12" s="2"/>
      <c r="E12" s="2"/>
      <c r="F12" s="14">
        <f t="shared" si="0"/>
        <v>36.069418386491556</v>
      </c>
      <c r="I12" s="9">
        <f t="shared" si="1"/>
        <v>-4.0694183864915559</v>
      </c>
      <c r="J12" s="9">
        <f t="shared" si="2"/>
        <v>16.560166004315537</v>
      </c>
      <c r="K12" s="9">
        <f t="shared" si="3"/>
        <v>4.0694183864915559</v>
      </c>
      <c r="L12" s="9">
        <f t="shared" si="4"/>
        <v>0.12716932457786112</v>
      </c>
      <c r="P12" s="20" t="s">
        <v>24</v>
      </c>
      <c r="Q12" s="23">
        <v>40</v>
      </c>
    </row>
    <row r="13" spans="1:21" x14ac:dyDescent="0.25">
      <c r="A13" s="13">
        <v>39783</v>
      </c>
      <c r="B13" s="3">
        <v>12</v>
      </c>
      <c r="C13" s="2">
        <f>'Time series 2'!B13</f>
        <v>33</v>
      </c>
      <c r="D13" s="2"/>
      <c r="E13" s="2"/>
      <c r="F13" s="14">
        <f t="shared" si="0"/>
        <v>36.706848030018762</v>
      </c>
      <c r="I13" s="9">
        <f t="shared" si="1"/>
        <v>-3.7068480300187616</v>
      </c>
      <c r="J13" s="9">
        <f t="shared" si="2"/>
        <v>13.740722317653974</v>
      </c>
      <c r="K13" s="9">
        <f t="shared" si="3"/>
        <v>3.7068480300187616</v>
      </c>
      <c r="L13" s="9">
        <f t="shared" si="4"/>
        <v>0.11232872818238672</v>
      </c>
    </row>
    <row r="14" spans="1:21" ht="15.75" thickBot="1" x14ac:dyDescent="0.3">
      <c r="A14" s="13">
        <v>39814</v>
      </c>
      <c r="B14" s="3">
        <v>13</v>
      </c>
      <c r="C14" s="2">
        <f>'Time series 2'!B14</f>
        <v>36</v>
      </c>
      <c r="D14" s="2"/>
      <c r="E14" s="2"/>
      <c r="F14" s="14">
        <f t="shared" si="0"/>
        <v>37.344277673545967</v>
      </c>
      <c r="I14" s="9">
        <f t="shared" si="1"/>
        <v>-1.3442776735459674</v>
      </c>
      <c r="J14" s="9">
        <f t="shared" si="2"/>
        <v>1.8070824635941585</v>
      </c>
      <c r="K14" s="9">
        <f t="shared" si="3"/>
        <v>1.3442776735459674</v>
      </c>
      <c r="L14" s="9">
        <f t="shared" si="4"/>
        <v>3.734104648738798E-2</v>
      </c>
      <c r="P14" t="s">
        <v>25</v>
      </c>
    </row>
    <row r="15" spans="1:21" x14ac:dyDescent="0.25">
      <c r="A15" s="13">
        <v>39845</v>
      </c>
      <c r="B15" s="3">
        <v>14</v>
      </c>
      <c r="C15" s="2">
        <f>'Time series 2'!B15</f>
        <v>37</v>
      </c>
      <c r="D15" s="2"/>
      <c r="E15" s="2"/>
      <c r="F15" s="14">
        <f t="shared" si="0"/>
        <v>37.981707317073173</v>
      </c>
      <c r="I15" s="9">
        <f t="shared" si="1"/>
        <v>-0.98170731707317316</v>
      </c>
      <c r="J15" s="9">
        <f t="shared" si="2"/>
        <v>0.96374925639500775</v>
      </c>
      <c r="K15" s="9">
        <f t="shared" si="3"/>
        <v>0.98170731707317316</v>
      </c>
      <c r="L15" s="9">
        <f t="shared" si="4"/>
        <v>2.6532630191166841E-2</v>
      </c>
      <c r="P15" s="21"/>
      <c r="Q15" s="21" t="s">
        <v>26</v>
      </c>
      <c r="R15" s="21" t="s">
        <v>27</v>
      </c>
      <c r="S15" s="21" t="s">
        <v>28</v>
      </c>
      <c r="T15" s="21" t="s">
        <v>29</v>
      </c>
      <c r="U15" s="21" t="s">
        <v>30</v>
      </c>
    </row>
    <row r="16" spans="1:21" x14ac:dyDescent="0.25">
      <c r="A16" s="13">
        <v>39873</v>
      </c>
      <c r="B16" s="3">
        <v>15</v>
      </c>
      <c r="C16" s="2">
        <f>'Time series 2'!B16</f>
        <v>36</v>
      </c>
      <c r="D16" s="2"/>
      <c r="E16" s="2"/>
      <c r="F16" s="14">
        <f t="shared" si="0"/>
        <v>38.619136960600379</v>
      </c>
      <c r="I16" s="9">
        <f t="shared" si="1"/>
        <v>-2.6191369606003789</v>
      </c>
      <c r="J16" s="9">
        <f t="shared" si="2"/>
        <v>6.8598784183829906</v>
      </c>
      <c r="K16" s="9">
        <f t="shared" si="3"/>
        <v>2.6191369606003789</v>
      </c>
      <c r="L16" s="9">
        <f t="shared" si="4"/>
        <v>7.2753804461121632E-2</v>
      </c>
      <c r="P16" t="s">
        <v>31</v>
      </c>
      <c r="Q16" s="9">
        <v>1</v>
      </c>
      <c r="R16" s="9">
        <v>2165.6672138836775</v>
      </c>
      <c r="S16" s="9">
        <v>2165.6672138836775</v>
      </c>
      <c r="T16" s="9">
        <v>353.6424607917636</v>
      </c>
      <c r="U16" s="9">
        <v>7.6063693661593262E-21</v>
      </c>
    </row>
    <row r="17" spans="1:24" x14ac:dyDescent="0.25">
      <c r="A17" s="13">
        <v>39904</v>
      </c>
      <c r="B17" s="3">
        <v>16</v>
      </c>
      <c r="C17" s="2">
        <f>'Time series 2'!B17</f>
        <v>41</v>
      </c>
      <c r="D17" s="2"/>
      <c r="E17" s="2"/>
      <c r="F17" s="14">
        <f t="shared" si="0"/>
        <v>39.256566604127585</v>
      </c>
      <c r="I17" s="9">
        <f t="shared" si="1"/>
        <v>1.7434333958724153</v>
      </c>
      <c r="J17" s="9">
        <f t="shared" si="2"/>
        <v>3.0395600058432222</v>
      </c>
      <c r="K17" s="9">
        <f t="shared" si="3"/>
        <v>1.7434333958724153</v>
      </c>
      <c r="L17" s="9">
        <f t="shared" si="4"/>
        <v>4.252276575298574E-2</v>
      </c>
      <c r="P17" t="s">
        <v>32</v>
      </c>
      <c r="Q17" s="9">
        <v>38</v>
      </c>
      <c r="R17" s="9">
        <v>232.70778611632264</v>
      </c>
      <c r="S17" s="9">
        <v>6.1238891083242804</v>
      </c>
      <c r="T17" s="9"/>
      <c r="U17" s="9"/>
    </row>
    <row r="18" spans="1:24" ht="15.75" thickBot="1" x14ac:dyDescent="0.3">
      <c r="A18" s="13">
        <v>39934</v>
      </c>
      <c r="B18" s="3">
        <v>17</v>
      </c>
      <c r="C18" s="2">
        <f>'Time series 2'!B18</f>
        <v>41</v>
      </c>
      <c r="D18" s="2"/>
      <c r="E18" s="2"/>
      <c r="F18" s="14">
        <f t="shared" si="0"/>
        <v>39.893996247654783</v>
      </c>
      <c r="I18" s="9">
        <f t="shared" si="1"/>
        <v>1.1060037523452166</v>
      </c>
      <c r="J18" s="9">
        <f t="shared" si="2"/>
        <v>1.2232443002016993</v>
      </c>
      <c r="K18" s="9">
        <f t="shared" si="3"/>
        <v>1.1060037523452166</v>
      </c>
      <c r="L18" s="9">
        <f t="shared" si="4"/>
        <v>2.6975701276712602E-2</v>
      </c>
      <c r="P18" s="20" t="s">
        <v>33</v>
      </c>
      <c r="Q18" s="23">
        <v>39</v>
      </c>
      <c r="R18" s="23">
        <v>2398.375</v>
      </c>
      <c r="S18" s="23"/>
      <c r="T18" s="23"/>
      <c r="U18" s="23"/>
    </row>
    <row r="19" spans="1:24" ht="15.75" thickBot="1" x14ac:dyDescent="0.3">
      <c r="A19" s="13">
        <v>39965</v>
      </c>
      <c r="B19" s="3">
        <v>18</v>
      </c>
      <c r="C19" s="2">
        <f>'Time series 2'!B19</f>
        <v>42</v>
      </c>
      <c r="D19" s="2"/>
      <c r="E19" s="2"/>
      <c r="F19" s="14">
        <f t="shared" si="0"/>
        <v>40.531425891181989</v>
      </c>
      <c r="I19" s="9">
        <f t="shared" si="1"/>
        <v>1.4685741088180109</v>
      </c>
      <c r="J19" s="9">
        <f t="shared" si="2"/>
        <v>2.1567099130906149</v>
      </c>
      <c r="K19" s="9">
        <f t="shared" si="3"/>
        <v>1.4685741088180109</v>
      </c>
      <c r="L19" s="9">
        <f t="shared" si="4"/>
        <v>3.4966050209952637E-2</v>
      </c>
    </row>
    <row r="20" spans="1:24" x14ac:dyDescent="0.25">
      <c r="A20" s="13">
        <v>39995</v>
      </c>
      <c r="B20" s="3">
        <v>19</v>
      </c>
      <c r="C20" s="2">
        <f>'Time series 2'!B20</f>
        <v>43</v>
      </c>
      <c r="D20" s="2"/>
      <c r="E20" s="2"/>
      <c r="F20" s="14">
        <f t="shared" si="0"/>
        <v>41.168855534709195</v>
      </c>
      <c r="I20" s="9">
        <f t="shared" si="1"/>
        <v>1.8311444652908051</v>
      </c>
      <c r="J20" s="9">
        <f t="shared" si="2"/>
        <v>3.3530900527651486</v>
      </c>
      <c r="K20" s="9">
        <f t="shared" si="3"/>
        <v>1.8311444652908051</v>
      </c>
      <c r="L20" s="9">
        <f t="shared" si="4"/>
        <v>4.2584755006762912E-2</v>
      </c>
      <c r="P20" s="21"/>
      <c r="Q20" s="21" t="s">
        <v>34</v>
      </c>
      <c r="R20" s="21" t="s">
        <v>23</v>
      </c>
      <c r="S20" s="21" t="s">
        <v>35</v>
      </c>
      <c r="T20" s="21" t="s">
        <v>36</v>
      </c>
      <c r="U20" s="21" t="s">
        <v>37</v>
      </c>
      <c r="V20" s="21" t="s">
        <v>38</v>
      </c>
      <c r="W20" s="21" t="s">
        <v>39</v>
      </c>
      <c r="X20" s="21" t="s">
        <v>40</v>
      </c>
    </row>
    <row r="21" spans="1:24" x14ac:dyDescent="0.25">
      <c r="A21" s="13">
        <v>40026</v>
      </c>
      <c r="B21" s="3">
        <v>20</v>
      </c>
      <c r="C21" s="2">
        <f>'Time series 2'!B21</f>
        <v>46</v>
      </c>
      <c r="D21" s="2"/>
      <c r="E21" s="2"/>
      <c r="F21" s="14">
        <f t="shared" si="0"/>
        <v>41.806285178236401</v>
      </c>
      <c r="I21" s="9">
        <f t="shared" si="1"/>
        <v>4.1937148217635993</v>
      </c>
      <c r="J21" s="9">
        <f t="shared" si="2"/>
        <v>17.587244006279697</v>
      </c>
      <c r="K21" s="9">
        <f t="shared" si="3"/>
        <v>4.1937148217635993</v>
      </c>
      <c r="L21" s="9">
        <f t="shared" si="4"/>
        <v>9.1167713516599982E-2</v>
      </c>
      <c r="P21" t="s">
        <v>41</v>
      </c>
      <c r="Q21" s="9">
        <v>29.057692307692307</v>
      </c>
      <c r="R21" s="9">
        <v>0.79745992405877608</v>
      </c>
      <c r="S21" s="9">
        <v>36.437808886745557</v>
      </c>
      <c r="T21" s="9">
        <v>3.6229484747254552E-31</v>
      </c>
      <c r="U21" s="9">
        <v>27.443319091474038</v>
      </c>
      <c r="V21" s="9">
        <v>30.672065523910575</v>
      </c>
      <c r="W21" s="9">
        <v>27.443319091474038</v>
      </c>
      <c r="X21" s="9">
        <v>30.672065523910575</v>
      </c>
    </row>
    <row r="22" spans="1:24" ht="15.75" thickBot="1" x14ac:dyDescent="0.3">
      <c r="A22" s="13">
        <v>40057</v>
      </c>
      <c r="B22" s="3">
        <v>21</v>
      </c>
      <c r="C22" s="2">
        <f>'Time series 2'!B22</f>
        <v>47</v>
      </c>
      <c r="D22" s="2"/>
      <c r="E22" s="2"/>
      <c r="F22" s="14">
        <f t="shared" si="0"/>
        <v>42.443714821763606</v>
      </c>
      <c r="I22" s="9">
        <f t="shared" si="1"/>
        <v>4.5562851782363936</v>
      </c>
      <c r="J22" s="9">
        <f t="shared" si="2"/>
        <v>20.759734625416645</v>
      </c>
      <c r="K22" s="9">
        <f t="shared" si="3"/>
        <v>4.5562851782363936</v>
      </c>
      <c r="L22" s="9">
        <f t="shared" si="4"/>
        <v>9.6942237834816883E-2</v>
      </c>
      <c r="P22" s="20" t="s">
        <v>15</v>
      </c>
      <c r="Q22" s="23">
        <v>0.63742964352720466</v>
      </c>
      <c r="R22" s="23">
        <v>3.3896125145408927E-2</v>
      </c>
      <c r="S22" s="23">
        <v>18.805383824632873</v>
      </c>
      <c r="T22" s="23">
        <v>7.6063693661592735E-21</v>
      </c>
      <c r="U22" s="23">
        <v>0.56881052560360901</v>
      </c>
      <c r="V22" s="23">
        <v>0.70604876145080031</v>
      </c>
      <c r="W22" s="23">
        <v>0.56881052560360901</v>
      </c>
      <c r="X22" s="23">
        <v>0.70604876145080031</v>
      </c>
    </row>
    <row r="23" spans="1:24" x14ac:dyDescent="0.25">
      <c r="A23" s="13">
        <v>40087</v>
      </c>
      <c r="B23" s="3">
        <v>22</v>
      </c>
      <c r="C23" s="2">
        <f>'Time series 2'!B23</f>
        <v>45</v>
      </c>
      <c r="D23" s="2"/>
      <c r="E23" s="2"/>
      <c r="F23" s="14">
        <f t="shared" si="0"/>
        <v>43.081144465290805</v>
      </c>
      <c r="I23" s="9">
        <f t="shared" si="1"/>
        <v>1.9188555347091949</v>
      </c>
      <c r="J23" s="9">
        <f t="shared" si="2"/>
        <v>3.6820065630841103</v>
      </c>
      <c r="K23" s="9">
        <f t="shared" si="3"/>
        <v>1.9188555347091949</v>
      </c>
      <c r="L23" s="9">
        <f t="shared" si="4"/>
        <v>4.2641234104648776E-2</v>
      </c>
    </row>
    <row r="24" spans="1:24" x14ac:dyDescent="0.25">
      <c r="A24" s="13">
        <v>40118</v>
      </c>
      <c r="B24" s="3">
        <v>23</v>
      </c>
      <c r="C24" s="2">
        <f>'Time series 2'!B24</f>
        <v>46</v>
      </c>
      <c r="D24" s="2"/>
      <c r="E24" s="2"/>
      <c r="F24" s="14">
        <f t="shared" si="0"/>
        <v>43.718574108818018</v>
      </c>
      <c r="I24" s="9">
        <f t="shared" si="1"/>
        <v>2.281425891181982</v>
      </c>
      <c r="J24" s="9">
        <f t="shared" si="2"/>
        <v>5.2049040969555005</v>
      </c>
      <c r="K24" s="9">
        <f t="shared" si="3"/>
        <v>2.281425891181982</v>
      </c>
      <c r="L24" s="9">
        <f t="shared" si="4"/>
        <v>4.9596215025695264E-2</v>
      </c>
    </row>
    <row r="25" spans="1:24" x14ac:dyDescent="0.25">
      <c r="A25" s="13">
        <v>40148</v>
      </c>
      <c r="B25" s="3">
        <v>24</v>
      </c>
      <c r="C25" s="2">
        <f>'Time series 2'!B25</f>
        <v>47</v>
      </c>
      <c r="D25" s="2"/>
      <c r="E25" s="2"/>
      <c r="F25" s="14">
        <f t="shared" si="0"/>
        <v>44.356003752345217</v>
      </c>
      <c r="I25" s="9">
        <f t="shared" si="1"/>
        <v>2.6439962476547834</v>
      </c>
      <c r="J25" s="9">
        <f t="shared" si="2"/>
        <v>6.9907161576125745</v>
      </c>
      <c r="K25" s="9">
        <f t="shared" si="3"/>
        <v>2.6439962476547834</v>
      </c>
      <c r="L25" s="9">
        <f t="shared" si="4"/>
        <v>5.6255239311803901E-2</v>
      </c>
    </row>
    <row r="26" spans="1:24" x14ac:dyDescent="0.25">
      <c r="A26" s="13">
        <v>40179</v>
      </c>
      <c r="B26" s="3">
        <v>25</v>
      </c>
      <c r="C26" s="2">
        <f>'Time series 2'!B26</f>
        <v>48</v>
      </c>
      <c r="D26" s="2"/>
      <c r="E26" s="2"/>
      <c r="F26" s="14">
        <f t="shared" si="0"/>
        <v>44.993433395872422</v>
      </c>
      <c r="I26" s="9">
        <f t="shared" si="1"/>
        <v>3.0065666041275776</v>
      </c>
      <c r="J26" s="9">
        <f t="shared" si="2"/>
        <v>9.0394427450552346</v>
      </c>
      <c r="K26" s="9">
        <f t="shared" si="3"/>
        <v>3.0065666041275776</v>
      </c>
      <c r="L26" s="9">
        <f t="shared" si="4"/>
        <v>6.2636804252657871E-2</v>
      </c>
    </row>
    <row r="27" spans="1:24" hidden="1" x14ac:dyDescent="0.25">
      <c r="A27" s="13">
        <v>40210</v>
      </c>
      <c r="B27" s="3">
        <v>26</v>
      </c>
      <c r="C27" s="2">
        <f>'Time series 2'!B27</f>
        <v>44</v>
      </c>
      <c r="D27" s="2"/>
      <c r="E27" s="2"/>
      <c r="F27" s="14">
        <f t="shared" si="0"/>
        <v>45.630863039399628</v>
      </c>
      <c r="I27" s="9">
        <f t="shared" si="1"/>
        <v>-1.6308630393996282</v>
      </c>
      <c r="J27" s="9">
        <f t="shared" si="2"/>
        <v>2.6597142532797933</v>
      </c>
      <c r="K27" s="9">
        <f t="shared" si="3"/>
        <v>1.6308630393996282</v>
      </c>
      <c r="L27" s="9">
        <f t="shared" si="4"/>
        <v>3.7065069077264277E-2</v>
      </c>
    </row>
    <row r="28" spans="1:24" hidden="1" x14ac:dyDescent="0.25">
      <c r="A28" s="13">
        <v>40238</v>
      </c>
      <c r="B28" s="3">
        <v>27</v>
      </c>
      <c r="C28" s="2">
        <f>'Time series 2'!B28</f>
        <v>46</v>
      </c>
      <c r="D28" s="2"/>
      <c r="E28" s="2"/>
      <c r="F28" s="14">
        <f t="shared" si="0"/>
        <v>46.268292682926834</v>
      </c>
      <c r="I28" s="9">
        <f t="shared" si="1"/>
        <v>-0.26829268292683395</v>
      </c>
      <c r="J28" s="9">
        <f t="shared" si="2"/>
        <v>7.1980963712078655E-2</v>
      </c>
      <c r="K28" s="9">
        <f t="shared" si="3"/>
        <v>0.26829268292683395</v>
      </c>
      <c r="L28" s="9">
        <f t="shared" si="4"/>
        <v>5.8324496288442162E-3</v>
      </c>
    </row>
    <row r="29" spans="1:24" hidden="1" x14ac:dyDescent="0.25">
      <c r="A29" s="13">
        <v>40269</v>
      </c>
      <c r="B29" s="3">
        <v>28</v>
      </c>
      <c r="C29" s="2">
        <f>'Time series 2'!B29</f>
        <v>43</v>
      </c>
      <c r="D29" s="2"/>
      <c r="E29" s="2"/>
      <c r="F29" s="14">
        <f t="shared" si="0"/>
        <v>46.90572232645404</v>
      </c>
      <c r="I29" s="9">
        <f t="shared" si="1"/>
        <v>-3.9057223264540397</v>
      </c>
      <c r="J29" s="9">
        <f t="shared" si="2"/>
        <v>15.254666891361556</v>
      </c>
      <c r="K29" s="9">
        <f t="shared" si="3"/>
        <v>3.9057223264540397</v>
      </c>
      <c r="L29" s="9">
        <f t="shared" si="4"/>
        <v>9.0830751778000929E-2</v>
      </c>
    </row>
    <row r="30" spans="1:24" hidden="1" x14ac:dyDescent="0.25">
      <c r="A30" s="13">
        <v>40299</v>
      </c>
      <c r="B30" s="3">
        <v>29</v>
      </c>
      <c r="C30" s="2">
        <f>'Time series 2'!B30</f>
        <v>45</v>
      </c>
      <c r="D30" s="2"/>
      <c r="E30" s="2"/>
      <c r="F30" s="14">
        <f t="shared" si="0"/>
        <v>47.543151969981238</v>
      </c>
      <c r="I30" s="9">
        <f t="shared" si="1"/>
        <v>-2.5431519699812384</v>
      </c>
      <c r="J30" s="9">
        <f t="shared" si="2"/>
        <v>6.4676219424194539</v>
      </c>
      <c r="K30" s="9">
        <f t="shared" si="3"/>
        <v>2.5431519699812384</v>
      </c>
      <c r="L30" s="9">
        <f t="shared" si="4"/>
        <v>5.6514488221805298E-2</v>
      </c>
    </row>
    <row r="31" spans="1:24" hidden="1" x14ac:dyDescent="0.25">
      <c r="A31" s="13">
        <v>40330</v>
      </c>
      <c r="B31" s="3">
        <v>30</v>
      </c>
      <c r="C31" s="2">
        <f>'Time series 2'!B31</f>
        <v>44</v>
      </c>
      <c r="D31" s="2"/>
      <c r="E31" s="2"/>
      <c r="F31" s="14">
        <f t="shared" si="0"/>
        <v>48.180581613508451</v>
      </c>
      <c r="I31" s="9">
        <f t="shared" si="1"/>
        <v>-4.1805816135084513</v>
      </c>
      <c r="J31" s="9">
        <f t="shared" si="2"/>
        <v>17.477262627204926</v>
      </c>
      <c r="K31" s="9">
        <f t="shared" si="3"/>
        <v>4.1805816135084513</v>
      </c>
      <c r="L31" s="9">
        <f t="shared" si="4"/>
        <v>9.5013218488828433E-2</v>
      </c>
    </row>
    <row r="32" spans="1:24" hidden="1" x14ac:dyDescent="0.25">
      <c r="A32" s="13">
        <v>40360</v>
      </c>
      <c r="B32" s="3">
        <v>31</v>
      </c>
      <c r="C32" s="2">
        <f>'Time series 2'!B32</f>
        <v>48</v>
      </c>
      <c r="D32" s="2"/>
      <c r="E32" s="2"/>
      <c r="F32" s="14">
        <f t="shared" si="0"/>
        <v>48.81801125703565</v>
      </c>
      <c r="I32" s="9">
        <f t="shared" si="1"/>
        <v>-0.81801125703564992</v>
      </c>
      <c r="J32" s="9">
        <f t="shared" si="2"/>
        <v>0.6691424166370441</v>
      </c>
      <c r="K32" s="9">
        <f t="shared" si="3"/>
        <v>0.81801125703564992</v>
      </c>
      <c r="L32" s="9">
        <f t="shared" si="4"/>
        <v>1.7041901188242708E-2</v>
      </c>
    </row>
    <row r="33" spans="1:12" hidden="1" x14ac:dyDescent="0.25">
      <c r="A33" s="13">
        <v>40391</v>
      </c>
      <c r="B33" s="3">
        <v>32</v>
      </c>
      <c r="C33" s="2">
        <f>'Time series 2'!B33</f>
        <v>50</v>
      </c>
      <c r="D33" s="2"/>
      <c r="E33" s="2"/>
      <c r="F33" s="14">
        <f t="shared" si="0"/>
        <v>49.455440900562856</v>
      </c>
      <c r="I33" s="9">
        <f t="shared" si="1"/>
        <v>0.54455909943714431</v>
      </c>
      <c r="J33" s="9">
        <f t="shared" si="2"/>
        <v>0.2965446127797936</v>
      </c>
      <c r="K33" s="9">
        <f t="shared" si="3"/>
        <v>0.54455909943714431</v>
      </c>
      <c r="L33" s="9">
        <f t="shared" si="4"/>
        <v>1.0891181988742886E-2</v>
      </c>
    </row>
    <row r="34" spans="1:12" hidden="1" x14ac:dyDescent="0.25">
      <c r="A34" s="13">
        <v>40422</v>
      </c>
      <c r="B34" s="3">
        <v>33</v>
      </c>
      <c r="C34" s="2">
        <f>'Time series 2'!B34</f>
        <v>52</v>
      </c>
      <c r="D34" s="2"/>
      <c r="E34" s="2"/>
      <c r="F34" s="14">
        <f t="shared" si="0"/>
        <v>50.092870544090061</v>
      </c>
      <c r="I34" s="9">
        <f t="shared" si="1"/>
        <v>1.9071294559099385</v>
      </c>
      <c r="J34" s="9">
        <f t="shared" si="2"/>
        <v>3.6371427615993381</v>
      </c>
      <c r="K34" s="9">
        <f t="shared" si="3"/>
        <v>1.9071294559099385</v>
      </c>
      <c r="L34" s="9">
        <f t="shared" si="4"/>
        <v>3.6675566459806512E-2</v>
      </c>
    </row>
    <row r="35" spans="1:12" hidden="1" x14ac:dyDescent="0.25">
      <c r="A35" s="13">
        <v>40452</v>
      </c>
      <c r="B35" s="3">
        <v>34</v>
      </c>
      <c r="C35" s="2">
        <f>'Time series 2'!B35</f>
        <v>48</v>
      </c>
      <c r="D35" s="2"/>
      <c r="E35" s="2"/>
      <c r="F35" s="14">
        <f t="shared" si="0"/>
        <v>50.73030018761726</v>
      </c>
      <c r="I35" s="9">
        <f t="shared" si="1"/>
        <v>-2.7303001876172601</v>
      </c>
      <c r="J35" s="9">
        <f t="shared" si="2"/>
        <v>7.4545391145028459</v>
      </c>
      <c r="K35" s="9">
        <f t="shared" si="3"/>
        <v>2.7303001876172601</v>
      </c>
      <c r="L35" s="9">
        <f t="shared" si="4"/>
        <v>5.6881253908692919E-2</v>
      </c>
    </row>
    <row r="36" spans="1:12" hidden="1" x14ac:dyDescent="0.25">
      <c r="A36" s="13">
        <v>40483</v>
      </c>
      <c r="B36" s="3">
        <v>35</v>
      </c>
      <c r="C36" s="2">
        <f>'Time series 2'!B36</f>
        <v>54</v>
      </c>
      <c r="D36" s="2"/>
      <c r="E36" s="2"/>
      <c r="F36" s="14">
        <f t="shared" si="0"/>
        <v>51.367729831144473</v>
      </c>
      <c r="I36" s="9">
        <f t="shared" si="1"/>
        <v>2.632270168855527</v>
      </c>
      <c r="J36" s="9">
        <f t="shared" si="2"/>
        <v>6.9288462418467045</v>
      </c>
      <c r="K36" s="9">
        <f t="shared" si="3"/>
        <v>2.632270168855527</v>
      </c>
      <c r="L36" s="9">
        <f t="shared" si="4"/>
        <v>4.8745743867694945E-2</v>
      </c>
    </row>
    <row r="37" spans="1:12" hidden="1" x14ac:dyDescent="0.25">
      <c r="A37" s="13">
        <v>40513</v>
      </c>
      <c r="B37" s="3">
        <v>36</v>
      </c>
      <c r="C37" s="2">
        <f>'Time series 2'!B37</f>
        <v>54</v>
      </c>
      <c r="D37" s="2"/>
      <c r="E37" s="2"/>
      <c r="F37" s="14">
        <f t="shared" si="0"/>
        <v>52.005159474671672</v>
      </c>
      <c r="I37" s="9">
        <f t="shared" si="1"/>
        <v>1.9948405253283283</v>
      </c>
      <c r="J37" s="9">
        <f t="shared" si="2"/>
        <v>3.9793887214922008</v>
      </c>
      <c r="K37" s="9">
        <f t="shared" si="3"/>
        <v>1.9948405253283283</v>
      </c>
      <c r="L37" s="9">
        <f t="shared" si="4"/>
        <v>3.6941491209783857E-2</v>
      </c>
    </row>
    <row r="38" spans="1:12" hidden="1" x14ac:dyDescent="0.25">
      <c r="A38" s="13">
        <v>40544</v>
      </c>
      <c r="B38" s="3">
        <v>37</v>
      </c>
      <c r="C38" s="2">
        <f>'Time series 2'!B38</f>
        <v>53</v>
      </c>
      <c r="D38" s="2"/>
      <c r="E38" s="2"/>
      <c r="F38" s="14">
        <f t="shared" si="0"/>
        <v>52.642589118198877</v>
      </c>
      <c r="I38" s="9">
        <f t="shared" si="1"/>
        <v>0.35741088180112257</v>
      </c>
      <c r="J38" s="9">
        <f t="shared" si="2"/>
        <v>0.127742538429856</v>
      </c>
      <c r="K38" s="9">
        <f t="shared" si="3"/>
        <v>0.35741088180112257</v>
      </c>
      <c r="L38" s="9">
        <f t="shared" si="4"/>
        <v>6.7436015434174067E-3</v>
      </c>
    </row>
    <row r="39" spans="1:12" x14ac:dyDescent="0.25">
      <c r="A39" s="13">
        <v>40575</v>
      </c>
      <c r="B39" s="3">
        <v>38</v>
      </c>
      <c r="C39" s="2">
        <f>'Time series 2'!B39</f>
        <v>53</v>
      </c>
      <c r="D39" s="2"/>
      <c r="E39" s="2"/>
      <c r="F39" s="14">
        <f t="shared" si="0"/>
        <v>53.280018761726083</v>
      </c>
      <c r="I39" s="9">
        <f t="shared" si="1"/>
        <v>-0.2800187617260832</v>
      </c>
      <c r="J39" s="9">
        <f t="shared" si="2"/>
        <v>7.8410506918608958E-2</v>
      </c>
      <c r="K39" s="9">
        <f t="shared" si="3"/>
        <v>0.2800187617260832</v>
      </c>
      <c r="L39" s="9">
        <f t="shared" si="4"/>
        <v>5.2833728627562871E-3</v>
      </c>
    </row>
    <row r="40" spans="1:12" x14ac:dyDescent="0.25">
      <c r="A40" s="13">
        <v>40603</v>
      </c>
      <c r="B40" s="3">
        <v>39</v>
      </c>
      <c r="C40" s="2">
        <f>'Time series 2'!B40</f>
        <v>50</v>
      </c>
      <c r="D40" s="2"/>
      <c r="E40" s="2"/>
      <c r="F40" s="14">
        <f t="shared" si="0"/>
        <v>53.917448405253289</v>
      </c>
      <c r="I40" s="9">
        <f t="shared" si="1"/>
        <v>-3.917448405253289</v>
      </c>
      <c r="J40" s="9">
        <f t="shared" si="2"/>
        <v>15.346402007821537</v>
      </c>
      <c r="K40" s="9">
        <f t="shared" si="3"/>
        <v>3.917448405253289</v>
      </c>
      <c r="L40" s="9">
        <f t="shared" si="4"/>
        <v>7.834896810506578E-2</v>
      </c>
    </row>
    <row r="41" spans="1:12" x14ac:dyDescent="0.25">
      <c r="A41" s="13">
        <v>40634</v>
      </c>
      <c r="B41" s="3">
        <v>40</v>
      </c>
      <c r="C41" s="2">
        <f>'Time series 2'!B41</f>
        <v>54</v>
      </c>
      <c r="D41" s="2"/>
      <c r="E41" s="2"/>
      <c r="F41" s="14">
        <f t="shared" si="0"/>
        <v>54.554878048780495</v>
      </c>
      <c r="I41" s="9">
        <f>C41-F41</f>
        <v>-0.55487804878049474</v>
      </c>
      <c r="J41" s="9">
        <f t="shared" si="2"/>
        <v>0.30788964901844912</v>
      </c>
      <c r="K41" s="9">
        <f t="shared" si="3"/>
        <v>0.55487804878049474</v>
      </c>
      <c r="L41" s="9">
        <f t="shared" si="4"/>
        <v>1.0275519421861013E-2</v>
      </c>
    </row>
    <row r="42" spans="1:12" x14ac:dyDescent="0.25">
      <c r="A42" s="37">
        <v>40664</v>
      </c>
      <c r="B42" s="7">
        <v>41</v>
      </c>
      <c r="C42" s="8"/>
      <c r="D42" s="8"/>
      <c r="E42" s="8"/>
      <c r="G42" s="15">
        <f>$Q$21+$Q$22*B42</f>
        <v>55.192307692307693</v>
      </c>
    </row>
    <row r="43" spans="1:12" ht="18.75" x14ac:dyDescent="0.3">
      <c r="A43" s="37">
        <v>40695</v>
      </c>
      <c r="B43" s="7">
        <v>42</v>
      </c>
      <c r="C43" s="8"/>
      <c r="D43" s="8"/>
      <c r="E43" s="8"/>
      <c r="F43" s="8"/>
      <c r="G43" s="15">
        <f t="shared" ref="G43:G46" si="5">$Q$21+$Q$22*B43</f>
        <v>55.829737335834906</v>
      </c>
      <c r="J43" s="10" t="s">
        <v>2</v>
      </c>
      <c r="K43" s="10" t="s">
        <v>3</v>
      </c>
      <c r="L43" s="10" t="s">
        <v>4</v>
      </c>
    </row>
    <row r="44" spans="1:12" ht="18.75" x14ac:dyDescent="0.3">
      <c r="A44" s="37">
        <v>40725</v>
      </c>
      <c r="B44" s="7">
        <v>43</v>
      </c>
      <c r="C44" s="8"/>
      <c r="D44" s="8"/>
      <c r="E44" s="8"/>
      <c r="F44" s="8"/>
      <c r="G44" s="15">
        <f t="shared" si="5"/>
        <v>56.467166979362105</v>
      </c>
      <c r="J44" s="11">
        <f>AVERAGE(J2:J41)</f>
        <v>5.7775680112570331</v>
      </c>
      <c r="K44" s="11">
        <f>AVERAGE(K2:K41)</f>
        <v>2.0314727954971858</v>
      </c>
      <c r="L44" s="12">
        <f>AVERAGE(L2:L41)</f>
        <v>4.993395385317722E-2</v>
      </c>
    </row>
    <row r="45" spans="1:12" x14ac:dyDescent="0.25">
      <c r="A45" s="37">
        <v>40756</v>
      </c>
      <c r="B45" s="7">
        <v>44</v>
      </c>
      <c r="C45" s="8"/>
      <c r="D45" s="8"/>
      <c r="E45" s="8"/>
      <c r="F45" s="8"/>
      <c r="G45" s="15">
        <f t="shared" si="5"/>
        <v>57.104596622889311</v>
      </c>
    </row>
    <row r="46" spans="1:12" x14ac:dyDescent="0.25">
      <c r="A46" s="37">
        <v>40787</v>
      </c>
      <c r="B46" s="7">
        <v>45</v>
      </c>
      <c r="C46" s="8"/>
      <c r="D46" s="8"/>
      <c r="E46" s="8"/>
      <c r="F46" s="8"/>
      <c r="G46" s="15">
        <f t="shared" si="5"/>
        <v>57.742026266416516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E412-1F54-4A37-9CA2-D8332449B7F8}">
  <dimension ref="A1:AA51"/>
  <sheetViews>
    <sheetView tabSelected="1" workbookViewId="0">
      <selection activeCell="P4" sqref="P4"/>
    </sheetView>
  </sheetViews>
  <sheetFormatPr baseColWidth="10" defaultColWidth="9.140625" defaultRowHeight="15" x14ac:dyDescent="0.25"/>
  <cols>
    <col min="1" max="1" width="7.28515625" bestFit="1" customWidth="1"/>
    <col min="2" max="2" width="7.140625" bestFit="1" customWidth="1"/>
    <col min="3" max="3" width="5.7109375" bestFit="1" customWidth="1"/>
    <col min="4" max="4" width="5.7109375" customWidth="1"/>
    <col min="5" max="5" width="6.42578125" bestFit="1" customWidth="1"/>
    <col min="6" max="6" width="18" bestFit="1" customWidth="1"/>
    <col min="7" max="7" width="15.28515625" bestFit="1" customWidth="1"/>
    <col min="8" max="8" width="21.42578125" customWidth="1"/>
  </cols>
  <sheetData>
    <row r="1" spans="1:16" ht="15.75" x14ac:dyDescent="0.25">
      <c r="A1" s="5" t="s">
        <v>0</v>
      </c>
      <c r="B1" s="4" t="s">
        <v>15</v>
      </c>
      <c r="C1" s="5" t="s">
        <v>1</v>
      </c>
      <c r="D1" s="5" t="s">
        <v>16</v>
      </c>
      <c r="E1" s="5" t="s">
        <v>17</v>
      </c>
      <c r="F1" s="6" t="s">
        <v>9</v>
      </c>
      <c r="G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6" x14ac:dyDescent="0.25">
      <c r="A2" s="24">
        <v>39448</v>
      </c>
      <c r="B2" s="25">
        <v>-5</v>
      </c>
      <c r="C2" s="26">
        <f>'Time series 2'!B2</f>
        <v>30</v>
      </c>
      <c r="D2" s="26"/>
      <c r="E2" s="26"/>
      <c r="F2" s="27"/>
      <c r="G2" s="27"/>
      <c r="H2" s="27"/>
      <c r="I2" s="27"/>
      <c r="J2" s="27"/>
      <c r="K2" s="27"/>
      <c r="L2" s="27"/>
      <c r="O2" s="38" t="s">
        <v>42</v>
      </c>
      <c r="P2" s="39"/>
    </row>
    <row r="3" spans="1:16" x14ac:dyDescent="0.25">
      <c r="A3" s="24">
        <v>39479</v>
      </c>
      <c r="B3" s="25">
        <v>-4</v>
      </c>
      <c r="C3" s="26">
        <f>'Time series 2'!B3</f>
        <v>32</v>
      </c>
      <c r="D3" s="26"/>
      <c r="E3" s="26"/>
      <c r="F3" s="27"/>
      <c r="G3" s="27"/>
      <c r="H3" s="27"/>
      <c r="I3" s="28"/>
      <c r="J3" s="28"/>
      <c r="K3" s="28"/>
      <c r="L3" s="28"/>
      <c r="O3" s="16" t="s">
        <v>43</v>
      </c>
      <c r="P3" s="17">
        <v>0.65656964321594102</v>
      </c>
    </row>
    <row r="4" spans="1:16" x14ac:dyDescent="0.25">
      <c r="A4" s="24">
        <v>39508</v>
      </c>
      <c r="B4" s="25">
        <v>-3</v>
      </c>
      <c r="C4" s="26">
        <f>'Time series 2'!B4</f>
        <v>30</v>
      </c>
      <c r="D4" s="26"/>
      <c r="E4" s="26"/>
      <c r="F4" s="27"/>
      <c r="G4" s="27"/>
      <c r="H4" s="27"/>
      <c r="I4" s="28"/>
      <c r="J4" s="28"/>
      <c r="K4" s="28"/>
      <c r="L4" s="28"/>
      <c r="O4" s="16" t="s">
        <v>44</v>
      </c>
      <c r="P4" s="17">
        <v>0</v>
      </c>
    </row>
    <row r="5" spans="1:16" x14ac:dyDescent="0.25">
      <c r="A5" s="24">
        <v>39539</v>
      </c>
      <c r="B5" s="25">
        <v>-2</v>
      </c>
      <c r="C5" s="26">
        <f>'Time series 2'!B5</f>
        <v>34</v>
      </c>
      <c r="D5" s="26"/>
      <c r="E5" s="26"/>
      <c r="F5" s="27"/>
      <c r="G5" s="27"/>
      <c r="H5" s="27"/>
      <c r="I5" s="28"/>
      <c r="J5" s="28"/>
      <c r="K5" s="28"/>
      <c r="L5" s="28"/>
    </row>
    <row r="6" spans="1:16" x14ac:dyDescent="0.25">
      <c r="A6" s="24">
        <v>39569</v>
      </c>
      <c r="B6" s="25">
        <v>-1</v>
      </c>
      <c r="C6" s="26">
        <f>'Time series 2'!B6</f>
        <v>34</v>
      </c>
      <c r="D6" s="26"/>
      <c r="E6" s="26"/>
      <c r="F6" s="27"/>
      <c r="G6" s="27"/>
      <c r="H6" s="27"/>
      <c r="I6" s="28"/>
      <c r="J6" s="28"/>
      <c r="K6" s="28"/>
      <c r="L6" s="28"/>
    </row>
    <row r="7" spans="1:16" x14ac:dyDescent="0.25">
      <c r="A7" s="24">
        <v>39600</v>
      </c>
      <c r="B7" s="25">
        <v>0</v>
      </c>
      <c r="C7" s="26">
        <f>'Time series 2'!B7</f>
        <v>31</v>
      </c>
      <c r="D7" s="29">
        <f>INTERCEPT(C2:C7,B2:B7)</f>
        <v>32.904761904761905</v>
      </c>
      <c r="E7" s="30">
        <f>SLOPE(C2:C7,B2:B7)</f>
        <v>0.42857142857142855</v>
      </c>
      <c r="F7" s="27"/>
      <c r="G7" s="27"/>
      <c r="H7" s="27"/>
      <c r="I7" s="28"/>
      <c r="J7" s="28"/>
      <c r="K7" s="28"/>
      <c r="L7" s="28"/>
    </row>
    <row r="8" spans="1:16" x14ac:dyDescent="0.25">
      <c r="A8" s="31">
        <v>39630</v>
      </c>
      <c r="B8" s="32">
        <v>1</v>
      </c>
      <c r="C8" s="33">
        <f>'Time series 2'!B8</f>
        <v>34</v>
      </c>
      <c r="D8" s="33">
        <f>$P$3*C8+(1-$P$3)*(E7+D7)</f>
        <v>33.771046428810628</v>
      </c>
      <c r="E8" s="33">
        <f>$P$4*(D8-D7)+(1-$P$4)*E7</f>
        <v>0.42857142857142855</v>
      </c>
      <c r="F8" s="34">
        <f>E7+D7</f>
        <v>33.333333333333336</v>
      </c>
      <c r="G8" s="35"/>
      <c r="H8" s="35"/>
      <c r="I8" s="36">
        <f t="shared" ref="I8:I41" si="0">C8-F8</f>
        <v>0.6666666666666643</v>
      </c>
      <c r="J8" s="36">
        <f t="shared" ref="J8:J41" si="1">I8^2</f>
        <v>0.44444444444444131</v>
      </c>
      <c r="K8" s="36">
        <f t="shared" ref="K8:K41" si="2">ABS(I8)</f>
        <v>0.6666666666666643</v>
      </c>
      <c r="L8" s="36">
        <f t="shared" ref="L8:L41" si="3">K8/C8</f>
        <v>1.9607843137254832E-2</v>
      </c>
    </row>
    <row r="9" spans="1:16" x14ac:dyDescent="0.25">
      <c r="A9" s="31">
        <v>39661</v>
      </c>
      <c r="B9" s="32">
        <v>2</v>
      </c>
      <c r="C9" s="33">
        <f>'Time series 2'!B9</f>
        <v>35</v>
      </c>
      <c r="D9" s="33">
        <f t="shared" ref="D9:D41" si="4">$P$3*C9+(1-$P$3)*(E8+D8)</f>
        <v>34.725124475197134</v>
      </c>
      <c r="E9" s="33">
        <f t="shared" ref="E9:E41" si="5">$P$4*(D9-D8)+(1-$P$4)*E8</f>
        <v>0.42857142857142855</v>
      </c>
      <c r="F9" s="34">
        <f>E8+D8</f>
        <v>34.199617857382059</v>
      </c>
      <c r="G9" s="35"/>
      <c r="H9" s="35"/>
      <c r="I9" s="36">
        <f t="shared" si="0"/>
        <v>0.80038214261794138</v>
      </c>
      <c r="J9" s="36">
        <f t="shared" si="1"/>
        <v>0.64061157422168669</v>
      </c>
      <c r="K9" s="36">
        <f t="shared" si="2"/>
        <v>0.80038214261794138</v>
      </c>
      <c r="L9" s="36">
        <f t="shared" si="3"/>
        <v>2.2868061217655469E-2</v>
      </c>
    </row>
    <row r="10" spans="1:16" x14ac:dyDescent="0.25">
      <c r="A10" s="31">
        <v>39692</v>
      </c>
      <c r="B10" s="32">
        <v>3</v>
      </c>
      <c r="C10" s="33">
        <f>'Time series 2'!B10</f>
        <v>34</v>
      </c>
      <c r="D10" s="33">
        <f t="shared" si="4"/>
        <v>34.396214195851542</v>
      </c>
      <c r="E10" s="33">
        <f t="shared" si="5"/>
        <v>0.42857142857142855</v>
      </c>
      <c r="F10" s="34">
        <f>E9+D9</f>
        <v>35.153695903768565</v>
      </c>
      <c r="G10" s="35"/>
      <c r="H10" s="35"/>
      <c r="I10" s="36">
        <f t="shared" si="0"/>
        <v>-1.1536959037685648</v>
      </c>
      <c r="J10" s="36">
        <f t="shared" si="1"/>
        <v>1.3310142383723655</v>
      </c>
      <c r="K10" s="36">
        <f t="shared" si="2"/>
        <v>1.1536959037685648</v>
      </c>
      <c r="L10" s="36">
        <f t="shared" si="3"/>
        <v>3.3932232463781319E-2</v>
      </c>
    </row>
    <row r="11" spans="1:16" x14ac:dyDescent="0.25">
      <c r="A11" s="31">
        <v>39722</v>
      </c>
      <c r="B11" s="32">
        <v>4</v>
      </c>
      <c r="C11" s="33">
        <f>'Time series 2'!B11</f>
        <v>31</v>
      </c>
      <c r="D11" s="33">
        <f t="shared" si="4"/>
        <v>32.313547491618124</v>
      </c>
      <c r="E11" s="33">
        <f t="shared" si="5"/>
        <v>0.42857142857142855</v>
      </c>
      <c r="F11" s="34">
        <f t="shared" ref="F11:F40" si="6">E10+D10</f>
        <v>34.824785624422972</v>
      </c>
      <c r="G11" s="35"/>
      <c r="H11" s="35"/>
      <c r="I11" s="36">
        <f t="shared" si="0"/>
        <v>-3.8247856244229723</v>
      </c>
      <c r="J11" s="36">
        <f t="shared" si="1"/>
        <v>14.628985072792625</v>
      </c>
      <c r="K11" s="36">
        <f t="shared" si="2"/>
        <v>3.8247856244229723</v>
      </c>
      <c r="L11" s="36">
        <f t="shared" si="3"/>
        <v>0.1233801814329991</v>
      </c>
    </row>
    <row r="12" spans="1:16" x14ac:dyDescent="0.25">
      <c r="A12" s="31">
        <v>39753</v>
      </c>
      <c r="B12" s="32">
        <v>5</v>
      </c>
      <c r="C12" s="33">
        <f>'Time series 2'!B12</f>
        <v>32</v>
      </c>
      <c r="D12" s="33">
        <f t="shared" si="4"/>
        <v>32.254866165536896</v>
      </c>
      <c r="E12" s="33">
        <f t="shared" si="5"/>
        <v>0.42857142857142855</v>
      </c>
      <c r="F12" s="34">
        <f t="shared" si="6"/>
        <v>32.742118920189554</v>
      </c>
      <c r="G12" s="35"/>
      <c r="H12" s="35"/>
      <c r="I12" s="36">
        <f t="shared" si="0"/>
        <v>-0.74211892018955439</v>
      </c>
      <c r="J12" s="36">
        <f t="shared" si="1"/>
        <v>0.55074049170331019</v>
      </c>
      <c r="K12" s="36">
        <f t="shared" si="2"/>
        <v>0.74211892018955439</v>
      </c>
      <c r="L12" s="36">
        <f t="shared" si="3"/>
        <v>2.3191216255923575E-2</v>
      </c>
    </row>
    <row r="13" spans="1:16" x14ac:dyDescent="0.25">
      <c r="A13" s="31">
        <v>39783</v>
      </c>
      <c r="B13" s="32">
        <v>6</v>
      </c>
      <c r="C13" s="33">
        <f>'Time series 2'!B13</f>
        <v>33</v>
      </c>
      <c r="D13" s="33">
        <f t="shared" si="4"/>
        <v>32.891282860000203</v>
      </c>
      <c r="E13" s="33">
        <f t="shared" si="5"/>
        <v>0.42857142857142855</v>
      </c>
      <c r="F13" s="34">
        <f t="shared" si="6"/>
        <v>32.683437594108327</v>
      </c>
      <c r="G13" s="35"/>
      <c r="H13" s="35"/>
      <c r="I13" s="36">
        <f t="shared" si="0"/>
        <v>0.31656240589167339</v>
      </c>
      <c r="J13" s="36">
        <f t="shared" si="1"/>
        <v>0.10021175682392457</v>
      </c>
      <c r="K13" s="36">
        <f t="shared" si="2"/>
        <v>0.31656240589167339</v>
      </c>
      <c r="L13" s="36">
        <f t="shared" si="3"/>
        <v>9.5928001785355582E-3</v>
      </c>
    </row>
    <row r="14" spans="1:16" x14ac:dyDescent="0.25">
      <c r="A14" s="31">
        <v>39814</v>
      </c>
      <c r="B14" s="32">
        <v>7</v>
      </c>
      <c r="C14" s="33">
        <f>'Time series 2'!B14</f>
        <v>36</v>
      </c>
      <c r="D14" s="33">
        <f t="shared" si="4"/>
        <v>35.079556602090889</v>
      </c>
      <c r="E14" s="33">
        <f t="shared" si="5"/>
        <v>0.42857142857142855</v>
      </c>
      <c r="F14" s="34">
        <f t="shared" si="6"/>
        <v>33.319854288571634</v>
      </c>
      <c r="G14" s="35"/>
      <c r="H14" s="35"/>
      <c r="I14" s="36">
        <f t="shared" si="0"/>
        <v>2.6801457114283664</v>
      </c>
      <c r="J14" s="36">
        <f t="shared" si="1"/>
        <v>7.1831810344878644</v>
      </c>
      <c r="K14" s="36">
        <f t="shared" si="2"/>
        <v>2.6801457114283664</v>
      </c>
      <c r="L14" s="36">
        <f t="shared" si="3"/>
        <v>7.444849198412129E-2</v>
      </c>
    </row>
    <row r="15" spans="1:16" x14ac:dyDescent="0.25">
      <c r="A15" s="31">
        <v>39845</v>
      </c>
      <c r="B15" s="32">
        <v>8</v>
      </c>
      <c r="C15" s="33">
        <f>'Time series 2'!B15</f>
        <v>37</v>
      </c>
      <c r="D15" s="33">
        <f t="shared" si="4"/>
        <v>36.487645877294227</v>
      </c>
      <c r="E15" s="33">
        <f t="shared" si="5"/>
        <v>0.42857142857142855</v>
      </c>
      <c r="F15" s="34">
        <f t="shared" si="6"/>
        <v>35.50812803066232</v>
      </c>
      <c r="G15" s="35"/>
      <c r="H15" s="35"/>
      <c r="I15" s="36">
        <f t="shared" si="0"/>
        <v>1.4918719693376801</v>
      </c>
      <c r="J15" s="36">
        <f t="shared" si="1"/>
        <v>2.225681972895488</v>
      </c>
      <c r="K15" s="36">
        <f t="shared" si="2"/>
        <v>1.4918719693376801</v>
      </c>
      <c r="L15" s="36">
        <f t="shared" si="3"/>
        <v>4.0320864036153516E-2</v>
      </c>
    </row>
    <row r="16" spans="1:16" x14ac:dyDescent="0.25">
      <c r="A16" s="31">
        <v>39873</v>
      </c>
      <c r="B16" s="32">
        <v>9</v>
      </c>
      <c r="C16" s="33">
        <f>'Time series 2'!B16</f>
        <v>36</v>
      </c>
      <c r="D16" s="33">
        <f t="shared" si="4"/>
        <v>36.31465683624517</v>
      </c>
      <c r="E16" s="33">
        <f t="shared" si="5"/>
        <v>0.42857142857142855</v>
      </c>
      <c r="F16" s="34">
        <f t="shared" si="6"/>
        <v>36.916217305865658</v>
      </c>
      <c r="G16" s="35"/>
      <c r="H16" s="35"/>
      <c r="I16" s="36">
        <f t="shared" si="0"/>
        <v>-0.91621730586565775</v>
      </c>
      <c r="J16" s="36">
        <f t="shared" si="1"/>
        <v>0.83945415156772429</v>
      </c>
      <c r="K16" s="36">
        <f t="shared" si="2"/>
        <v>0.91621730586565775</v>
      </c>
      <c r="L16" s="36">
        <f t="shared" si="3"/>
        <v>2.5450480718490494E-2</v>
      </c>
    </row>
    <row r="17" spans="1:12" x14ac:dyDescent="0.25">
      <c r="A17" s="31">
        <v>39904</v>
      </c>
      <c r="B17" s="32">
        <v>10</v>
      </c>
      <c r="C17" s="33">
        <f>'Time series 2'!B17</f>
        <v>41</v>
      </c>
      <c r="D17" s="33">
        <f t="shared" si="4"/>
        <v>39.538095364237662</v>
      </c>
      <c r="E17" s="33">
        <f t="shared" si="5"/>
        <v>0.42857142857142855</v>
      </c>
      <c r="F17" s="34">
        <f t="shared" si="6"/>
        <v>36.743228264816601</v>
      </c>
      <c r="G17" s="35"/>
      <c r="H17" s="35"/>
      <c r="I17" s="36">
        <f t="shared" si="0"/>
        <v>4.2567717351833991</v>
      </c>
      <c r="J17" s="36">
        <f t="shared" si="1"/>
        <v>18.120105605456288</v>
      </c>
      <c r="K17" s="36">
        <f t="shared" si="2"/>
        <v>4.2567717351833991</v>
      </c>
      <c r="L17" s="36">
        <f t="shared" si="3"/>
        <v>0.10382370085813168</v>
      </c>
    </row>
    <row r="18" spans="1:12" x14ac:dyDescent="0.25">
      <c r="A18" s="31">
        <v>39934</v>
      </c>
      <c r="B18" s="32">
        <v>11</v>
      </c>
      <c r="C18" s="33">
        <f>'Time series 2'!B18</f>
        <v>41</v>
      </c>
      <c r="D18" s="33">
        <f t="shared" si="4"/>
        <v>40.645122007977605</v>
      </c>
      <c r="E18" s="33">
        <f t="shared" si="5"/>
        <v>0.42857142857142855</v>
      </c>
      <c r="F18" s="34">
        <f t="shared" si="6"/>
        <v>39.966666792809093</v>
      </c>
      <c r="G18" s="35"/>
      <c r="H18" s="35"/>
      <c r="I18" s="36">
        <f t="shared" si="0"/>
        <v>1.0333332071909069</v>
      </c>
      <c r="J18" s="36">
        <f t="shared" si="1"/>
        <v>1.0677775170834458</v>
      </c>
      <c r="K18" s="36">
        <f t="shared" si="2"/>
        <v>1.0333332071909069</v>
      </c>
      <c r="L18" s="36">
        <f t="shared" si="3"/>
        <v>2.5203248955875779E-2</v>
      </c>
    </row>
    <row r="19" spans="1:12" x14ac:dyDescent="0.25">
      <c r="A19" s="31">
        <v>39965</v>
      </c>
      <c r="B19" s="32">
        <v>12</v>
      </c>
      <c r="C19" s="33">
        <f>'Time series 2'!B19</f>
        <v>42</v>
      </c>
      <c r="D19" s="33">
        <f t="shared" si="4"/>
        <v>41.681878206422617</v>
      </c>
      <c r="E19" s="33">
        <f t="shared" si="5"/>
        <v>0.42857142857142855</v>
      </c>
      <c r="F19" s="34">
        <f t="shared" si="6"/>
        <v>41.073693436549036</v>
      </c>
      <c r="G19" s="35"/>
      <c r="H19" s="35"/>
      <c r="I19" s="36">
        <f t="shared" si="0"/>
        <v>0.9263065634509644</v>
      </c>
      <c r="J19" s="36">
        <f t="shared" si="1"/>
        <v>0.85804384949233559</v>
      </c>
      <c r="K19" s="36">
        <f t="shared" si="2"/>
        <v>0.9263065634509644</v>
      </c>
      <c r="L19" s="36">
        <f t="shared" si="3"/>
        <v>2.2054918177403914E-2</v>
      </c>
    </row>
    <row r="20" spans="1:12" x14ac:dyDescent="0.25">
      <c r="A20" s="31">
        <v>39995</v>
      </c>
      <c r="B20" s="32">
        <v>13</v>
      </c>
      <c r="C20" s="33">
        <f>'Time series 2'!B20</f>
        <v>43</v>
      </c>
      <c r="D20" s="33">
        <f t="shared" si="4"/>
        <v>42.694501400768615</v>
      </c>
      <c r="E20" s="33">
        <f t="shared" si="5"/>
        <v>0.42857142857142855</v>
      </c>
      <c r="F20" s="34">
        <f t="shared" si="6"/>
        <v>42.110449634994048</v>
      </c>
      <c r="G20" s="35"/>
      <c r="H20" s="35"/>
      <c r="I20" s="36">
        <f t="shared" si="0"/>
        <v>0.88955036500595241</v>
      </c>
      <c r="J20" s="36">
        <f t="shared" si="1"/>
        <v>0.79129985188222318</v>
      </c>
      <c r="K20" s="36">
        <f t="shared" si="2"/>
        <v>0.88955036500595241</v>
      </c>
      <c r="L20" s="36">
        <f t="shared" si="3"/>
        <v>2.0687217790836102E-2</v>
      </c>
    </row>
    <row r="21" spans="1:12" x14ac:dyDescent="0.25">
      <c r="A21" s="31">
        <v>40026</v>
      </c>
      <c r="B21" s="32">
        <v>14</v>
      </c>
      <c r="C21" s="33">
        <f>'Time series 2'!B21</f>
        <v>46</v>
      </c>
      <c r="D21" s="33">
        <f t="shared" si="4"/>
        <v>45.0119758753385</v>
      </c>
      <c r="E21" s="33">
        <f t="shared" si="5"/>
        <v>0.42857142857142855</v>
      </c>
      <c r="F21" s="34">
        <f t="shared" si="6"/>
        <v>43.123072829340046</v>
      </c>
      <c r="G21" s="35"/>
      <c r="H21" s="35"/>
      <c r="I21" s="36">
        <f t="shared" si="0"/>
        <v>2.876927170659954</v>
      </c>
      <c r="J21" s="36">
        <f t="shared" si="1"/>
        <v>8.2767099452814872</v>
      </c>
      <c r="K21" s="36">
        <f t="shared" si="2"/>
        <v>2.876927170659954</v>
      </c>
      <c r="L21" s="36">
        <f t="shared" si="3"/>
        <v>6.2541895014346829E-2</v>
      </c>
    </row>
    <row r="22" spans="1:12" x14ac:dyDescent="0.25">
      <c r="A22" s="31">
        <v>40057</v>
      </c>
      <c r="B22" s="32">
        <v>15</v>
      </c>
      <c r="C22" s="33">
        <f>'Time series 2'!B22</f>
        <v>47</v>
      </c>
      <c r="D22" s="33">
        <f t="shared" si="4"/>
        <v>46.464436604193928</v>
      </c>
      <c r="E22" s="33">
        <f t="shared" si="5"/>
        <v>0.42857142857142855</v>
      </c>
      <c r="F22" s="34">
        <f t="shared" si="6"/>
        <v>45.440547303909931</v>
      </c>
      <c r="G22" s="35"/>
      <c r="H22" s="35"/>
      <c r="I22" s="36">
        <f t="shared" si="0"/>
        <v>1.5594526960900694</v>
      </c>
      <c r="J22" s="36">
        <f t="shared" si="1"/>
        <v>2.4318927113425866</v>
      </c>
      <c r="K22" s="36">
        <f t="shared" si="2"/>
        <v>1.5594526960900694</v>
      </c>
      <c r="L22" s="36">
        <f t="shared" si="3"/>
        <v>3.3179844597661053E-2</v>
      </c>
    </row>
    <row r="23" spans="1:12" x14ac:dyDescent="0.25">
      <c r="A23" s="31">
        <v>40087</v>
      </c>
      <c r="B23" s="32">
        <v>16</v>
      </c>
      <c r="C23" s="33">
        <f>'Time series 2'!B23</f>
        <v>45</v>
      </c>
      <c r="D23" s="33">
        <f t="shared" si="4"/>
        <v>45.650116424087699</v>
      </c>
      <c r="E23" s="33">
        <f t="shared" si="5"/>
        <v>0.42857142857142855</v>
      </c>
      <c r="F23" s="34">
        <f t="shared" si="6"/>
        <v>46.893008032765358</v>
      </c>
      <c r="G23" s="35"/>
      <c r="H23" s="35"/>
      <c r="I23" s="36">
        <f t="shared" si="0"/>
        <v>-1.8930080327653585</v>
      </c>
      <c r="J23" s="36">
        <f t="shared" si="1"/>
        <v>3.5834794121141722</v>
      </c>
      <c r="K23" s="36">
        <f t="shared" si="2"/>
        <v>1.8930080327653585</v>
      </c>
      <c r="L23" s="36">
        <f t="shared" si="3"/>
        <v>4.2066845172563525E-2</v>
      </c>
    </row>
    <row r="24" spans="1:12" x14ac:dyDescent="0.25">
      <c r="A24" s="31">
        <v>40118</v>
      </c>
      <c r="B24" s="32">
        <v>17</v>
      </c>
      <c r="C24" s="33">
        <f>'Time series 2'!B24</f>
        <v>46</v>
      </c>
      <c r="D24" s="33">
        <f t="shared" si="4"/>
        <v>46.027023797313298</v>
      </c>
      <c r="E24" s="33">
        <f t="shared" si="5"/>
        <v>0.42857142857142855</v>
      </c>
      <c r="F24" s="34">
        <f t="shared" si="6"/>
        <v>46.078687852659129</v>
      </c>
      <c r="G24" s="35"/>
      <c r="H24" s="35"/>
      <c r="I24" s="36">
        <f t="shared" si="0"/>
        <v>-7.8687852659129476E-2</v>
      </c>
      <c r="J24" s="36">
        <f t="shared" si="1"/>
        <v>6.1917781561048697E-3</v>
      </c>
      <c r="K24" s="36">
        <f t="shared" si="2"/>
        <v>7.8687852659129476E-2</v>
      </c>
      <c r="L24" s="36">
        <f t="shared" si="3"/>
        <v>1.7106054925897713E-3</v>
      </c>
    </row>
    <row r="25" spans="1:12" x14ac:dyDescent="0.25">
      <c r="A25" s="31">
        <v>40148</v>
      </c>
      <c r="B25" s="32">
        <v>18</v>
      </c>
      <c r="C25" s="33">
        <f>'Time series 2'!B25</f>
        <v>47</v>
      </c>
      <c r="D25" s="33">
        <f t="shared" si="4"/>
        <v>46.813034874190649</v>
      </c>
      <c r="E25" s="33">
        <f t="shared" si="5"/>
        <v>0.42857142857142855</v>
      </c>
      <c r="F25" s="34">
        <f t="shared" si="6"/>
        <v>46.455595225884728</v>
      </c>
      <c r="G25" s="35"/>
      <c r="H25" s="35"/>
      <c r="I25" s="36">
        <f t="shared" si="0"/>
        <v>0.54440477411527155</v>
      </c>
      <c r="J25" s="36">
        <f t="shared" si="1"/>
        <v>0.29637655807949986</v>
      </c>
      <c r="K25" s="36">
        <f t="shared" si="2"/>
        <v>0.54440477411527155</v>
      </c>
      <c r="L25" s="36">
        <f t="shared" si="3"/>
        <v>1.1583080300324927E-2</v>
      </c>
    </row>
    <row r="26" spans="1:12" x14ac:dyDescent="0.25">
      <c r="A26" s="31">
        <v>40179</v>
      </c>
      <c r="B26" s="32">
        <v>19</v>
      </c>
      <c r="C26" s="33">
        <f>'Time series 2'!B26</f>
        <v>48</v>
      </c>
      <c r="D26" s="33">
        <f t="shared" si="4"/>
        <v>47.739544581974798</v>
      </c>
      <c r="E26" s="33">
        <f t="shared" si="5"/>
        <v>0.42857142857142855</v>
      </c>
      <c r="F26" s="34">
        <f t="shared" si="6"/>
        <v>47.241606302762079</v>
      </c>
      <c r="G26" s="35"/>
      <c r="H26" s="35"/>
      <c r="I26" s="36">
        <f t="shared" si="0"/>
        <v>0.75839369723792061</v>
      </c>
      <c r="J26" s="36">
        <f t="shared" si="1"/>
        <v>0.57516100001020276</v>
      </c>
      <c r="K26" s="36">
        <f t="shared" si="2"/>
        <v>0.75839369723792061</v>
      </c>
      <c r="L26" s="36">
        <f t="shared" si="3"/>
        <v>1.579986869245668E-2</v>
      </c>
    </row>
    <row r="27" spans="1:12" hidden="1" x14ac:dyDescent="0.25">
      <c r="A27" s="31">
        <v>40210</v>
      </c>
      <c r="B27" s="32">
        <v>20</v>
      </c>
      <c r="C27" s="33">
        <f>'Time series 2'!B27</f>
        <v>44</v>
      </c>
      <c r="D27" s="33">
        <f t="shared" si="4"/>
        <v>45.431457568619237</v>
      </c>
      <c r="E27" s="33">
        <f t="shared" si="5"/>
        <v>0.42857142857142855</v>
      </c>
      <c r="F27" s="34">
        <f t="shared" si="6"/>
        <v>48.168116010546228</v>
      </c>
      <c r="G27" s="35"/>
      <c r="H27" s="35"/>
      <c r="I27" s="36">
        <f t="shared" si="0"/>
        <v>-4.1681160105462283</v>
      </c>
      <c r="J27" s="36">
        <f t="shared" si="1"/>
        <v>17.373191077371807</v>
      </c>
      <c r="K27" s="36">
        <f t="shared" si="2"/>
        <v>4.1681160105462283</v>
      </c>
      <c r="L27" s="36">
        <f t="shared" si="3"/>
        <v>9.4729909330596093E-2</v>
      </c>
    </row>
    <row r="28" spans="1:12" hidden="1" x14ac:dyDescent="0.25">
      <c r="A28" s="31">
        <v>40238</v>
      </c>
      <c r="B28" s="32">
        <v>21</v>
      </c>
      <c r="C28" s="33">
        <f>'Time series 2'!B28</f>
        <v>46</v>
      </c>
      <c r="D28" s="33">
        <f t="shared" si="4"/>
        <v>45.951929708565771</v>
      </c>
      <c r="E28" s="33">
        <f t="shared" si="5"/>
        <v>0.42857142857142855</v>
      </c>
      <c r="F28" s="34">
        <f t="shared" si="6"/>
        <v>45.860028997190668</v>
      </c>
      <c r="G28" s="35"/>
      <c r="H28" s="35"/>
      <c r="I28" s="36">
        <f t="shared" si="0"/>
        <v>0.13997100280933239</v>
      </c>
      <c r="J28" s="36">
        <f t="shared" si="1"/>
        <v>1.9591881627450135E-2</v>
      </c>
      <c r="K28" s="36">
        <f t="shared" si="2"/>
        <v>0.13997100280933239</v>
      </c>
      <c r="L28" s="36">
        <f t="shared" si="3"/>
        <v>3.0428478871593998E-3</v>
      </c>
    </row>
    <row r="29" spans="1:12" hidden="1" x14ac:dyDescent="0.25">
      <c r="A29" s="31">
        <v>40269</v>
      </c>
      <c r="B29" s="32">
        <v>22</v>
      </c>
      <c r="C29" s="33">
        <f>'Time series 2'!B29</f>
        <v>43</v>
      </c>
      <c r="D29" s="33">
        <f t="shared" si="4"/>
        <v>44.16096671163595</v>
      </c>
      <c r="E29" s="33">
        <f t="shared" si="5"/>
        <v>0.42857142857142855</v>
      </c>
      <c r="F29" s="34">
        <f t="shared" si="6"/>
        <v>46.380501137137202</v>
      </c>
      <c r="G29" s="35"/>
      <c r="H29" s="35"/>
      <c r="I29" s="36">
        <f t="shared" si="0"/>
        <v>-3.3805011371372018</v>
      </c>
      <c r="J29" s="36">
        <f t="shared" si="1"/>
        <v>11.427787938185915</v>
      </c>
      <c r="K29" s="36">
        <f t="shared" si="2"/>
        <v>3.3805011371372018</v>
      </c>
      <c r="L29" s="36">
        <f t="shared" si="3"/>
        <v>7.8616305514818643E-2</v>
      </c>
    </row>
    <row r="30" spans="1:12" hidden="1" x14ac:dyDescent="0.25">
      <c r="A30" s="31">
        <v>40299</v>
      </c>
      <c r="B30" s="32">
        <v>23</v>
      </c>
      <c r="C30" s="33">
        <f>'Time series 2'!B30</f>
        <v>45</v>
      </c>
      <c r="D30" s="33">
        <f t="shared" si="4"/>
        <v>44.859034937045173</v>
      </c>
      <c r="E30" s="33">
        <f t="shared" si="5"/>
        <v>0.42857142857142855</v>
      </c>
      <c r="F30" s="34">
        <f t="shared" si="6"/>
        <v>44.589538140207381</v>
      </c>
      <c r="G30" s="35"/>
      <c r="H30" s="35"/>
      <c r="I30" s="36">
        <f t="shared" si="0"/>
        <v>0.41046185979261907</v>
      </c>
      <c r="J30" s="36">
        <f t="shared" si="1"/>
        <v>0.16847893834441569</v>
      </c>
      <c r="K30" s="36">
        <f t="shared" si="2"/>
        <v>0.41046185979261907</v>
      </c>
      <c r="L30" s="36">
        <f t="shared" si="3"/>
        <v>9.1213746620582015E-3</v>
      </c>
    </row>
    <row r="31" spans="1:12" hidden="1" x14ac:dyDescent="0.25">
      <c r="A31" s="31">
        <v>40330</v>
      </c>
      <c r="B31" s="32">
        <v>24</v>
      </c>
      <c r="C31" s="33">
        <f>'Time series 2'!B31</f>
        <v>44</v>
      </c>
      <c r="D31" s="33">
        <f t="shared" si="4"/>
        <v>44.44220311354114</v>
      </c>
      <c r="E31" s="33">
        <f t="shared" si="5"/>
        <v>0.42857142857142855</v>
      </c>
      <c r="F31" s="34">
        <f t="shared" si="6"/>
        <v>45.287606365616604</v>
      </c>
      <c r="G31" s="35"/>
      <c r="H31" s="35"/>
      <c r="I31" s="36">
        <f t="shared" si="0"/>
        <v>-1.2876063656166039</v>
      </c>
      <c r="J31" s="36">
        <f t="shared" si="1"/>
        <v>1.6579301527763994</v>
      </c>
      <c r="K31" s="36">
        <f t="shared" si="2"/>
        <v>1.2876063656166039</v>
      </c>
      <c r="L31" s="36">
        <f t="shared" si="3"/>
        <v>2.9263781036740998E-2</v>
      </c>
    </row>
    <row r="32" spans="1:12" hidden="1" x14ac:dyDescent="0.25">
      <c r="A32" s="31">
        <v>40360</v>
      </c>
      <c r="B32" s="32">
        <v>25</v>
      </c>
      <c r="C32" s="33">
        <f>'Time series 2'!B32</f>
        <v>48</v>
      </c>
      <c r="D32" s="33">
        <f t="shared" si="4"/>
        <v>46.925328984539959</v>
      </c>
      <c r="E32" s="33">
        <f t="shared" si="5"/>
        <v>0.42857142857142855</v>
      </c>
      <c r="F32" s="34">
        <f t="shared" si="6"/>
        <v>44.870774542112571</v>
      </c>
      <c r="G32" s="35"/>
      <c r="H32" s="35"/>
      <c r="I32" s="36">
        <f t="shared" si="0"/>
        <v>3.1292254578874292</v>
      </c>
      <c r="J32" s="36">
        <f t="shared" si="1"/>
        <v>9.7920519662907903</v>
      </c>
      <c r="K32" s="36">
        <f t="shared" si="2"/>
        <v>3.1292254578874292</v>
      </c>
      <c r="L32" s="36">
        <f t="shared" si="3"/>
        <v>6.5192197039321442E-2</v>
      </c>
    </row>
    <row r="33" spans="1:27" hidden="1" x14ac:dyDescent="0.25">
      <c r="A33" s="31">
        <v>40391</v>
      </c>
      <c r="B33" s="32">
        <v>26</v>
      </c>
      <c r="C33" s="33">
        <f>'Time series 2'!B33</f>
        <v>50</v>
      </c>
      <c r="D33" s="33">
        <f t="shared" si="4"/>
        <v>49.091249074788692</v>
      </c>
      <c r="E33" s="33">
        <f t="shared" si="5"/>
        <v>0.42857142857142855</v>
      </c>
      <c r="F33" s="34">
        <f t="shared" si="6"/>
        <v>47.35390041311139</v>
      </c>
      <c r="G33" s="35"/>
      <c r="H33" s="35"/>
      <c r="I33" s="36">
        <f t="shared" si="0"/>
        <v>2.6460995868886101</v>
      </c>
      <c r="J33" s="36">
        <f t="shared" si="1"/>
        <v>7.0018430237320732</v>
      </c>
      <c r="K33" s="36">
        <f t="shared" si="2"/>
        <v>2.6460995868886101</v>
      </c>
      <c r="L33" s="36">
        <f t="shared" si="3"/>
        <v>5.2921991737772206E-2</v>
      </c>
    </row>
    <row r="34" spans="1:27" hidden="1" x14ac:dyDescent="0.25">
      <c r="A34" s="31">
        <v>40422</v>
      </c>
      <c r="B34" s="32">
        <v>27</v>
      </c>
      <c r="C34" s="33">
        <f>'Time series 2'!B34</f>
        <v>52</v>
      </c>
      <c r="D34" s="33">
        <f t="shared" si="4"/>
        <v>51.148231070580465</v>
      </c>
      <c r="E34" s="33">
        <f t="shared" si="5"/>
        <v>0.42857142857142855</v>
      </c>
      <c r="F34" s="34">
        <f t="shared" si="6"/>
        <v>49.519820503360123</v>
      </c>
      <c r="G34" s="35"/>
      <c r="H34" s="35"/>
      <c r="I34" s="36">
        <f t="shared" si="0"/>
        <v>2.4801794966398774</v>
      </c>
      <c r="J34" s="36">
        <f t="shared" si="1"/>
        <v>6.1512903355528357</v>
      </c>
      <c r="K34" s="36">
        <f t="shared" si="2"/>
        <v>2.4801794966398774</v>
      </c>
      <c r="L34" s="36">
        <f t="shared" si="3"/>
        <v>4.7695759550766874E-2</v>
      </c>
    </row>
    <row r="35" spans="1:27" hidden="1" x14ac:dyDescent="0.25">
      <c r="A35" s="31">
        <v>40452</v>
      </c>
      <c r="B35" s="32">
        <v>28</v>
      </c>
      <c r="C35" s="33">
        <f>'Time series 2'!B35</f>
        <v>48</v>
      </c>
      <c r="D35" s="33">
        <f t="shared" si="4"/>
        <v>49.228382558429843</v>
      </c>
      <c r="E35" s="33">
        <f t="shared" si="5"/>
        <v>0.42857142857142855</v>
      </c>
      <c r="F35" s="34">
        <f t="shared" si="6"/>
        <v>51.576802499151896</v>
      </c>
      <c r="G35" s="35"/>
      <c r="H35" s="35"/>
      <c r="I35" s="36">
        <f t="shared" si="0"/>
        <v>-3.5768024991518956</v>
      </c>
      <c r="J35" s="36">
        <f t="shared" si="1"/>
        <v>12.793516117939246</v>
      </c>
      <c r="K35" s="36">
        <f t="shared" si="2"/>
        <v>3.5768024991518956</v>
      </c>
      <c r="L35" s="36">
        <f t="shared" si="3"/>
        <v>7.4516718732331164E-2</v>
      </c>
    </row>
    <row r="36" spans="1:27" hidden="1" x14ac:dyDescent="0.25">
      <c r="A36" s="31">
        <v>40483</v>
      </c>
      <c r="B36" s="32">
        <v>29</v>
      </c>
      <c r="C36" s="33">
        <f>'Time series 2'!B36</f>
        <v>54</v>
      </c>
      <c r="D36" s="33">
        <f t="shared" si="4"/>
        <v>52.508466158226256</v>
      </c>
      <c r="E36" s="33">
        <f t="shared" si="5"/>
        <v>0.42857142857142855</v>
      </c>
      <c r="F36" s="34">
        <f t="shared" si="6"/>
        <v>49.656953987001273</v>
      </c>
      <c r="G36" s="35"/>
      <c r="H36" s="35"/>
      <c r="I36" s="36">
        <f t="shared" si="0"/>
        <v>4.3430460129987267</v>
      </c>
      <c r="J36" s="36">
        <f t="shared" si="1"/>
        <v>18.862048671024137</v>
      </c>
      <c r="K36" s="36">
        <f t="shared" si="2"/>
        <v>4.3430460129987267</v>
      </c>
      <c r="L36" s="36">
        <f t="shared" si="3"/>
        <v>8.0426778018494946E-2</v>
      </c>
    </row>
    <row r="37" spans="1:27" hidden="1" x14ac:dyDescent="0.25">
      <c r="A37" s="31">
        <v>40513</v>
      </c>
      <c r="B37" s="32">
        <v>30</v>
      </c>
      <c r="C37" s="33">
        <f>'Time series 2'!B37</f>
        <v>54</v>
      </c>
      <c r="D37" s="33">
        <f t="shared" si="4"/>
        <v>53.634946439185882</v>
      </c>
      <c r="E37" s="33">
        <f t="shared" si="5"/>
        <v>0.42857142857142855</v>
      </c>
      <c r="F37" s="34">
        <f t="shared" si="6"/>
        <v>52.937037586797686</v>
      </c>
      <c r="G37" s="35"/>
      <c r="H37" s="35"/>
      <c r="I37" s="36">
        <f t="shared" si="0"/>
        <v>1.0629624132023139</v>
      </c>
      <c r="J37" s="36">
        <f t="shared" si="1"/>
        <v>1.1298890918808866</v>
      </c>
      <c r="K37" s="36">
        <f t="shared" si="2"/>
        <v>1.0629624132023139</v>
      </c>
      <c r="L37" s="36">
        <f t="shared" si="3"/>
        <v>1.9684489133376185E-2</v>
      </c>
    </row>
    <row r="38" spans="1:27" hidden="1" x14ac:dyDescent="0.25">
      <c r="A38" s="31">
        <v>40544</v>
      </c>
      <c r="B38" s="32">
        <v>31</v>
      </c>
      <c r="C38" s="33">
        <f>'Time series 2'!B38</f>
        <v>53</v>
      </c>
      <c r="D38" s="33">
        <f t="shared" si="4"/>
        <v>53.365244320770117</v>
      </c>
      <c r="E38" s="33">
        <f t="shared" si="5"/>
        <v>0.42857142857142855</v>
      </c>
      <c r="F38" s="34">
        <f t="shared" si="6"/>
        <v>54.063517867757312</v>
      </c>
      <c r="G38" s="35"/>
      <c r="H38" s="35"/>
      <c r="I38" s="36">
        <f t="shared" si="0"/>
        <v>-1.0635178677573123</v>
      </c>
      <c r="J38" s="36">
        <f t="shared" si="1"/>
        <v>1.1310702550390599</v>
      </c>
      <c r="K38" s="36">
        <f t="shared" si="2"/>
        <v>1.0635178677573123</v>
      </c>
      <c r="L38" s="36">
        <f t="shared" si="3"/>
        <v>2.0066374863345515E-2</v>
      </c>
    </row>
    <row r="39" spans="1:27" x14ac:dyDescent="0.25">
      <c r="A39" s="31">
        <v>40575</v>
      </c>
      <c r="B39" s="32">
        <v>32</v>
      </c>
      <c r="C39" s="33">
        <f>'Time series 2'!B39</f>
        <v>53</v>
      </c>
      <c r="D39" s="33">
        <f t="shared" si="4"/>
        <v>53.27262042601717</v>
      </c>
      <c r="E39" s="33">
        <f t="shared" si="5"/>
        <v>0.42857142857142855</v>
      </c>
      <c r="F39" s="34">
        <f t="shared" si="6"/>
        <v>53.793815749341547</v>
      </c>
      <c r="G39" s="35"/>
      <c r="H39" s="35"/>
      <c r="I39" s="36">
        <f t="shared" si="0"/>
        <v>-0.79381574934154742</v>
      </c>
      <c r="J39" s="36">
        <f t="shared" si="1"/>
        <v>0.6301434439026824</v>
      </c>
      <c r="K39" s="36">
        <f t="shared" si="2"/>
        <v>0.79381574934154742</v>
      </c>
      <c r="L39" s="36">
        <f t="shared" si="3"/>
        <v>1.4977655647953725E-2</v>
      </c>
    </row>
    <row r="40" spans="1:27" x14ac:dyDescent="0.25">
      <c r="A40" s="31">
        <v>40603</v>
      </c>
      <c r="B40" s="32">
        <v>33</v>
      </c>
      <c r="C40" s="33">
        <f>'Time series 2'!B40</f>
        <v>50</v>
      </c>
      <c r="D40" s="33">
        <f t="shared" si="4"/>
        <v>51.271101639147616</v>
      </c>
      <c r="E40" s="33">
        <f t="shared" si="5"/>
        <v>0.42857142857142855</v>
      </c>
      <c r="F40" s="34">
        <f t="shared" si="6"/>
        <v>53.7011918545886</v>
      </c>
      <c r="G40" s="35"/>
      <c r="H40" s="35"/>
      <c r="I40" s="36">
        <f t="shared" si="0"/>
        <v>-3.7011918545886004</v>
      </c>
      <c r="J40" s="36">
        <f t="shared" si="1"/>
        <v>13.698821144473003</v>
      </c>
      <c r="K40" s="36">
        <f t="shared" si="2"/>
        <v>3.7011918545886004</v>
      </c>
      <c r="L40" s="36">
        <f t="shared" si="3"/>
        <v>7.4023837091772016E-2</v>
      </c>
      <c r="P40" s="9">
        <f>J44</f>
        <v>5.0317800294036932</v>
      </c>
      <c r="Q40">
        <v>0</v>
      </c>
      <c r="R40">
        <v>0.1</v>
      </c>
      <c r="S40">
        <v>0.2</v>
      </c>
      <c r="T40">
        <v>0.3</v>
      </c>
      <c r="U40">
        <v>0.4</v>
      </c>
      <c r="V40">
        <v>0.5</v>
      </c>
      <c r="W40">
        <v>0.6</v>
      </c>
      <c r="X40">
        <v>0.7</v>
      </c>
      <c r="Y40">
        <v>0.8</v>
      </c>
      <c r="Z40">
        <v>0.9</v>
      </c>
      <c r="AA40">
        <v>1</v>
      </c>
    </row>
    <row r="41" spans="1:27" x14ac:dyDescent="0.25">
      <c r="A41" s="31">
        <v>40634</v>
      </c>
      <c r="B41" s="32">
        <v>34</v>
      </c>
      <c r="C41" s="33">
        <f>'Time series 2'!B41</f>
        <v>54</v>
      </c>
      <c r="D41" s="33">
        <f t="shared" si="4"/>
        <v>53.209997900926766</v>
      </c>
      <c r="E41" s="33">
        <f t="shared" si="5"/>
        <v>0.42857142857142855</v>
      </c>
      <c r="F41" s="34">
        <f>E40+D40</f>
        <v>51.699673067719047</v>
      </c>
      <c r="G41" s="35"/>
      <c r="H41" s="35"/>
      <c r="I41" s="36">
        <f t="shared" si="0"/>
        <v>2.300326932280953</v>
      </c>
      <c r="J41" s="36">
        <f t="shared" si="1"/>
        <v>5.2915039953771004</v>
      </c>
      <c r="K41" s="36">
        <f t="shared" si="2"/>
        <v>2.300326932280953</v>
      </c>
      <c r="L41" s="36">
        <f t="shared" si="3"/>
        <v>4.2598646894091721E-2</v>
      </c>
      <c r="P41">
        <v>0</v>
      </c>
      <c r="Q41">
        <f t="dataTable" ref="Q41:AA51" dt2D="1" dtr="1" r1="P3" r2="P4"/>
        <v>23.0692943844201</v>
      </c>
      <c r="R41">
        <v>9.1124583706554318</v>
      </c>
      <c r="S41">
        <v>7.0036125755541461</v>
      </c>
      <c r="T41">
        <v>6.0803057959952991</v>
      </c>
      <c r="U41">
        <v>5.5229846087240739</v>
      </c>
      <c r="V41">
        <v>5.1994669021980391</v>
      </c>
      <c r="W41">
        <v>5.0520879127228895</v>
      </c>
      <c r="X41">
        <v>5.0430449912697313</v>
      </c>
      <c r="Y41">
        <v>5.1493653040560794</v>
      </c>
      <c r="Z41">
        <v>5.3622085132941155</v>
      </c>
      <c r="AA41">
        <v>5.6871415232759777</v>
      </c>
    </row>
    <row r="42" spans="1:27" x14ac:dyDescent="0.25">
      <c r="A42" s="37">
        <v>40664</v>
      </c>
      <c r="B42" s="7">
        <v>35</v>
      </c>
      <c r="C42" s="8"/>
      <c r="D42" s="2"/>
      <c r="E42" s="2"/>
      <c r="F42" s="8"/>
      <c r="G42" s="8">
        <f>D41+E41</f>
        <v>53.638569329498196</v>
      </c>
      <c r="P42">
        <v>0.1</v>
      </c>
      <c r="Q42">
        <v>23.0692943844201</v>
      </c>
      <c r="R42">
        <v>8.517054922345471</v>
      </c>
      <c r="S42">
        <v>7.5870233849022455</v>
      </c>
      <c r="T42">
        <v>6.7461436829862738</v>
      </c>
      <c r="U42">
        <v>6.0778330963815819</v>
      </c>
      <c r="V42">
        <v>5.6503266453530259</v>
      </c>
      <c r="W42">
        <v>5.4449101143951495</v>
      </c>
      <c r="X42">
        <v>5.4205572880399711</v>
      </c>
      <c r="Y42">
        <v>5.5452227371646758</v>
      </c>
      <c r="Z42">
        <v>5.8053189818567956</v>
      </c>
      <c r="AA42">
        <v>6.2088128208932645</v>
      </c>
    </row>
    <row r="43" spans="1:27" ht="18.75" x14ac:dyDescent="0.3">
      <c r="A43" s="37">
        <v>40695</v>
      </c>
      <c r="B43" s="7">
        <v>36</v>
      </c>
      <c r="C43" s="8"/>
      <c r="D43" s="2"/>
      <c r="E43" s="2"/>
      <c r="F43" s="8"/>
      <c r="G43" s="8">
        <f>G42+$E$41</f>
        <v>54.067140758069627</v>
      </c>
      <c r="J43" s="10" t="s">
        <v>2</v>
      </c>
      <c r="K43" s="10" t="s">
        <v>3</v>
      </c>
      <c r="L43" s="10" t="s">
        <v>4</v>
      </c>
      <c r="P43">
        <v>0.2</v>
      </c>
      <c r="Q43">
        <v>23.0692943844201</v>
      </c>
      <c r="R43">
        <v>9.5378840711559949</v>
      </c>
      <c r="S43">
        <v>8.7602547191211642</v>
      </c>
      <c r="T43">
        <v>7.6010271578845128</v>
      </c>
      <c r="U43">
        <v>6.6219369131209636</v>
      </c>
      <c r="V43">
        <v>6.020870790389492</v>
      </c>
      <c r="W43">
        <v>5.7525707020369792</v>
      </c>
      <c r="X43">
        <v>5.7327235918398687</v>
      </c>
      <c r="Y43">
        <v>5.9023141904164103</v>
      </c>
      <c r="Z43">
        <v>6.2378681384477508</v>
      </c>
      <c r="AA43">
        <v>6.7517103031679824</v>
      </c>
    </row>
    <row r="44" spans="1:27" ht="18.75" x14ac:dyDescent="0.3">
      <c r="A44" s="37">
        <v>40725</v>
      </c>
      <c r="B44" s="7">
        <v>37</v>
      </c>
      <c r="C44" s="8"/>
      <c r="D44" s="2"/>
      <c r="E44" s="2"/>
      <c r="F44" s="8"/>
      <c r="G44" s="8">
        <f>G43+$E$41</f>
        <v>54.495712186641057</v>
      </c>
      <c r="J44" s="11">
        <f>AVERAGE(J8:J41)</f>
        <v>5.0317800294036932</v>
      </c>
      <c r="K44" s="11">
        <f>AVERAGE(K8:K41)</f>
        <v>1.8203854997408015</v>
      </c>
      <c r="L44" s="12">
        <f>AVERAGE(L8:L41)</f>
        <v>4.1715354812285436E-2</v>
      </c>
      <c r="P44">
        <v>0.3</v>
      </c>
      <c r="Q44">
        <v>23.0692943844201</v>
      </c>
      <c r="R44">
        <v>10.717601311912876</v>
      </c>
      <c r="S44">
        <v>10.039857641891766</v>
      </c>
      <c r="T44">
        <v>8.3056157397760018</v>
      </c>
      <c r="U44">
        <v>6.9479455179690222</v>
      </c>
      <c r="V44">
        <v>6.2097613922280601</v>
      </c>
      <c r="W44">
        <v>5.9396896956278438</v>
      </c>
      <c r="X44">
        <v>5.976534308489458</v>
      </c>
      <c r="Y44">
        <v>6.2305754370379303</v>
      </c>
      <c r="Z44">
        <v>6.6739095417102687</v>
      </c>
      <c r="AA44">
        <v>7.3323956612547203</v>
      </c>
    </row>
    <row r="45" spans="1:27" x14ac:dyDescent="0.25">
      <c r="A45" s="37">
        <v>40756</v>
      </c>
      <c r="B45" s="7">
        <v>38</v>
      </c>
      <c r="C45" s="8"/>
      <c r="D45" s="2"/>
      <c r="E45" s="2"/>
      <c r="F45" s="8"/>
      <c r="G45" s="8">
        <f t="shared" ref="G45:G46" si="7">G44+$E$41</f>
        <v>54.924283615212488</v>
      </c>
      <c r="P45">
        <v>0.4</v>
      </c>
      <c r="Q45">
        <v>23.0692943844201</v>
      </c>
      <c r="R45">
        <v>12.085285169231396</v>
      </c>
      <c r="S45">
        <v>11.202244895651473</v>
      </c>
      <c r="T45">
        <v>8.7212438368156988</v>
      </c>
      <c r="U45">
        <v>7.0212743805390136</v>
      </c>
      <c r="V45">
        <v>6.2584828359660998</v>
      </c>
      <c r="W45">
        <v>6.0676317900876615</v>
      </c>
      <c r="X45">
        <v>6.2083065010589182</v>
      </c>
      <c r="Y45">
        <v>6.5758112838387008</v>
      </c>
      <c r="Z45">
        <v>7.1505671195902076</v>
      </c>
      <c r="AA45">
        <v>7.9853519228338374</v>
      </c>
    </row>
    <row r="46" spans="1:27" x14ac:dyDescent="0.25">
      <c r="A46" s="37">
        <v>40787</v>
      </c>
      <c r="B46" s="7">
        <v>39</v>
      </c>
      <c r="C46" s="8"/>
      <c r="D46" s="2"/>
      <c r="E46" s="2"/>
      <c r="F46" s="8"/>
      <c r="G46" s="8">
        <f t="shared" si="7"/>
        <v>55.352855043783919</v>
      </c>
      <c r="P46">
        <v>0.5</v>
      </c>
      <c r="Q46">
        <v>23.0692943844201</v>
      </c>
      <c r="R46">
        <v>13.734712939466842</v>
      </c>
      <c r="S46">
        <v>12.113237839421741</v>
      </c>
      <c r="T46">
        <v>8.7907825376754154</v>
      </c>
      <c r="U46">
        <v>6.9144572878564636</v>
      </c>
      <c r="V46">
        <v>6.2590481660563331</v>
      </c>
      <c r="W46">
        <v>6.202607298034982</v>
      </c>
      <c r="X46">
        <v>6.4710409736233983</v>
      </c>
      <c r="Y46">
        <v>6.9660535849339151</v>
      </c>
      <c r="Z46">
        <v>7.6884024066636929</v>
      </c>
      <c r="AA46">
        <v>8.7333678962566275</v>
      </c>
    </row>
    <row r="47" spans="1:27" x14ac:dyDescent="0.25">
      <c r="P47">
        <v>0.6</v>
      </c>
      <c r="Q47">
        <v>23.0692943844201</v>
      </c>
      <c r="R47">
        <v>15.529017662661776</v>
      </c>
      <c r="S47">
        <v>12.724584299838577</v>
      </c>
      <c r="T47">
        <v>8.5549855693045878</v>
      </c>
      <c r="U47">
        <v>6.7512366715254295</v>
      </c>
      <c r="V47">
        <v>6.2832180971394704</v>
      </c>
      <c r="W47">
        <v>6.3795808855519383</v>
      </c>
      <c r="X47">
        <v>6.7825888239386316</v>
      </c>
      <c r="Y47">
        <v>7.4110730474017492</v>
      </c>
      <c r="Z47">
        <v>8.295975345214007</v>
      </c>
      <c r="AA47">
        <v>9.5951877962977115</v>
      </c>
    </row>
    <row r="48" spans="1:27" x14ac:dyDescent="0.25">
      <c r="P48">
        <v>0.7</v>
      </c>
      <c r="Q48">
        <v>23.0692943844201</v>
      </c>
      <c r="R48">
        <v>17.243338236206171</v>
      </c>
      <c r="S48">
        <v>12.956705651096822</v>
      </c>
      <c r="T48">
        <v>8.1546845654035192</v>
      </c>
      <c r="U48">
        <v>6.6240559736965494</v>
      </c>
      <c r="V48">
        <v>6.3590466801437557</v>
      </c>
      <c r="W48">
        <v>6.6080632312005179</v>
      </c>
      <c r="X48">
        <v>7.1461894111598614</v>
      </c>
      <c r="Y48">
        <v>7.9118321810908654</v>
      </c>
      <c r="Z48">
        <v>8.9781094832285682</v>
      </c>
      <c r="AA48">
        <v>10.59424647837757</v>
      </c>
    </row>
    <row r="49" spans="16:27" x14ac:dyDescent="0.25">
      <c r="P49">
        <v>0.8</v>
      </c>
      <c r="Q49">
        <v>23.0692943844201</v>
      </c>
      <c r="R49">
        <v>18.731815088010517</v>
      </c>
      <c r="S49">
        <v>12.751256810425435</v>
      </c>
      <c r="T49">
        <v>7.745583728998291</v>
      </c>
      <c r="U49">
        <v>6.566606729530247</v>
      </c>
      <c r="V49">
        <v>6.4885371413233237</v>
      </c>
      <c r="W49">
        <v>6.8876790042966336</v>
      </c>
      <c r="X49">
        <v>7.5596567973292865</v>
      </c>
      <c r="Y49">
        <v>8.4665271919589973</v>
      </c>
      <c r="Z49">
        <v>9.7410381731891302</v>
      </c>
      <c r="AA49">
        <v>11.765548915083414</v>
      </c>
    </row>
    <row r="50" spans="16:27" x14ac:dyDescent="0.25">
      <c r="P50">
        <v>0.9</v>
      </c>
      <c r="Q50">
        <v>23.0692943844201</v>
      </c>
      <c r="R50">
        <v>19.977775324595438</v>
      </c>
      <c r="S50">
        <v>12.158913745308267</v>
      </c>
      <c r="T50">
        <v>7.4251964852336512</v>
      </c>
      <c r="U50">
        <v>6.5744988758076222</v>
      </c>
      <c r="V50">
        <v>6.6674241338612381</v>
      </c>
      <c r="W50">
        <v>7.2156501558592812</v>
      </c>
      <c r="X50">
        <v>8.018935675125217</v>
      </c>
      <c r="Y50">
        <v>9.0732867924590668</v>
      </c>
      <c r="Z50">
        <v>10.595677937705675</v>
      </c>
      <c r="AA50">
        <v>13.162579884927933</v>
      </c>
    </row>
    <row r="51" spans="16:27" x14ac:dyDescent="0.25">
      <c r="P51">
        <v>1</v>
      </c>
      <c r="Q51">
        <v>23.0692943844201</v>
      </c>
      <c r="R51">
        <v>21.045248758167961</v>
      </c>
      <c r="S51">
        <v>11.331500320393651</v>
      </c>
      <c r="T51">
        <v>7.2230565760079788</v>
      </c>
      <c r="U51">
        <v>6.6322142055479407</v>
      </c>
      <c r="V51">
        <v>6.8930909732471344</v>
      </c>
      <c r="W51">
        <v>7.58804703997132</v>
      </c>
      <c r="X51">
        <v>8.5194067768250221</v>
      </c>
      <c r="Y51">
        <v>9.7316863023409876</v>
      </c>
      <c r="Z51">
        <v>11.560564485742653</v>
      </c>
      <c r="AA51">
        <v>14.866279845271443</v>
      </c>
    </row>
  </sheetData>
  <mergeCells count="1">
    <mergeCell ref="O2:P2"/>
  </mergeCells>
  <conditionalFormatting sqref="Q41:Y51">
    <cfRule type="top10" dxfId="1" priority="1" percent="1" bottom="1" rank="10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80BE-A682-4492-A70E-92FEDE0EBBC9}">
  <dimension ref="A1:P46"/>
  <sheetViews>
    <sheetView zoomScale="85" zoomScaleNormal="85" workbookViewId="0">
      <selection activeCell="G55" sqref="G55"/>
    </sheetView>
  </sheetViews>
  <sheetFormatPr baseColWidth="10" defaultColWidth="9.140625" defaultRowHeight="15" x14ac:dyDescent="0.25"/>
  <cols>
    <col min="1" max="1" width="7.28515625" bestFit="1" customWidth="1"/>
    <col min="2" max="2" width="7.140625" bestFit="1" customWidth="1"/>
    <col min="3" max="3" width="5.7109375" bestFit="1" customWidth="1"/>
    <col min="4" max="4" width="5.7109375" customWidth="1"/>
    <col min="5" max="5" width="6.42578125" bestFit="1" customWidth="1"/>
    <col min="6" max="6" width="18" bestFit="1" customWidth="1"/>
    <col min="7" max="7" width="15.28515625" bestFit="1" customWidth="1"/>
    <col min="8" max="8" width="22.28515625" customWidth="1"/>
    <col min="15" max="15" width="10.28515625" customWidth="1"/>
    <col min="16" max="16" width="15.85546875" customWidth="1"/>
  </cols>
  <sheetData>
    <row r="1" spans="1:16" ht="15.75" x14ac:dyDescent="0.25">
      <c r="A1" s="5" t="s">
        <v>0</v>
      </c>
      <c r="B1" s="4" t="s">
        <v>15</v>
      </c>
      <c r="C1" s="5" t="s">
        <v>1</v>
      </c>
      <c r="D1" s="5" t="s">
        <v>16</v>
      </c>
      <c r="E1" s="5" t="s">
        <v>17</v>
      </c>
      <c r="F1" s="6" t="s">
        <v>9</v>
      </c>
      <c r="G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6" x14ac:dyDescent="0.25">
      <c r="A2" s="24">
        <v>39448</v>
      </c>
      <c r="B2" s="25">
        <v>-5</v>
      </c>
      <c r="C2" s="26">
        <f>'Time series 2'!B2</f>
        <v>30</v>
      </c>
      <c r="D2" s="26"/>
      <c r="E2" s="26"/>
      <c r="F2" s="27"/>
      <c r="G2" s="27"/>
      <c r="H2" s="27"/>
      <c r="I2" s="27"/>
      <c r="J2" s="27"/>
      <c r="K2" s="27"/>
      <c r="L2" s="27"/>
      <c r="O2" s="38" t="s">
        <v>42</v>
      </c>
      <c r="P2" s="39"/>
    </row>
    <row r="3" spans="1:16" x14ac:dyDescent="0.25">
      <c r="A3" s="24">
        <v>39479</v>
      </c>
      <c r="B3" s="25">
        <v>-4</v>
      </c>
      <c r="C3" s="26">
        <f>'Time series 2'!B3</f>
        <v>32</v>
      </c>
      <c r="D3" s="26"/>
      <c r="E3" s="26"/>
      <c r="F3" s="27"/>
      <c r="G3" s="27"/>
      <c r="H3" s="27"/>
      <c r="I3" s="28"/>
      <c r="J3" s="28"/>
      <c r="K3" s="28"/>
      <c r="L3" s="28"/>
      <c r="O3" s="16" t="s">
        <v>43</v>
      </c>
      <c r="P3" s="17">
        <v>0.65710928260356816</v>
      </c>
    </row>
    <row r="4" spans="1:16" x14ac:dyDescent="0.25">
      <c r="A4" s="24">
        <v>39508</v>
      </c>
      <c r="B4" s="25">
        <v>-3</v>
      </c>
      <c r="C4" s="26">
        <f>'Time series 2'!B4</f>
        <v>30</v>
      </c>
      <c r="D4" s="26"/>
      <c r="E4" s="26"/>
      <c r="F4" s="27"/>
      <c r="G4" s="27"/>
      <c r="H4" s="27"/>
      <c r="I4" s="28"/>
      <c r="J4" s="28"/>
      <c r="K4" s="28"/>
      <c r="L4" s="28"/>
      <c r="O4" s="16" t="s">
        <v>44</v>
      </c>
      <c r="P4" s="17">
        <v>0</v>
      </c>
    </row>
    <row r="5" spans="1:16" x14ac:dyDescent="0.25">
      <c r="A5" s="24">
        <v>39539</v>
      </c>
      <c r="B5" s="25">
        <v>-2</v>
      </c>
      <c r="C5" s="26">
        <f>'Time series 2'!B5</f>
        <v>34</v>
      </c>
      <c r="D5" s="26"/>
      <c r="E5" s="26"/>
      <c r="F5" s="27"/>
      <c r="G5" s="27"/>
      <c r="H5" s="27"/>
      <c r="I5" s="28"/>
      <c r="J5" s="28"/>
      <c r="K5" s="28"/>
      <c r="L5" s="28"/>
      <c r="O5" s="16" t="s">
        <v>45</v>
      </c>
      <c r="P5" s="16">
        <v>0.99999999999999989</v>
      </c>
    </row>
    <row r="6" spans="1:16" x14ac:dyDescent="0.25">
      <c r="A6" s="24">
        <v>39569</v>
      </c>
      <c r="B6" s="25">
        <v>-1</v>
      </c>
      <c r="C6" s="26">
        <f>'Time series 2'!B6</f>
        <v>34</v>
      </c>
      <c r="D6" s="26"/>
      <c r="E6" s="26"/>
      <c r="F6" s="27"/>
      <c r="G6" s="27"/>
      <c r="H6" s="27"/>
      <c r="I6" s="28"/>
      <c r="J6" s="28"/>
      <c r="K6" s="28"/>
      <c r="L6" s="28"/>
    </row>
    <row r="7" spans="1:16" x14ac:dyDescent="0.25">
      <c r="A7" s="24">
        <v>39600</v>
      </c>
      <c r="B7" s="25">
        <v>0</v>
      </c>
      <c r="C7" s="26">
        <f>'Time series 2'!B7</f>
        <v>31</v>
      </c>
      <c r="D7" s="29">
        <f>INTERCEPT(C2:C7,B2:B7)</f>
        <v>32.904761904761905</v>
      </c>
      <c r="E7" s="30">
        <f>SLOPE(C2:C7,B2:B7)</f>
        <v>0.42857142857142855</v>
      </c>
      <c r="F7" s="27"/>
      <c r="G7" s="27"/>
      <c r="H7" s="27"/>
      <c r="I7" s="28"/>
      <c r="J7" s="28"/>
      <c r="K7" s="28"/>
      <c r="L7" s="28"/>
    </row>
    <row r="8" spans="1:16" x14ac:dyDescent="0.25">
      <c r="A8" s="31">
        <v>39630</v>
      </c>
      <c r="B8" s="32">
        <v>1</v>
      </c>
      <c r="C8" s="33">
        <f>'Time series 2'!B8</f>
        <v>34</v>
      </c>
      <c r="D8" s="33">
        <f>$P$3*C8+(1-$P$3)*(E7+$P$5*D7)</f>
        <v>33.771406188402374</v>
      </c>
      <c r="E8" s="33">
        <f>$P$4*(D8-D7)+(1-$P$4)*E7*$P$5</f>
        <v>0.42857142857142849</v>
      </c>
      <c r="F8" s="34">
        <f>E7+D7</f>
        <v>33.333333333333336</v>
      </c>
      <c r="G8" s="35"/>
      <c r="H8" s="35"/>
      <c r="I8" s="36">
        <f t="shared" ref="I8:I41" si="0">C8-F8</f>
        <v>0.6666666666666643</v>
      </c>
      <c r="J8" s="36">
        <f t="shared" ref="J8:J41" si="1">I8^2</f>
        <v>0.44444444444444131</v>
      </c>
      <c r="K8" s="36">
        <f t="shared" ref="K8:K41" si="2">ABS(I8)</f>
        <v>0.6666666666666643</v>
      </c>
      <c r="L8" s="36">
        <f t="shared" ref="L8:L41" si="3">K8/C8</f>
        <v>1.9607843137254832E-2</v>
      </c>
    </row>
    <row r="9" spans="1:16" x14ac:dyDescent="0.25">
      <c r="A9" s="31">
        <v>39661</v>
      </c>
      <c r="B9" s="32">
        <v>2</v>
      </c>
      <c r="C9" s="33">
        <f>'Time series 2'!B9</f>
        <v>35</v>
      </c>
      <c r="D9" s="33">
        <f t="shared" ref="D9:D41" si="4">$P$3*C9+(1-$P$3)*(E8+$P$5*D8)</f>
        <v>34.725679751150942</v>
      </c>
      <c r="E9" s="33">
        <f t="shared" ref="E9:E41" si="5">$P$4*(D9-D8)+(1-$P$4)*E8*$P$5</f>
        <v>0.42857142857142844</v>
      </c>
      <c r="F9" s="34">
        <f>E8+D8</f>
        <v>34.199977616973804</v>
      </c>
      <c r="G9" s="35"/>
      <c r="H9" s="35"/>
      <c r="I9" s="36">
        <f t="shared" si="0"/>
        <v>0.80002238302619588</v>
      </c>
      <c r="J9" s="36">
        <f t="shared" si="1"/>
        <v>0.64003581334291326</v>
      </c>
      <c r="K9" s="36">
        <f t="shared" si="2"/>
        <v>0.80002238302619588</v>
      </c>
      <c r="L9" s="36">
        <f t="shared" si="3"/>
        <v>2.2857782372177025E-2</v>
      </c>
    </row>
    <row r="10" spans="1:16" x14ac:dyDescent="0.25">
      <c r="A10" s="31">
        <v>39692</v>
      </c>
      <c r="B10" s="32">
        <v>3</v>
      </c>
      <c r="C10" s="33">
        <f>'Time series 2'!B10</f>
        <v>34</v>
      </c>
      <c r="D10" s="33">
        <f t="shared" si="4"/>
        <v>34.395782015070679</v>
      </c>
      <c r="E10" s="33">
        <f t="shared" si="5"/>
        <v>0.42857142857142838</v>
      </c>
      <c r="F10" s="34">
        <f>E9+D9</f>
        <v>35.154251179722372</v>
      </c>
      <c r="G10" s="35"/>
      <c r="H10" s="35"/>
      <c r="I10" s="36">
        <f t="shared" si="0"/>
        <v>-1.1542511797223725</v>
      </c>
      <c r="J10" s="36">
        <f t="shared" si="1"/>
        <v>1.3322957858904885</v>
      </c>
      <c r="K10" s="36">
        <f t="shared" si="2"/>
        <v>1.1542511797223725</v>
      </c>
      <c r="L10" s="36">
        <f t="shared" si="3"/>
        <v>3.3948564109481542E-2</v>
      </c>
    </row>
    <row r="11" spans="1:16" x14ac:dyDescent="0.25">
      <c r="A11" s="31">
        <v>39722</v>
      </c>
      <c r="B11" s="32">
        <v>4</v>
      </c>
      <c r="C11" s="33">
        <f>'Time series 2'!B11</f>
        <v>31</v>
      </c>
      <c r="D11" s="33">
        <f t="shared" si="4"/>
        <v>32.311335295867956</v>
      </c>
      <c r="E11" s="33">
        <f t="shared" si="5"/>
        <v>0.42857142857142833</v>
      </c>
      <c r="F11" s="34">
        <f t="shared" ref="F11:F40" si="6">E10+D10</f>
        <v>34.82435344364211</v>
      </c>
      <c r="G11" s="35"/>
      <c r="H11" s="35"/>
      <c r="I11" s="36">
        <f t="shared" si="0"/>
        <v>-3.8243534436421101</v>
      </c>
      <c r="J11" s="36">
        <f t="shared" si="1"/>
        <v>14.625679261897266</v>
      </c>
      <c r="K11" s="36">
        <f t="shared" si="2"/>
        <v>3.8243534436421101</v>
      </c>
      <c r="L11" s="36">
        <f t="shared" si="3"/>
        <v>0.12336624011748742</v>
      </c>
    </row>
    <row r="12" spans="1:16" x14ac:dyDescent="0.25">
      <c r="A12" s="31">
        <v>39753</v>
      </c>
      <c r="B12" s="32">
        <v>5</v>
      </c>
      <c r="C12" s="33">
        <f>'Time series 2'!B12</f>
        <v>32</v>
      </c>
      <c r="D12" s="33">
        <f t="shared" si="4"/>
        <v>32.253707147549463</v>
      </c>
      <c r="E12" s="33">
        <f t="shared" si="5"/>
        <v>0.42857142857142827</v>
      </c>
      <c r="F12" s="34">
        <f t="shared" si="6"/>
        <v>32.739906724439386</v>
      </c>
      <c r="G12" s="35"/>
      <c r="H12" s="35"/>
      <c r="I12" s="36">
        <f t="shared" si="0"/>
        <v>-0.73990672443938621</v>
      </c>
      <c r="J12" s="36">
        <f t="shared" si="1"/>
        <v>0.54746196087062182</v>
      </c>
      <c r="K12" s="36">
        <f t="shared" si="2"/>
        <v>0.73990672443938621</v>
      </c>
      <c r="L12" s="36">
        <f t="shared" si="3"/>
        <v>2.3122085138730819E-2</v>
      </c>
    </row>
    <row r="13" spans="1:16" x14ac:dyDescent="0.25">
      <c r="A13" s="31">
        <v>39783</v>
      </c>
      <c r="B13" s="32">
        <v>6</v>
      </c>
      <c r="C13" s="33">
        <f>'Time series 2'!B13</f>
        <v>33</v>
      </c>
      <c r="D13" s="33">
        <f t="shared" si="4"/>
        <v>32.891056273033875</v>
      </c>
      <c r="E13" s="33">
        <f t="shared" si="5"/>
        <v>0.42857142857142821</v>
      </c>
      <c r="F13" s="34">
        <f t="shared" si="6"/>
        <v>32.682278576120893</v>
      </c>
      <c r="G13" s="35"/>
      <c r="H13" s="35"/>
      <c r="I13" s="36">
        <f t="shared" si="0"/>
        <v>0.31772142387910662</v>
      </c>
      <c r="J13" s="36">
        <f t="shared" si="1"/>
        <v>0.10094690319176694</v>
      </c>
      <c r="K13" s="36">
        <f t="shared" si="2"/>
        <v>0.31772142387910662</v>
      </c>
      <c r="L13" s="36">
        <f t="shared" si="3"/>
        <v>9.6279219357305046E-3</v>
      </c>
    </row>
    <row r="14" spans="1:16" x14ac:dyDescent="0.25">
      <c r="A14" s="31">
        <v>39814</v>
      </c>
      <c r="B14" s="32">
        <v>7</v>
      </c>
      <c r="C14" s="33">
        <f>'Time series 2'!B14</f>
        <v>36</v>
      </c>
      <c r="D14" s="33">
        <f t="shared" si="4"/>
        <v>35.080925219713919</v>
      </c>
      <c r="E14" s="33">
        <f t="shared" si="5"/>
        <v>0.42857142857142816</v>
      </c>
      <c r="F14" s="34">
        <f t="shared" si="6"/>
        <v>33.319627701605306</v>
      </c>
      <c r="G14" s="35"/>
      <c r="H14" s="35"/>
      <c r="I14" s="36">
        <f t="shared" si="0"/>
        <v>2.680372298394694</v>
      </c>
      <c r="J14" s="36">
        <f t="shared" si="1"/>
        <v>7.1843956580016544</v>
      </c>
      <c r="K14" s="36">
        <f t="shared" si="2"/>
        <v>2.680372298394694</v>
      </c>
      <c r="L14" s="36">
        <f t="shared" si="3"/>
        <v>7.4454786066519285E-2</v>
      </c>
    </row>
    <row r="15" spans="1:16" x14ac:dyDescent="0.25">
      <c r="A15" s="31">
        <v>39845</v>
      </c>
      <c r="B15" s="32">
        <v>8</v>
      </c>
      <c r="C15" s="33">
        <f>'Time series 2'!B15</f>
        <v>37</v>
      </c>
      <c r="D15" s="33">
        <f t="shared" si="4"/>
        <v>36.488920236448777</v>
      </c>
      <c r="E15" s="33">
        <f t="shared" si="5"/>
        <v>0.4285714285714281</v>
      </c>
      <c r="F15" s="34">
        <f t="shared" si="6"/>
        <v>35.509496648285349</v>
      </c>
      <c r="G15" s="35"/>
      <c r="H15" s="35"/>
      <c r="I15" s="36">
        <f t="shared" si="0"/>
        <v>1.4905033517146506</v>
      </c>
      <c r="J15" s="36">
        <f t="shared" si="1"/>
        <v>2.2216002414726077</v>
      </c>
      <c r="K15" s="36">
        <f t="shared" si="2"/>
        <v>1.4905033517146506</v>
      </c>
      <c r="L15" s="36">
        <f t="shared" si="3"/>
        <v>4.0283874370666231E-2</v>
      </c>
    </row>
    <row r="16" spans="1:16" x14ac:dyDescent="0.25">
      <c r="A16" s="31">
        <v>39873</v>
      </c>
      <c r="B16" s="32">
        <v>9</v>
      </c>
      <c r="C16" s="33">
        <f>'Time series 2'!B16</f>
        <v>36</v>
      </c>
      <c r="D16" s="33">
        <f t="shared" si="4"/>
        <v>36.31459937522402</v>
      </c>
      <c r="E16" s="33">
        <f t="shared" si="5"/>
        <v>0.42857142857142805</v>
      </c>
      <c r="F16" s="34">
        <f t="shared" si="6"/>
        <v>36.917491665020208</v>
      </c>
      <c r="G16" s="35"/>
      <c r="H16" s="35"/>
      <c r="I16" s="36">
        <f t="shared" si="0"/>
        <v>-0.91749166502020785</v>
      </c>
      <c r="J16" s="36">
        <f t="shared" si="1"/>
        <v>0.84179095538155324</v>
      </c>
      <c r="K16" s="36">
        <f t="shared" si="2"/>
        <v>0.91749166502020785</v>
      </c>
      <c r="L16" s="36">
        <f t="shared" si="3"/>
        <v>2.5485879583894661E-2</v>
      </c>
    </row>
    <row r="17" spans="1:12" x14ac:dyDescent="0.25">
      <c r="A17" s="31">
        <v>39904</v>
      </c>
      <c r="B17" s="32">
        <v>10</v>
      </c>
      <c r="C17" s="33">
        <f>'Time series 2'!B17</f>
        <v>41</v>
      </c>
      <c r="D17" s="33">
        <f t="shared" si="4"/>
        <v>39.540372783079341</v>
      </c>
      <c r="E17" s="33">
        <f t="shared" si="5"/>
        <v>0.42857142857142799</v>
      </c>
      <c r="F17" s="34">
        <f t="shared" si="6"/>
        <v>36.743170803795451</v>
      </c>
      <c r="G17" s="35"/>
      <c r="H17" s="35"/>
      <c r="I17" s="36">
        <f t="shared" si="0"/>
        <v>4.2568291962045492</v>
      </c>
      <c r="J17" s="36">
        <f t="shared" si="1"/>
        <v>18.120594805659469</v>
      </c>
      <c r="K17" s="36">
        <f t="shared" si="2"/>
        <v>4.2568291962045492</v>
      </c>
      <c r="L17" s="36">
        <f t="shared" si="3"/>
        <v>0.10382510234645242</v>
      </c>
    </row>
    <row r="18" spans="1:12" x14ac:dyDescent="0.25">
      <c r="A18" s="31">
        <v>39934</v>
      </c>
      <c r="B18" s="32">
        <v>11</v>
      </c>
      <c r="C18" s="33">
        <f>'Time series 2'!B18</f>
        <v>41</v>
      </c>
      <c r="D18" s="33">
        <f t="shared" si="4"/>
        <v>40.646460541057188</v>
      </c>
      <c r="E18" s="33">
        <f t="shared" si="5"/>
        <v>0.42857142857142794</v>
      </c>
      <c r="F18" s="34">
        <f t="shared" si="6"/>
        <v>39.968944211650772</v>
      </c>
      <c r="G18" s="35"/>
      <c r="H18" s="35"/>
      <c r="I18" s="36">
        <f t="shared" si="0"/>
        <v>1.031055788349228</v>
      </c>
      <c r="J18" s="36">
        <f t="shared" si="1"/>
        <v>1.0630760386884479</v>
      </c>
      <c r="K18" s="36">
        <f t="shared" si="2"/>
        <v>1.031055788349228</v>
      </c>
      <c r="L18" s="36">
        <f t="shared" si="3"/>
        <v>2.5147702154859217E-2</v>
      </c>
    </row>
    <row r="19" spans="1:12" x14ac:dyDescent="0.25">
      <c r="A19" s="31">
        <v>39965</v>
      </c>
      <c r="B19" s="32">
        <v>12</v>
      </c>
      <c r="C19" s="33">
        <f>'Time series 2'!B19</f>
        <v>42</v>
      </c>
      <c r="D19" s="33">
        <f t="shared" si="4"/>
        <v>41.682837048497191</v>
      </c>
      <c r="E19" s="33">
        <f t="shared" si="5"/>
        <v>0.42857142857142788</v>
      </c>
      <c r="F19" s="34">
        <f t="shared" si="6"/>
        <v>41.075031969628618</v>
      </c>
      <c r="G19" s="35"/>
      <c r="H19" s="35"/>
      <c r="I19" s="36">
        <f t="shared" si="0"/>
        <v>0.92496803037138164</v>
      </c>
      <c r="J19" s="36">
        <f t="shared" si="1"/>
        <v>0.85556585720911316</v>
      </c>
      <c r="K19" s="36">
        <f t="shared" si="2"/>
        <v>0.92496803037138164</v>
      </c>
      <c r="L19" s="36">
        <f t="shared" si="3"/>
        <v>2.2023048342175753E-2</v>
      </c>
    </row>
    <row r="20" spans="1:12" x14ac:dyDescent="0.25">
      <c r="A20" s="31">
        <v>39995</v>
      </c>
      <c r="B20" s="32">
        <v>13</v>
      </c>
      <c r="C20" s="33">
        <f>'Time series 2'!B20</f>
        <v>43</v>
      </c>
      <c r="D20" s="33">
        <f t="shared" si="4"/>
        <v>42.695310215229668</v>
      </c>
      <c r="E20" s="33">
        <f t="shared" si="5"/>
        <v>0.42857142857142783</v>
      </c>
      <c r="F20" s="34">
        <f t="shared" si="6"/>
        <v>42.111408477068622</v>
      </c>
      <c r="G20" s="35"/>
      <c r="H20" s="35"/>
      <c r="I20" s="36">
        <f t="shared" si="0"/>
        <v>0.88859152293137811</v>
      </c>
      <c r="J20" s="36">
        <f t="shared" si="1"/>
        <v>0.78959489462550592</v>
      </c>
      <c r="K20" s="36">
        <f t="shared" si="2"/>
        <v>0.88859152293137811</v>
      </c>
      <c r="L20" s="36">
        <f t="shared" si="3"/>
        <v>2.0664919137939025E-2</v>
      </c>
    </row>
    <row r="21" spans="1:12" x14ac:dyDescent="0.25">
      <c r="A21" s="31">
        <v>40026</v>
      </c>
      <c r="B21" s="32">
        <v>14</v>
      </c>
      <c r="C21" s="33">
        <f>'Time series 2'!B21</f>
        <v>46</v>
      </c>
      <c r="D21" s="33">
        <f t="shared" si="4"/>
        <v>45.013805713525912</v>
      </c>
      <c r="E21" s="33">
        <f t="shared" si="5"/>
        <v>0.42857142857142777</v>
      </c>
      <c r="F21" s="34">
        <f t="shared" si="6"/>
        <v>43.123881643801099</v>
      </c>
      <c r="G21" s="35"/>
      <c r="H21" s="35"/>
      <c r="I21" s="36">
        <f t="shared" si="0"/>
        <v>2.8761183561989014</v>
      </c>
      <c r="J21" s="36">
        <f t="shared" si="1"/>
        <v>8.2720567988642717</v>
      </c>
      <c r="K21" s="36">
        <f t="shared" si="2"/>
        <v>2.8761183561989014</v>
      </c>
      <c r="L21" s="36">
        <f t="shared" si="3"/>
        <v>6.2524312091280468E-2</v>
      </c>
    </row>
    <row r="22" spans="1:12" x14ac:dyDescent="0.25">
      <c r="A22" s="31">
        <v>40057</v>
      </c>
      <c r="B22" s="32">
        <v>15</v>
      </c>
      <c r="C22" s="33">
        <f>'Time series 2'!B22</f>
        <v>47</v>
      </c>
      <c r="D22" s="33">
        <f t="shared" si="4"/>
        <v>46.465905580820674</v>
      </c>
      <c r="E22" s="33">
        <f t="shared" si="5"/>
        <v>0.42857142857142771</v>
      </c>
      <c r="F22" s="34">
        <f t="shared" si="6"/>
        <v>45.442377142097342</v>
      </c>
      <c r="G22" s="35"/>
      <c r="H22" s="35"/>
      <c r="I22" s="36">
        <f t="shared" si="0"/>
        <v>1.5576228579026576</v>
      </c>
      <c r="J22" s="36">
        <f t="shared" si="1"/>
        <v>2.4261889674608428</v>
      </c>
      <c r="K22" s="36">
        <f t="shared" si="2"/>
        <v>1.5576228579026576</v>
      </c>
      <c r="L22" s="36">
        <f t="shared" si="3"/>
        <v>3.314091187026931E-2</v>
      </c>
    </row>
    <row r="23" spans="1:12" x14ac:dyDescent="0.25">
      <c r="A23" s="31">
        <v>40087</v>
      </c>
      <c r="B23" s="32">
        <v>16</v>
      </c>
      <c r="C23" s="33">
        <f>'Time series 2'!B23</f>
        <v>45</v>
      </c>
      <c r="D23" s="33">
        <f t="shared" si="4"/>
        <v>45.649598580841499</v>
      </c>
      <c r="E23" s="33">
        <f t="shared" si="5"/>
        <v>0.42857142857142766</v>
      </c>
      <c r="F23" s="34">
        <f t="shared" si="6"/>
        <v>46.894477009392105</v>
      </c>
      <c r="G23" s="35"/>
      <c r="H23" s="35"/>
      <c r="I23" s="36">
        <f t="shared" si="0"/>
        <v>-1.8944770093921051</v>
      </c>
      <c r="J23" s="36">
        <f t="shared" si="1"/>
        <v>3.5890431391152542</v>
      </c>
      <c r="K23" s="36">
        <f t="shared" si="2"/>
        <v>1.8944770093921051</v>
      </c>
      <c r="L23" s="36">
        <f t="shared" si="3"/>
        <v>4.2099489097602333E-2</v>
      </c>
    </row>
    <row r="24" spans="1:12" x14ac:dyDescent="0.25">
      <c r="A24" s="31">
        <v>40118</v>
      </c>
      <c r="B24" s="32">
        <v>17</v>
      </c>
      <c r="C24" s="33">
        <f>'Time series 2'!B24</f>
        <v>46</v>
      </c>
      <c r="D24" s="33">
        <f t="shared" si="4"/>
        <v>46.026803770606485</v>
      </c>
      <c r="E24" s="33">
        <f t="shared" si="5"/>
        <v>0.4285714285714276</v>
      </c>
      <c r="F24" s="34">
        <f t="shared" si="6"/>
        <v>46.078170009412929</v>
      </c>
      <c r="G24" s="35"/>
      <c r="H24" s="35"/>
      <c r="I24" s="36">
        <f t="shared" si="0"/>
        <v>-7.8170009412929176E-2</v>
      </c>
      <c r="J24" s="36">
        <f t="shared" si="1"/>
        <v>6.1105503716174358E-3</v>
      </c>
      <c r="K24" s="36">
        <f t="shared" si="2"/>
        <v>7.8170009412929176E-2</v>
      </c>
      <c r="L24" s="36">
        <f t="shared" si="3"/>
        <v>1.6993480307158516E-3</v>
      </c>
    </row>
    <row r="25" spans="1:12" x14ac:dyDescent="0.25">
      <c r="A25" s="31">
        <v>40148</v>
      </c>
      <c r="B25" s="32">
        <v>18</v>
      </c>
      <c r="C25" s="33">
        <f>'Time series 2'!B25</f>
        <v>47</v>
      </c>
      <c r="D25" s="33">
        <f t="shared" si="4"/>
        <v>46.813253211334221</v>
      </c>
      <c r="E25" s="33">
        <f t="shared" si="5"/>
        <v>0.42857142857142755</v>
      </c>
      <c r="F25" s="34">
        <f t="shared" si="6"/>
        <v>46.455375199177915</v>
      </c>
      <c r="G25" s="35"/>
      <c r="H25" s="35"/>
      <c r="I25" s="36">
        <f t="shared" si="0"/>
        <v>0.54462480082208486</v>
      </c>
      <c r="J25" s="36">
        <f t="shared" si="1"/>
        <v>0.29661617367049559</v>
      </c>
      <c r="K25" s="36">
        <f t="shared" si="2"/>
        <v>0.54462480082208486</v>
      </c>
      <c r="L25" s="36">
        <f t="shared" si="3"/>
        <v>1.1587761719618827E-2</v>
      </c>
    </row>
    <row r="26" spans="1:12" x14ac:dyDescent="0.25">
      <c r="A26" s="31">
        <v>40179</v>
      </c>
      <c r="B26" s="32">
        <v>19</v>
      </c>
      <c r="C26" s="33">
        <f>'Time series 2'!B26</f>
        <v>48</v>
      </c>
      <c r="D26" s="33">
        <f t="shared" si="4"/>
        <v>47.740028706864948</v>
      </c>
      <c r="E26" s="33">
        <f t="shared" si="5"/>
        <v>0.42857142857142749</v>
      </c>
      <c r="F26" s="34">
        <f t="shared" si="6"/>
        <v>47.241824639905651</v>
      </c>
      <c r="G26" s="35"/>
      <c r="H26" s="35"/>
      <c r="I26" s="36">
        <f t="shared" si="0"/>
        <v>0.7581753600943486</v>
      </c>
      <c r="J26" s="36">
        <f t="shared" si="1"/>
        <v>0.57482987665419516</v>
      </c>
      <c r="K26" s="36">
        <f t="shared" si="2"/>
        <v>0.7581753600943486</v>
      </c>
      <c r="L26" s="36">
        <f t="shared" si="3"/>
        <v>1.5795320001965596E-2</v>
      </c>
    </row>
    <row r="27" spans="1:12" hidden="1" x14ac:dyDescent="0.25">
      <c r="A27" s="31">
        <v>40210</v>
      </c>
      <c r="B27" s="32">
        <v>20</v>
      </c>
      <c r="C27" s="33">
        <f>'Time series 2'!B27</f>
        <v>44</v>
      </c>
      <c r="D27" s="33">
        <f t="shared" si="4"/>
        <v>45.429374290978643</v>
      </c>
      <c r="E27" s="33">
        <f t="shared" si="5"/>
        <v>0.42857142857142744</v>
      </c>
      <c r="F27" s="34">
        <f t="shared" si="6"/>
        <v>48.168600135436378</v>
      </c>
      <c r="G27" s="35"/>
      <c r="H27" s="35"/>
      <c r="I27" s="36">
        <f t="shared" si="0"/>
        <v>-4.1686001354363782</v>
      </c>
      <c r="J27" s="36">
        <f t="shared" si="1"/>
        <v>17.37722708916019</v>
      </c>
      <c r="K27" s="36">
        <f t="shared" si="2"/>
        <v>4.1686001354363782</v>
      </c>
      <c r="L27" s="36">
        <f t="shared" si="3"/>
        <v>9.4740912169008595E-2</v>
      </c>
    </row>
    <row r="28" spans="1:12" hidden="1" x14ac:dyDescent="0.25">
      <c r="A28" s="31">
        <v>40238</v>
      </c>
      <c r="B28" s="32">
        <v>21</v>
      </c>
      <c r="C28" s="33">
        <f>'Time series 2'!B28</f>
        <v>46</v>
      </c>
      <c r="D28" s="33">
        <f t="shared" si="4"/>
        <v>45.951290905867289</v>
      </c>
      <c r="E28" s="33">
        <f t="shared" si="5"/>
        <v>0.42857142857142738</v>
      </c>
      <c r="F28" s="34">
        <f t="shared" si="6"/>
        <v>45.857945719550074</v>
      </c>
      <c r="G28" s="35"/>
      <c r="H28" s="35"/>
      <c r="I28" s="36">
        <f t="shared" si="0"/>
        <v>0.1420542804499263</v>
      </c>
      <c r="J28" s="36">
        <f t="shared" si="1"/>
        <v>2.0179418594146313E-2</v>
      </c>
      <c r="K28" s="36">
        <f t="shared" si="2"/>
        <v>0.1420542804499263</v>
      </c>
      <c r="L28" s="36">
        <f t="shared" si="3"/>
        <v>3.0881365315201369E-3</v>
      </c>
    </row>
    <row r="29" spans="1:12" hidden="1" x14ac:dyDescent="0.25">
      <c r="A29" s="31">
        <v>40269</v>
      </c>
      <c r="B29" s="32">
        <v>22</v>
      </c>
      <c r="C29" s="33">
        <f>'Time series 2'!B29</f>
        <v>43</v>
      </c>
      <c r="D29" s="33">
        <f t="shared" si="4"/>
        <v>44.158923420556867</v>
      </c>
      <c r="E29" s="33">
        <f t="shared" si="5"/>
        <v>0.42857142857142733</v>
      </c>
      <c r="F29" s="34">
        <f t="shared" si="6"/>
        <v>46.37986233443872</v>
      </c>
      <c r="G29" s="35"/>
      <c r="H29" s="35"/>
      <c r="I29" s="36">
        <f t="shared" si="0"/>
        <v>-3.3798623344387195</v>
      </c>
      <c r="J29" s="36">
        <f t="shared" si="1"/>
        <v>11.42346939975755</v>
      </c>
      <c r="K29" s="36">
        <f t="shared" si="2"/>
        <v>3.3798623344387195</v>
      </c>
      <c r="L29" s="36">
        <f t="shared" si="3"/>
        <v>7.8601449638109763E-2</v>
      </c>
    </row>
    <row r="30" spans="1:12" hidden="1" x14ac:dyDescent="0.25">
      <c r="A30" s="31">
        <v>40299</v>
      </c>
      <c r="B30" s="32">
        <v>23</v>
      </c>
      <c r="C30" s="33">
        <f>'Time series 2'!B30</f>
        <v>45</v>
      </c>
      <c r="D30" s="33">
        <f t="shared" si="4"/>
        <v>44.858555812887879</v>
      </c>
      <c r="E30" s="33">
        <f t="shared" si="5"/>
        <v>0.42857142857142727</v>
      </c>
      <c r="F30" s="34">
        <f t="shared" si="6"/>
        <v>44.587494849128298</v>
      </c>
      <c r="G30" s="35"/>
      <c r="H30" s="35"/>
      <c r="I30" s="36">
        <f t="shared" si="0"/>
        <v>0.41250515087170214</v>
      </c>
      <c r="J30" s="36">
        <f t="shared" si="1"/>
        <v>0.17016049949568574</v>
      </c>
      <c r="K30" s="36">
        <f t="shared" si="2"/>
        <v>0.41250515087170214</v>
      </c>
      <c r="L30" s="36">
        <f t="shared" si="3"/>
        <v>9.1667811304822697E-3</v>
      </c>
    </row>
    <row r="31" spans="1:12" hidden="1" x14ac:dyDescent="0.25">
      <c r="A31" s="31">
        <v>40330</v>
      </c>
      <c r="B31" s="32">
        <v>24</v>
      </c>
      <c r="C31" s="33">
        <f>'Time series 2'!B31</f>
        <v>44</v>
      </c>
      <c r="D31" s="33">
        <f t="shared" si="4"/>
        <v>44.441343983204476</v>
      </c>
      <c r="E31" s="33">
        <f t="shared" si="5"/>
        <v>0.42857142857142722</v>
      </c>
      <c r="F31" s="34">
        <f t="shared" si="6"/>
        <v>45.287127241459309</v>
      </c>
      <c r="G31" s="35"/>
      <c r="H31" s="35"/>
      <c r="I31" s="36">
        <f t="shared" si="0"/>
        <v>-1.2871272414593093</v>
      </c>
      <c r="J31" s="36">
        <f t="shared" si="1"/>
        <v>1.6566965357066512</v>
      </c>
      <c r="K31" s="36">
        <f t="shared" si="2"/>
        <v>1.2871272414593093</v>
      </c>
      <c r="L31" s="36">
        <f t="shared" si="3"/>
        <v>2.925289185134794E-2</v>
      </c>
    </row>
    <row r="32" spans="1:12" hidden="1" x14ac:dyDescent="0.25">
      <c r="A32" s="31">
        <v>40360</v>
      </c>
      <c r="B32" s="32">
        <v>25</v>
      </c>
      <c r="C32" s="33">
        <f>'Time series 2'!B32</f>
        <v>48</v>
      </c>
      <c r="D32" s="33">
        <f t="shared" si="4"/>
        <v>46.926723050032322</v>
      </c>
      <c r="E32" s="33">
        <f t="shared" si="5"/>
        <v>0.42857142857142716</v>
      </c>
      <c r="F32" s="34">
        <f t="shared" si="6"/>
        <v>44.869915411775906</v>
      </c>
      <c r="G32" s="35"/>
      <c r="H32" s="35"/>
      <c r="I32" s="36">
        <f t="shared" si="0"/>
        <v>3.1300845882240935</v>
      </c>
      <c r="J32" s="36">
        <f t="shared" si="1"/>
        <v>9.7974295294379932</v>
      </c>
      <c r="K32" s="36">
        <f t="shared" si="2"/>
        <v>3.1300845882240935</v>
      </c>
      <c r="L32" s="36">
        <f t="shared" si="3"/>
        <v>6.5210095588001948E-2</v>
      </c>
    </row>
    <row r="33" spans="1:16" hidden="1" x14ac:dyDescent="0.25">
      <c r="A33" s="31">
        <v>40391</v>
      </c>
      <c r="B33" s="32">
        <v>26</v>
      </c>
      <c r="C33" s="33">
        <f>'Time series 2'!B33</f>
        <v>50</v>
      </c>
      <c r="D33" s="33">
        <f t="shared" si="4"/>
        <v>49.093155026466135</v>
      </c>
      <c r="E33" s="33">
        <f t="shared" si="5"/>
        <v>0.4285714285714271</v>
      </c>
      <c r="F33" s="34">
        <f t="shared" si="6"/>
        <v>47.355294478603753</v>
      </c>
      <c r="G33" s="35"/>
      <c r="H33" s="35"/>
      <c r="I33" s="36">
        <f t="shared" si="0"/>
        <v>2.6447055213962471</v>
      </c>
      <c r="J33" s="36">
        <f t="shared" si="1"/>
        <v>6.9944672949037958</v>
      </c>
      <c r="K33" s="36">
        <f t="shared" si="2"/>
        <v>2.6447055213962471</v>
      </c>
      <c r="L33" s="36">
        <f t="shared" si="3"/>
        <v>5.289411042792494E-2</v>
      </c>
    </row>
    <row r="34" spans="1:16" hidden="1" x14ac:dyDescent="0.25">
      <c r="A34" s="31">
        <v>40422</v>
      </c>
      <c r="B34" s="32">
        <v>27</v>
      </c>
      <c r="C34" s="33">
        <f>'Time series 2'!B34</f>
        <v>52</v>
      </c>
      <c r="D34" s="33">
        <f t="shared" si="4"/>
        <v>51.150223006263232</v>
      </c>
      <c r="E34" s="33">
        <f t="shared" si="5"/>
        <v>0.42857142857142705</v>
      </c>
      <c r="F34" s="34">
        <f t="shared" si="6"/>
        <v>49.521726455037566</v>
      </c>
      <c r="G34" s="35"/>
      <c r="H34" s="35"/>
      <c r="I34" s="36">
        <f t="shared" si="0"/>
        <v>2.478273544962434</v>
      </c>
      <c r="J34" s="36">
        <f t="shared" si="1"/>
        <v>6.1418397636606699</v>
      </c>
      <c r="K34" s="36">
        <f t="shared" si="2"/>
        <v>2.478273544962434</v>
      </c>
      <c r="L34" s="36">
        <f t="shared" si="3"/>
        <v>4.7659106633892959E-2</v>
      </c>
    </row>
    <row r="35" spans="1:16" hidden="1" x14ac:dyDescent="0.25">
      <c r="A35" s="31">
        <v>40452</v>
      </c>
      <c r="B35" s="32">
        <v>28</v>
      </c>
      <c r="C35" s="33">
        <f>'Time series 2'!B35</f>
        <v>48</v>
      </c>
      <c r="D35" s="33">
        <f t="shared" si="4"/>
        <v>49.227135391174812</v>
      </c>
      <c r="E35" s="33">
        <f t="shared" si="5"/>
        <v>0.42857142857142699</v>
      </c>
      <c r="F35" s="34">
        <f t="shared" si="6"/>
        <v>51.578794434834663</v>
      </c>
      <c r="G35" s="35"/>
      <c r="H35" s="35"/>
      <c r="I35" s="36">
        <f t="shared" si="0"/>
        <v>-3.5787944348346628</v>
      </c>
      <c r="J35" s="36">
        <f t="shared" si="1"/>
        <v>12.807769606803554</v>
      </c>
      <c r="K35" s="36">
        <f t="shared" si="2"/>
        <v>3.5787944348346628</v>
      </c>
      <c r="L35" s="36">
        <f t="shared" si="3"/>
        <v>7.4558217392388812E-2</v>
      </c>
    </row>
    <row r="36" spans="1:16" hidden="1" x14ac:dyDescent="0.25">
      <c r="A36" s="31">
        <v>40483</v>
      </c>
      <c r="B36" s="32">
        <v>29</v>
      </c>
      <c r="C36" s="33">
        <f>'Time series 2'!B36</f>
        <v>54</v>
      </c>
      <c r="D36" s="33">
        <f t="shared" si="4"/>
        <v>52.510382194842357</v>
      </c>
      <c r="E36" s="33">
        <f t="shared" si="5"/>
        <v>0.42857142857142694</v>
      </c>
      <c r="F36" s="34">
        <f t="shared" si="6"/>
        <v>49.655706819746236</v>
      </c>
      <c r="G36" s="35"/>
      <c r="H36" s="35"/>
      <c r="I36" s="36">
        <f t="shared" si="0"/>
        <v>4.3442931802537643</v>
      </c>
      <c r="J36" s="36">
        <f t="shared" si="1"/>
        <v>18.872883235999364</v>
      </c>
      <c r="K36" s="36">
        <f t="shared" si="2"/>
        <v>4.3442931802537643</v>
      </c>
      <c r="L36" s="36">
        <f t="shared" si="3"/>
        <v>8.044987370840305E-2</v>
      </c>
      <c r="P36" s="9"/>
    </row>
    <row r="37" spans="1:16" hidden="1" x14ac:dyDescent="0.25">
      <c r="A37" s="31">
        <v>40513</v>
      </c>
      <c r="B37" s="32">
        <v>30</v>
      </c>
      <c r="C37" s="33">
        <f>'Time series 2'!B37</f>
        <v>54</v>
      </c>
      <c r="D37" s="33">
        <f t="shared" si="4"/>
        <v>53.636177046741466</v>
      </c>
      <c r="E37" s="33">
        <f t="shared" si="5"/>
        <v>0.42857142857142688</v>
      </c>
      <c r="F37" s="34">
        <f t="shared" si="6"/>
        <v>52.938953623413781</v>
      </c>
      <c r="G37" s="35"/>
      <c r="H37" s="35"/>
      <c r="I37" s="36">
        <f t="shared" si="0"/>
        <v>1.0610463765862193</v>
      </c>
      <c r="J37" s="36">
        <f t="shared" si="1"/>
        <v>1.125819413266745</v>
      </c>
      <c r="K37" s="36">
        <f t="shared" si="2"/>
        <v>1.0610463765862193</v>
      </c>
      <c r="L37" s="36">
        <f t="shared" si="3"/>
        <v>1.9649006973818876E-2</v>
      </c>
    </row>
    <row r="38" spans="1:16" x14ac:dyDescent="0.25">
      <c r="A38" s="31">
        <v>40544</v>
      </c>
      <c r="B38" s="32">
        <v>31</v>
      </c>
      <c r="C38" s="33">
        <f>'Time series 2'!B38</f>
        <v>53</v>
      </c>
      <c r="D38" s="33">
        <f t="shared" si="4"/>
        <v>53.36509236854679</v>
      </c>
      <c r="E38" s="33">
        <f t="shared" si="5"/>
        <v>0.42857142857142683</v>
      </c>
      <c r="F38" s="34">
        <f t="shared" si="6"/>
        <v>54.064748475312889</v>
      </c>
      <c r="G38" s="35"/>
      <c r="H38" s="35"/>
      <c r="I38" s="36">
        <f t="shared" si="0"/>
        <v>-1.0647484753128893</v>
      </c>
      <c r="J38" s="36">
        <f t="shared" si="1"/>
        <v>1.1336893156811225</v>
      </c>
      <c r="K38" s="36">
        <f t="shared" si="2"/>
        <v>1.0647484753128893</v>
      </c>
      <c r="L38" s="36">
        <f t="shared" si="3"/>
        <v>2.0089593873828099E-2</v>
      </c>
    </row>
    <row r="39" spans="1:16" x14ac:dyDescent="0.25">
      <c r="A39" s="31">
        <v>40575</v>
      </c>
      <c r="B39" s="32">
        <v>32</v>
      </c>
      <c r="C39" s="33">
        <f>'Time series 2'!B39</f>
        <v>53</v>
      </c>
      <c r="D39" s="33">
        <f t="shared" si="4"/>
        <v>53.272139948765435</v>
      </c>
      <c r="E39" s="33">
        <f t="shared" si="5"/>
        <v>0.42857142857142677</v>
      </c>
      <c r="F39" s="34">
        <f t="shared" si="6"/>
        <v>53.793663797118214</v>
      </c>
      <c r="G39" s="35"/>
      <c r="H39" s="35"/>
      <c r="I39" s="36">
        <f t="shared" si="0"/>
        <v>-0.79366379711821367</v>
      </c>
      <c r="J39" s="36">
        <f t="shared" si="1"/>
        <v>0.62990222285610098</v>
      </c>
      <c r="K39" s="36">
        <f t="shared" si="2"/>
        <v>0.79366379711821367</v>
      </c>
      <c r="L39" s="36">
        <f t="shared" si="3"/>
        <v>1.4974788624871956E-2</v>
      </c>
    </row>
    <row r="40" spans="1:16" x14ac:dyDescent="0.25">
      <c r="A40" s="31">
        <v>40603</v>
      </c>
      <c r="B40" s="32">
        <v>33</v>
      </c>
      <c r="C40" s="33">
        <f>'Time series 2'!B40</f>
        <v>50</v>
      </c>
      <c r="D40" s="33">
        <f t="shared" si="4"/>
        <v>51.268939579052166</v>
      </c>
      <c r="E40" s="33">
        <f t="shared" si="5"/>
        <v>0.42857142857142672</v>
      </c>
      <c r="F40" s="34">
        <f t="shared" si="6"/>
        <v>53.700711377336859</v>
      </c>
      <c r="G40" s="35"/>
      <c r="H40" s="35"/>
      <c r="I40" s="36">
        <f t="shared" si="0"/>
        <v>-3.7007113773368587</v>
      </c>
      <c r="J40" s="36">
        <f t="shared" si="1"/>
        <v>13.695264698350471</v>
      </c>
      <c r="K40" s="36">
        <f t="shared" si="2"/>
        <v>3.7007113773368587</v>
      </c>
      <c r="L40" s="36">
        <f t="shared" si="3"/>
        <v>7.4014227546737171E-2</v>
      </c>
    </row>
    <row r="41" spans="1:16" x14ac:dyDescent="0.25">
      <c r="A41" s="31">
        <v>40634</v>
      </c>
      <c r="B41" s="32">
        <v>34</v>
      </c>
      <c r="C41" s="33">
        <f>'Time series 2'!B41</f>
        <v>54</v>
      </c>
      <c r="D41" s="33">
        <f t="shared" si="4"/>
        <v>53.210497897606665</v>
      </c>
      <c r="E41" s="33">
        <f t="shared" si="5"/>
        <v>0.42857142857142666</v>
      </c>
      <c r="F41" s="34">
        <f>E40+D40</f>
        <v>51.697511007623589</v>
      </c>
      <c r="G41" s="35"/>
      <c r="H41" s="35"/>
      <c r="I41" s="36">
        <f t="shared" si="0"/>
        <v>2.3024889923764107</v>
      </c>
      <c r="J41" s="36">
        <f t="shared" si="1"/>
        <v>5.3014555600145394</v>
      </c>
      <c r="K41" s="36">
        <f t="shared" si="2"/>
        <v>2.3024889923764107</v>
      </c>
      <c r="L41" s="36">
        <f t="shared" si="3"/>
        <v>4.2638685044007606E-2</v>
      </c>
    </row>
    <row r="42" spans="1:16" x14ac:dyDescent="0.25">
      <c r="A42" s="37">
        <v>40664</v>
      </c>
      <c r="B42" s="7">
        <v>35</v>
      </c>
      <c r="C42" s="8"/>
      <c r="D42" s="2"/>
      <c r="E42" s="2"/>
      <c r="F42" s="8"/>
      <c r="G42" s="8">
        <f>$D$41+$E$41*$P$5^(B42-$B$41)</f>
        <v>53.639069326178088</v>
      </c>
    </row>
    <row r="43" spans="1:16" ht="18.75" x14ac:dyDescent="0.3">
      <c r="A43" s="37">
        <v>40695</v>
      </c>
      <c r="B43" s="7">
        <v>36</v>
      </c>
      <c r="C43" s="8"/>
      <c r="D43" s="2"/>
      <c r="E43" s="2"/>
      <c r="F43" s="8"/>
      <c r="G43" s="8">
        <f>G42+$E$41*$P$5^(B43-$B$41)</f>
        <v>54.067640754749512</v>
      </c>
      <c r="J43" s="10" t="s">
        <v>2</v>
      </c>
      <c r="K43" s="10" t="s">
        <v>3</v>
      </c>
      <c r="L43" s="10" t="s">
        <v>4</v>
      </c>
    </row>
    <row r="44" spans="1:16" ht="18.75" x14ac:dyDescent="0.3">
      <c r="A44" s="37">
        <v>40725</v>
      </c>
      <c r="B44" s="7">
        <v>37</v>
      </c>
      <c r="C44" s="8"/>
      <c r="D44" s="2"/>
      <c r="E44" s="2"/>
      <c r="F44" s="8"/>
      <c r="G44" s="8">
        <f t="shared" ref="G44:G46" si="7">G43+$E$41*$P$5^(B44-$B$41)</f>
        <v>54.496212183320935</v>
      </c>
      <c r="J44" s="11">
        <f>AVERAGE(J8:J41)</f>
        <v>5.031781815014738</v>
      </c>
      <c r="K44" s="11">
        <f>AVERAGE(K8:K41)</f>
        <v>1.820320044095376</v>
      </c>
      <c r="L44" s="12">
        <f>AVERAGE(L8:L41)</f>
        <v>4.1713257904681333E-2</v>
      </c>
    </row>
    <row r="45" spans="1:16" x14ac:dyDescent="0.25">
      <c r="A45" s="37">
        <v>40756</v>
      </c>
      <c r="B45" s="7">
        <v>38</v>
      </c>
      <c r="C45" s="8"/>
      <c r="D45" s="2"/>
      <c r="E45" s="2"/>
      <c r="F45" s="8"/>
      <c r="G45" s="8">
        <f t="shared" si="7"/>
        <v>54.924783611892359</v>
      </c>
    </row>
    <row r="46" spans="1:16" x14ac:dyDescent="0.25">
      <c r="A46" s="37">
        <v>40787</v>
      </c>
      <c r="B46" s="7">
        <v>39</v>
      </c>
      <c r="C46" s="8"/>
      <c r="D46" s="2"/>
      <c r="E46" s="2"/>
      <c r="F46" s="8"/>
      <c r="G46" s="8">
        <f t="shared" si="7"/>
        <v>55.353355040463782</v>
      </c>
    </row>
  </sheetData>
  <mergeCells count="1">
    <mergeCell ref="O2:P2"/>
  </mergeCells>
  <conditionalFormatting sqref="Q37:Y47">
    <cfRule type="top10" dxfId="0" priority="1" percent="1" bottom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Time series 2</vt:lpstr>
      <vt:lpstr>Naive method</vt:lpstr>
      <vt:lpstr>Linear regression (1)</vt:lpstr>
      <vt:lpstr>Linear regression (2)</vt:lpstr>
      <vt:lpstr>Holt model</vt:lpstr>
      <vt:lpstr>Model with Damped trend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TAMSSAOUET</dc:creator>
  <cp:keywords/>
  <dc:description/>
  <cp:lastModifiedBy>Consumer 22</cp:lastModifiedBy>
  <cp:revision/>
  <dcterms:created xsi:type="dcterms:W3CDTF">2015-06-05T18:17:20Z</dcterms:created>
  <dcterms:modified xsi:type="dcterms:W3CDTF">2024-10-16T11:32:14Z</dcterms:modified>
  <cp:category/>
  <cp:contentStatus/>
</cp:coreProperties>
</file>