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uario Minsal\Desktop\REMUNERACIONES\Stefany\Formatos\"/>
    </mc:Choice>
  </mc:AlternateContent>
  <xr:revisionPtr revIDLastSave="0" documentId="13_ncr:1_{9E6904D8-0643-46C2-A5F1-58FD2B28DFD0}" xr6:coauthVersionLast="47" xr6:coauthVersionMax="47" xr10:uidLastSave="{00000000-0000-0000-0000-000000000000}"/>
  <bookViews>
    <workbookView xWindow="-120" yWindow="-120" windowWidth="29040" windowHeight="15840" tabRatio="890" activeTab="7" xr2:uid="{CDBC053A-8A0C-4150-BB70-51B272AFA44A}"/>
  </bookViews>
  <sheets>
    <sheet name="ENERO 2024" sheetId="8" r:id="rId1"/>
    <sheet name="FEBRERO 2024" sheetId="7" r:id="rId2"/>
    <sheet name="MARZO 2024" sheetId="6" r:id="rId3"/>
    <sheet name="ABRIL 2024" sheetId="4" r:id="rId4"/>
    <sheet name="MAYO 2024" sheetId="5" r:id="rId5"/>
    <sheet name="JUNIO 2024" sheetId="9" r:id="rId6"/>
    <sheet name="JULIO 2024" sheetId="10" r:id="rId7"/>
    <sheet name="AGOSTO 2024" sheetId="11" r:id="rId8"/>
  </sheets>
  <definedNames>
    <definedName name="Motivo" localSheetId="3">#REF!</definedName>
    <definedName name="Motivo" localSheetId="7">#REF!</definedName>
    <definedName name="Motivo" localSheetId="0">#REF!</definedName>
    <definedName name="Motivo" localSheetId="1">#REF!</definedName>
    <definedName name="Motivo" localSheetId="6">#REF!</definedName>
    <definedName name="Motivo" localSheetId="5">#REF!</definedName>
    <definedName name="Motivo" localSheetId="2">#REF!</definedName>
    <definedName name="Motivo" localSheetId="4">#REF!</definedName>
  </definedNames>
  <calcPr calcId="191028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3" i="10" l="1"/>
  <c r="E15" i="10"/>
  <c r="D13" i="10"/>
  <c r="D13" i="9"/>
  <c r="E13" i="9"/>
  <c r="D13" i="11"/>
  <c r="E43" i="11" l="1"/>
  <c r="D43" i="11"/>
  <c r="E37" i="11"/>
  <c r="D37" i="11"/>
  <c r="E36" i="11"/>
  <c r="D36" i="11"/>
  <c r="E30" i="11"/>
  <c r="D30" i="11"/>
  <c r="E29" i="11"/>
  <c r="F29" i="11" s="1"/>
  <c r="D29" i="11"/>
  <c r="E27" i="11"/>
  <c r="D27" i="11"/>
  <c r="E23" i="11"/>
  <c r="D23" i="11"/>
  <c r="F23" i="11" s="1"/>
  <c r="E22" i="11"/>
  <c r="D22" i="11"/>
  <c r="E16" i="11"/>
  <c r="D16" i="11"/>
  <c r="E15" i="11"/>
  <c r="F15" i="11" s="1"/>
  <c r="D15" i="11"/>
  <c r="E42" i="11"/>
  <c r="D42" i="11"/>
  <c r="E41" i="11"/>
  <c r="D41" i="11"/>
  <c r="E40" i="11"/>
  <c r="D40" i="11"/>
  <c r="E39" i="11"/>
  <c r="D39" i="11"/>
  <c r="E38" i="11"/>
  <c r="D38" i="11"/>
  <c r="E35" i="11"/>
  <c r="D35" i="11"/>
  <c r="E34" i="11"/>
  <c r="D34" i="11"/>
  <c r="E33" i="11"/>
  <c r="D33" i="11"/>
  <c r="E32" i="11"/>
  <c r="D32" i="11"/>
  <c r="E31" i="11"/>
  <c r="D31" i="11"/>
  <c r="E28" i="11"/>
  <c r="D28" i="11"/>
  <c r="F28" i="11" s="1"/>
  <c r="E26" i="11"/>
  <c r="D26" i="11"/>
  <c r="E25" i="11"/>
  <c r="D25" i="11"/>
  <c r="E24" i="11"/>
  <c r="D24" i="11"/>
  <c r="E21" i="11"/>
  <c r="D21" i="11"/>
  <c r="E20" i="11"/>
  <c r="D20" i="11"/>
  <c r="E19" i="11"/>
  <c r="D19" i="11"/>
  <c r="E18" i="11"/>
  <c r="D18" i="11"/>
  <c r="E17" i="11"/>
  <c r="D17" i="11"/>
  <c r="E14" i="11"/>
  <c r="D14" i="11"/>
  <c r="E13" i="11"/>
  <c r="E40" i="10"/>
  <c r="D40" i="10"/>
  <c r="E39" i="10"/>
  <c r="D39" i="10"/>
  <c r="E33" i="10"/>
  <c r="D33" i="10"/>
  <c r="F33" i="10" s="1"/>
  <c r="E32" i="10"/>
  <c r="D32" i="10"/>
  <c r="E28" i="10"/>
  <c r="F28" i="10" s="1"/>
  <c r="D28" i="10"/>
  <c r="E26" i="10"/>
  <c r="D26" i="10"/>
  <c r="E25" i="10"/>
  <c r="D25" i="10"/>
  <c r="E19" i="10"/>
  <c r="D19" i="10"/>
  <c r="E18" i="10"/>
  <c r="D18" i="10"/>
  <c r="E43" i="10"/>
  <c r="D43" i="10"/>
  <c r="E42" i="10"/>
  <c r="F42" i="10" s="1"/>
  <c r="D42" i="10"/>
  <c r="E41" i="10"/>
  <c r="D41" i="10"/>
  <c r="E38" i="10"/>
  <c r="D38" i="10"/>
  <c r="E37" i="10"/>
  <c r="D37" i="10"/>
  <c r="E36" i="10"/>
  <c r="D36" i="10"/>
  <c r="E35" i="10"/>
  <c r="D35" i="10"/>
  <c r="E34" i="10"/>
  <c r="F34" i="10" s="1"/>
  <c r="D34" i="10"/>
  <c r="E31" i="10"/>
  <c r="D31" i="10"/>
  <c r="E30" i="10"/>
  <c r="F30" i="10" s="1"/>
  <c r="D30" i="10"/>
  <c r="E29" i="10"/>
  <c r="D29" i="10"/>
  <c r="E27" i="10"/>
  <c r="D27" i="10"/>
  <c r="E24" i="10"/>
  <c r="D24" i="10"/>
  <c r="E23" i="10"/>
  <c r="F23" i="10" s="1"/>
  <c r="D23" i="10"/>
  <c r="E22" i="10"/>
  <c r="D22" i="10"/>
  <c r="E21" i="10"/>
  <c r="F21" i="10" s="1"/>
  <c r="D21" i="10"/>
  <c r="E20" i="10"/>
  <c r="D20" i="10"/>
  <c r="E17" i="10"/>
  <c r="D17" i="10"/>
  <c r="E16" i="10"/>
  <c r="D16" i="10"/>
  <c r="F15" i="10"/>
  <c r="D15" i="10"/>
  <c r="E14" i="10"/>
  <c r="D14" i="10"/>
  <c r="E13" i="10"/>
  <c r="D42" i="9"/>
  <c r="D41" i="9"/>
  <c r="D35" i="9"/>
  <c r="D34" i="9"/>
  <c r="D32" i="9"/>
  <c r="E28" i="9"/>
  <c r="D28" i="9"/>
  <c r="F28" i="9" s="1"/>
  <c r="D27" i="9"/>
  <c r="D21" i="9"/>
  <c r="D20" i="9"/>
  <c r="D14" i="9"/>
  <c r="F14" i="9" s="1"/>
  <c r="E44" i="9"/>
  <c r="D44" i="9"/>
  <c r="E43" i="9"/>
  <c r="F43" i="9"/>
  <c r="D43" i="9"/>
  <c r="E40" i="9"/>
  <c r="D40" i="9"/>
  <c r="D39" i="9"/>
  <c r="D38" i="9"/>
  <c r="D37" i="9"/>
  <c r="E36" i="9"/>
  <c r="D36" i="9"/>
  <c r="D33" i="9"/>
  <c r="D31" i="9"/>
  <c r="D30" i="9"/>
  <c r="D29" i="9"/>
  <c r="D26" i="9"/>
  <c r="D25" i="9"/>
  <c r="D24" i="9"/>
  <c r="D23" i="9"/>
  <c r="D22" i="9"/>
  <c r="D19" i="9"/>
  <c r="D18" i="9"/>
  <c r="D17" i="9"/>
  <c r="D16" i="9"/>
  <c r="D15" i="9"/>
  <c r="G44" i="11"/>
  <c r="H44" i="11"/>
  <c r="G43" i="11"/>
  <c r="H43" i="11"/>
  <c r="H42" i="11"/>
  <c r="G42" i="11"/>
  <c r="G41" i="11"/>
  <c r="H41" i="11"/>
  <c r="G40" i="11"/>
  <c r="H40" i="11"/>
  <c r="G39" i="11"/>
  <c r="H39" i="11"/>
  <c r="G38" i="11"/>
  <c r="H38" i="11"/>
  <c r="G37" i="11"/>
  <c r="H37" i="11"/>
  <c r="G36" i="11"/>
  <c r="H36" i="11"/>
  <c r="G35" i="11"/>
  <c r="H35" i="11"/>
  <c r="G34" i="11"/>
  <c r="H34" i="11"/>
  <c r="G33" i="11"/>
  <c r="H33" i="11"/>
  <c r="G32" i="11"/>
  <c r="H32" i="11"/>
  <c r="G31" i="11"/>
  <c r="H31" i="11"/>
  <c r="G30" i="11"/>
  <c r="H30" i="11"/>
  <c r="G29" i="11"/>
  <c r="H29" i="11"/>
  <c r="G28" i="11"/>
  <c r="H28" i="11"/>
  <c r="G27" i="11"/>
  <c r="H27" i="11"/>
  <c r="G26" i="11"/>
  <c r="H26" i="11"/>
  <c r="G25" i="11"/>
  <c r="H25" i="11"/>
  <c r="G24" i="11"/>
  <c r="H24" i="11"/>
  <c r="G23" i="11"/>
  <c r="H23" i="11"/>
  <c r="G22" i="11"/>
  <c r="H22" i="11"/>
  <c r="G21" i="11"/>
  <c r="H21" i="11"/>
  <c r="G20" i="11"/>
  <c r="H20" i="11"/>
  <c r="G19" i="11"/>
  <c r="H19" i="11"/>
  <c r="G18" i="11"/>
  <c r="H18" i="11"/>
  <c r="G17" i="11"/>
  <c r="H17" i="11"/>
  <c r="G16" i="11"/>
  <c r="H16" i="11"/>
  <c r="G15" i="11"/>
  <c r="H15" i="11"/>
  <c r="G14" i="11"/>
  <c r="H14" i="11"/>
  <c r="G13" i="11"/>
  <c r="H13" i="11"/>
  <c r="G44" i="10"/>
  <c r="H44" i="10"/>
  <c r="G43" i="10"/>
  <c r="H43" i="10"/>
  <c r="G42" i="10"/>
  <c r="H42" i="10"/>
  <c r="G41" i="10"/>
  <c r="H41" i="10"/>
  <c r="G40" i="10"/>
  <c r="H40" i="10"/>
  <c r="G39" i="10"/>
  <c r="H39" i="10"/>
  <c r="G38" i="10"/>
  <c r="H38" i="10"/>
  <c r="G37" i="10"/>
  <c r="H37" i="10"/>
  <c r="G36" i="10"/>
  <c r="H36" i="10"/>
  <c r="G35" i="10"/>
  <c r="H35" i="10"/>
  <c r="G34" i="10"/>
  <c r="H34" i="10"/>
  <c r="G33" i="10"/>
  <c r="H33" i="10"/>
  <c r="G32" i="10"/>
  <c r="H32" i="10"/>
  <c r="H31" i="10"/>
  <c r="G31" i="10"/>
  <c r="G30" i="10"/>
  <c r="H30" i="10"/>
  <c r="H29" i="10"/>
  <c r="G29" i="10"/>
  <c r="G28" i="10"/>
  <c r="H28" i="10"/>
  <c r="G27" i="10"/>
  <c r="H27" i="10"/>
  <c r="G26" i="10"/>
  <c r="H26" i="10"/>
  <c r="G25" i="10"/>
  <c r="H25" i="10"/>
  <c r="G24" i="10"/>
  <c r="H24" i="10"/>
  <c r="G23" i="10"/>
  <c r="H23" i="10"/>
  <c r="G22" i="10"/>
  <c r="H22" i="10"/>
  <c r="G21" i="10"/>
  <c r="H21" i="10"/>
  <c r="G20" i="10"/>
  <c r="H20" i="10"/>
  <c r="G19" i="10"/>
  <c r="H19" i="10"/>
  <c r="G18" i="10"/>
  <c r="H18" i="10"/>
  <c r="H17" i="10"/>
  <c r="G17" i="10"/>
  <c r="G16" i="10"/>
  <c r="H16" i="10"/>
  <c r="G15" i="10"/>
  <c r="H15" i="10"/>
  <c r="G14" i="10"/>
  <c r="H14" i="10"/>
  <c r="H13" i="10"/>
  <c r="G44" i="9"/>
  <c r="H44" i="9"/>
  <c r="G43" i="9"/>
  <c r="H43" i="9"/>
  <c r="E42" i="9"/>
  <c r="G42" i="9"/>
  <c r="H42" i="9"/>
  <c r="E41" i="9"/>
  <c r="G41" i="9"/>
  <c r="H41" i="9"/>
  <c r="H40" i="9"/>
  <c r="E39" i="9"/>
  <c r="G40" i="9"/>
  <c r="G39" i="9"/>
  <c r="H39" i="9"/>
  <c r="E38" i="9"/>
  <c r="G38" i="9"/>
  <c r="H38" i="9"/>
  <c r="E37" i="9"/>
  <c r="G37" i="9"/>
  <c r="H37" i="9"/>
  <c r="G36" i="9"/>
  <c r="H36" i="9"/>
  <c r="E35" i="9"/>
  <c r="G35" i="9"/>
  <c r="H35" i="9"/>
  <c r="E34" i="9"/>
  <c r="G34" i="9"/>
  <c r="H34" i="9"/>
  <c r="E33" i="9"/>
  <c r="G33" i="9"/>
  <c r="H33" i="9"/>
  <c r="E32" i="9"/>
  <c r="G32" i="9"/>
  <c r="H32" i="9"/>
  <c r="E31" i="9"/>
  <c r="G31" i="9"/>
  <c r="H31" i="9"/>
  <c r="E30" i="9"/>
  <c r="G30" i="9"/>
  <c r="H30" i="9"/>
  <c r="E29" i="9"/>
  <c r="F29" i="9" s="1"/>
  <c r="G29" i="9"/>
  <c r="H29" i="9"/>
  <c r="G28" i="9"/>
  <c r="H28" i="9"/>
  <c r="E27" i="9"/>
  <c r="G27" i="9"/>
  <c r="H27" i="9"/>
  <c r="E26" i="9"/>
  <c r="G26" i="9"/>
  <c r="H26" i="9"/>
  <c r="E25" i="9"/>
  <c r="G25" i="9"/>
  <c r="H25" i="9"/>
  <c r="E24" i="9"/>
  <c r="G24" i="9"/>
  <c r="H24" i="9"/>
  <c r="E23" i="9"/>
  <c r="G23" i="9"/>
  <c r="H23" i="9"/>
  <c r="E22" i="9"/>
  <c r="F22" i="9" s="1"/>
  <c r="H22" i="9"/>
  <c r="E21" i="9"/>
  <c r="G22" i="9"/>
  <c r="G21" i="9"/>
  <c r="H21" i="9"/>
  <c r="E20" i="9"/>
  <c r="G20" i="9"/>
  <c r="H20" i="9"/>
  <c r="E19" i="9"/>
  <c r="G19" i="9"/>
  <c r="H19" i="9"/>
  <c r="E18" i="9"/>
  <c r="H18" i="9"/>
  <c r="E17" i="9"/>
  <c r="G18" i="9"/>
  <c r="G17" i="9"/>
  <c r="H17" i="9"/>
  <c r="E16" i="9"/>
  <c r="G16" i="9"/>
  <c r="H16" i="9"/>
  <c r="E15" i="9"/>
  <c r="G15" i="9"/>
  <c r="H15" i="9"/>
  <c r="E14" i="9"/>
  <c r="G14" i="9"/>
  <c r="H14" i="9"/>
  <c r="G13" i="9"/>
  <c r="H13" i="9"/>
  <c r="E40" i="8"/>
  <c r="D40" i="8"/>
  <c r="F40" i="8"/>
  <c r="E39" i="8"/>
  <c r="D39" i="8"/>
  <c r="E33" i="8"/>
  <c r="D33" i="8"/>
  <c r="E32" i="8"/>
  <c r="D32" i="8"/>
  <c r="E26" i="8"/>
  <c r="D26" i="8"/>
  <c r="E25" i="8"/>
  <c r="D25" i="8"/>
  <c r="F25" i="8"/>
  <c r="E19" i="8"/>
  <c r="D19" i="8"/>
  <c r="F19" i="8"/>
  <c r="E18" i="8"/>
  <c r="D18" i="8"/>
  <c r="E13" i="8"/>
  <c r="D13" i="8"/>
  <c r="E43" i="8"/>
  <c r="D43" i="8"/>
  <c r="F43" i="8"/>
  <c r="E42" i="8"/>
  <c r="D42" i="8"/>
  <c r="F42" i="8"/>
  <c r="E41" i="8"/>
  <c r="D41" i="8"/>
  <c r="F41" i="8"/>
  <c r="E38" i="8"/>
  <c r="D38" i="8"/>
  <c r="E37" i="8"/>
  <c r="F37" i="8"/>
  <c r="D37" i="8"/>
  <c r="E36" i="8"/>
  <c r="D36" i="8"/>
  <c r="F36" i="8"/>
  <c r="E35" i="8"/>
  <c r="D35" i="8"/>
  <c r="E34" i="8"/>
  <c r="D34" i="8"/>
  <c r="E31" i="8"/>
  <c r="D31" i="8"/>
  <c r="E30" i="8"/>
  <c r="D30" i="8"/>
  <c r="E29" i="8"/>
  <c r="F29" i="8"/>
  <c r="D29" i="8"/>
  <c r="E28" i="8"/>
  <c r="D28" i="8"/>
  <c r="F28" i="8"/>
  <c r="E27" i="8"/>
  <c r="D27" i="8"/>
  <c r="E24" i="8"/>
  <c r="D24" i="8"/>
  <c r="E23" i="8"/>
  <c r="D23" i="8"/>
  <c r="F23" i="8"/>
  <c r="E22" i="8"/>
  <c r="D22" i="8"/>
  <c r="E21" i="8"/>
  <c r="D21" i="8"/>
  <c r="E20" i="8"/>
  <c r="D20" i="8"/>
  <c r="E17" i="8"/>
  <c r="D17" i="8"/>
  <c r="E16" i="8"/>
  <c r="D16" i="8"/>
  <c r="E15" i="8"/>
  <c r="D15" i="8"/>
  <c r="E14" i="8"/>
  <c r="D14" i="8"/>
  <c r="G44" i="8"/>
  <c r="H44" i="8"/>
  <c r="F44" i="8"/>
  <c r="E44" i="8"/>
  <c r="D44" i="8"/>
  <c r="G43" i="8"/>
  <c r="H43" i="8"/>
  <c r="G42" i="8"/>
  <c r="H42" i="8"/>
  <c r="G41" i="8"/>
  <c r="H41" i="8"/>
  <c r="G40" i="8"/>
  <c r="H40" i="8"/>
  <c r="G39" i="8"/>
  <c r="H39" i="8"/>
  <c r="G38" i="8"/>
  <c r="H38" i="8"/>
  <c r="G37" i="8"/>
  <c r="H37" i="8"/>
  <c r="G36" i="8"/>
  <c r="H36" i="8"/>
  <c r="G35" i="8"/>
  <c r="H35" i="8"/>
  <c r="G34" i="8"/>
  <c r="H34" i="8"/>
  <c r="G33" i="8"/>
  <c r="H33" i="8"/>
  <c r="G32" i="8"/>
  <c r="H32" i="8"/>
  <c r="G31" i="8"/>
  <c r="H31" i="8"/>
  <c r="G30" i="8"/>
  <c r="H30" i="8"/>
  <c r="G29" i="8"/>
  <c r="H29" i="8"/>
  <c r="G28" i="8"/>
  <c r="H28" i="8"/>
  <c r="H27" i="8"/>
  <c r="G27" i="8"/>
  <c r="H26" i="8"/>
  <c r="G26" i="8"/>
  <c r="H25" i="8"/>
  <c r="G25" i="8"/>
  <c r="H24" i="8"/>
  <c r="G24" i="8"/>
  <c r="H23" i="8"/>
  <c r="G23" i="8"/>
  <c r="G22" i="8"/>
  <c r="H22" i="8"/>
  <c r="G21" i="8"/>
  <c r="H21" i="8"/>
  <c r="G20" i="8"/>
  <c r="H20" i="8"/>
  <c r="G19" i="8"/>
  <c r="H19" i="8"/>
  <c r="G18" i="8"/>
  <c r="H18" i="8"/>
  <c r="G17" i="8"/>
  <c r="H17" i="8"/>
  <c r="G16" i="8"/>
  <c r="H16" i="8"/>
  <c r="G15" i="8"/>
  <c r="H15" i="8"/>
  <c r="H14" i="8"/>
  <c r="G14" i="8"/>
  <c r="G13" i="8"/>
  <c r="H13" i="8"/>
  <c r="E37" i="7"/>
  <c r="D37" i="7"/>
  <c r="F37" i="7"/>
  <c r="E36" i="7"/>
  <c r="D36" i="7"/>
  <c r="E30" i="7"/>
  <c r="D30" i="7"/>
  <c r="E29" i="7"/>
  <c r="D29" i="7"/>
  <c r="F29" i="7"/>
  <c r="E23" i="7"/>
  <c r="D23" i="7"/>
  <c r="F23" i="7"/>
  <c r="E22" i="7"/>
  <c r="F22" i="7"/>
  <c r="D22" i="7"/>
  <c r="E16" i="7"/>
  <c r="D16" i="7"/>
  <c r="F16" i="7"/>
  <c r="E15" i="7"/>
  <c r="D15" i="7"/>
  <c r="F15" i="7"/>
  <c r="E41" i="7"/>
  <c r="D41" i="7"/>
  <c r="E40" i="7"/>
  <c r="D40" i="7"/>
  <c r="E39" i="7"/>
  <c r="D39" i="7"/>
  <c r="E38" i="7"/>
  <c r="D38" i="7"/>
  <c r="E35" i="7"/>
  <c r="D35" i="7"/>
  <c r="E34" i="7"/>
  <c r="D34" i="7"/>
  <c r="E33" i="7"/>
  <c r="D33" i="7"/>
  <c r="E32" i="7"/>
  <c r="D32" i="7"/>
  <c r="E31" i="7"/>
  <c r="D31" i="7"/>
  <c r="E28" i="7"/>
  <c r="D28" i="7"/>
  <c r="E27" i="7"/>
  <c r="D27" i="7"/>
  <c r="E26" i="7"/>
  <c r="D26" i="7"/>
  <c r="E25" i="7"/>
  <c r="D25" i="7"/>
  <c r="E24" i="7"/>
  <c r="D24" i="7"/>
  <c r="E21" i="7"/>
  <c r="D21" i="7"/>
  <c r="E20" i="7"/>
  <c r="D20" i="7"/>
  <c r="F20" i="7"/>
  <c r="E19" i="7"/>
  <c r="D19" i="7"/>
  <c r="F19" i="7"/>
  <c r="E18" i="7"/>
  <c r="D18" i="7"/>
  <c r="E17" i="7"/>
  <c r="D17" i="7"/>
  <c r="E14" i="7"/>
  <c r="D14" i="7"/>
  <c r="F14" i="7"/>
  <c r="E13" i="7"/>
  <c r="D13" i="7"/>
  <c r="G44" i="7"/>
  <c r="H44" i="7"/>
  <c r="E43" i="7"/>
  <c r="F43" i="7"/>
  <c r="F44" i="7"/>
  <c r="E44" i="7"/>
  <c r="D44" i="7"/>
  <c r="G43" i="7"/>
  <c r="H43" i="7"/>
  <c r="E42" i="7"/>
  <c r="F42" i="7"/>
  <c r="D43" i="7"/>
  <c r="G42" i="7"/>
  <c r="H42" i="7"/>
  <c r="D42" i="7"/>
  <c r="G41" i="7"/>
  <c r="H41" i="7"/>
  <c r="G40" i="7"/>
  <c r="H40" i="7"/>
  <c r="G39" i="7"/>
  <c r="H39" i="7"/>
  <c r="G38" i="7"/>
  <c r="H38" i="7"/>
  <c r="G37" i="7"/>
  <c r="H37" i="7"/>
  <c r="H36" i="7"/>
  <c r="G36" i="7"/>
  <c r="H35" i="7"/>
  <c r="G35" i="7"/>
  <c r="G34" i="7"/>
  <c r="H34" i="7"/>
  <c r="H33" i="7"/>
  <c r="G33" i="7"/>
  <c r="G32" i="7"/>
  <c r="H32" i="7"/>
  <c r="G31" i="7"/>
  <c r="H31" i="7"/>
  <c r="G30" i="7"/>
  <c r="H30" i="7"/>
  <c r="G29" i="7"/>
  <c r="H29" i="7"/>
  <c r="G28" i="7"/>
  <c r="H28" i="7"/>
  <c r="G27" i="7"/>
  <c r="H27" i="7"/>
  <c r="G26" i="7"/>
  <c r="H26" i="7"/>
  <c r="G25" i="7"/>
  <c r="H25" i="7"/>
  <c r="H24" i="7"/>
  <c r="G24" i="7"/>
  <c r="G23" i="7"/>
  <c r="H23" i="7"/>
  <c r="G22" i="7"/>
  <c r="H22" i="7"/>
  <c r="G21" i="7"/>
  <c r="H21" i="7"/>
  <c r="G20" i="7"/>
  <c r="H20" i="7"/>
  <c r="G19" i="7"/>
  <c r="H19" i="7"/>
  <c r="G18" i="7"/>
  <c r="H18" i="7"/>
  <c r="G17" i="7"/>
  <c r="H17" i="7"/>
  <c r="G16" i="7"/>
  <c r="H16" i="7"/>
  <c r="G15" i="7"/>
  <c r="H15" i="7"/>
  <c r="G14" i="7"/>
  <c r="H14" i="7"/>
  <c r="G13" i="7"/>
  <c r="H13" i="7"/>
  <c r="D43" i="6"/>
  <c r="D42" i="6"/>
  <c r="D41" i="6"/>
  <c r="D36" i="6"/>
  <c r="D35" i="6"/>
  <c r="D29" i="6"/>
  <c r="D28" i="6"/>
  <c r="D22" i="6"/>
  <c r="D21" i="6"/>
  <c r="D15" i="6"/>
  <c r="D14" i="6"/>
  <c r="D40" i="6"/>
  <c r="D39" i="6"/>
  <c r="D38" i="6"/>
  <c r="D37" i="6"/>
  <c r="D34" i="6"/>
  <c r="E33" i="6"/>
  <c r="F33" i="6"/>
  <c r="D33" i="6"/>
  <c r="E32" i="6"/>
  <c r="D32" i="6"/>
  <c r="D31" i="6"/>
  <c r="D30" i="6"/>
  <c r="D27" i="6"/>
  <c r="D26" i="6"/>
  <c r="D25" i="6"/>
  <c r="D24" i="6"/>
  <c r="D23" i="6"/>
  <c r="D20" i="6"/>
  <c r="D19" i="6"/>
  <c r="D18" i="6"/>
  <c r="E17" i="6"/>
  <c r="D17" i="6"/>
  <c r="D16" i="6"/>
  <c r="D13" i="6"/>
  <c r="G44" i="6"/>
  <c r="H44" i="6"/>
  <c r="E43" i="6"/>
  <c r="F44" i="6"/>
  <c r="E44" i="6"/>
  <c r="D44" i="6"/>
  <c r="G43" i="6"/>
  <c r="H43" i="6"/>
  <c r="E42" i="6"/>
  <c r="G42" i="6"/>
  <c r="H42" i="6"/>
  <c r="E41" i="6"/>
  <c r="G41" i="6"/>
  <c r="H41" i="6"/>
  <c r="E40" i="6"/>
  <c r="G40" i="6"/>
  <c r="H40" i="6"/>
  <c r="E39" i="6"/>
  <c r="G39" i="6"/>
  <c r="H39" i="6"/>
  <c r="E38" i="6"/>
  <c r="G38" i="6"/>
  <c r="H38" i="6"/>
  <c r="E37" i="6"/>
  <c r="H37" i="6"/>
  <c r="E36" i="6"/>
  <c r="G37" i="6"/>
  <c r="G36" i="6"/>
  <c r="H36" i="6"/>
  <c r="E35" i="6"/>
  <c r="G35" i="6"/>
  <c r="H35" i="6"/>
  <c r="E34" i="6"/>
  <c r="H34" i="6"/>
  <c r="G34" i="6"/>
  <c r="G33" i="6"/>
  <c r="H33" i="6"/>
  <c r="G32" i="6"/>
  <c r="H32" i="6"/>
  <c r="E31" i="6"/>
  <c r="G31" i="6"/>
  <c r="H31" i="6"/>
  <c r="E30" i="6"/>
  <c r="G30" i="6"/>
  <c r="H30" i="6"/>
  <c r="E29" i="6"/>
  <c r="G29" i="6"/>
  <c r="H29" i="6"/>
  <c r="E28" i="6"/>
  <c r="F28" i="6"/>
  <c r="H28" i="6"/>
  <c r="E27" i="6"/>
  <c r="G28" i="6"/>
  <c r="G27" i="6"/>
  <c r="H27" i="6"/>
  <c r="E26" i="6"/>
  <c r="G26" i="6"/>
  <c r="H26" i="6"/>
  <c r="E25" i="6"/>
  <c r="H25" i="6"/>
  <c r="E24" i="6"/>
  <c r="G25" i="6"/>
  <c r="G24" i="6"/>
  <c r="H24" i="6"/>
  <c r="E23" i="6"/>
  <c r="G23" i="6"/>
  <c r="H23" i="6"/>
  <c r="E22" i="6"/>
  <c r="H22" i="6"/>
  <c r="E21" i="6"/>
  <c r="G22" i="6"/>
  <c r="G21" i="6"/>
  <c r="H21" i="6"/>
  <c r="E20" i="6"/>
  <c r="G20" i="6"/>
  <c r="H20" i="6"/>
  <c r="E19" i="6"/>
  <c r="G19" i="6"/>
  <c r="H19" i="6"/>
  <c r="E18" i="6"/>
  <c r="G18" i="6"/>
  <c r="H18" i="6"/>
  <c r="G17" i="6"/>
  <c r="H17" i="6"/>
  <c r="E16" i="6"/>
  <c r="F16" i="6"/>
  <c r="G16" i="6"/>
  <c r="H16" i="6"/>
  <c r="E15" i="6"/>
  <c r="G15" i="6"/>
  <c r="H15" i="6"/>
  <c r="E14" i="6"/>
  <c r="G14" i="6"/>
  <c r="H14" i="6"/>
  <c r="E13" i="6"/>
  <c r="H13" i="6"/>
  <c r="G13" i="6"/>
  <c r="D13" i="4"/>
  <c r="E13" i="4"/>
  <c r="G13" i="4"/>
  <c r="H13" i="4"/>
  <c r="D14" i="4"/>
  <c r="E14" i="4"/>
  <c r="F14" i="4" s="1"/>
  <c r="G14" i="4"/>
  <c r="H14" i="4"/>
  <c r="D15" i="4"/>
  <c r="E15" i="4"/>
  <c r="G15" i="4"/>
  <c r="H15" i="4"/>
  <c r="D16" i="4"/>
  <c r="E16" i="4"/>
  <c r="G16" i="4"/>
  <c r="H16" i="4"/>
  <c r="D17" i="4"/>
  <c r="E17" i="4"/>
  <c r="G17" i="4"/>
  <c r="H17" i="4"/>
  <c r="D18" i="4"/>
  <c r="E18" i="4"/>
  <c r="G18" i="4"/>
  <c r="H18" i="4"/>
  <c r="D19" i="4"/>
  <c r="E19" i="4"/>
  <c r="G19" i="4"/>
  <c r="H19" i="4"/>
  <c r="D20" i="4"/>
  <c r="E20" i="4"/>
  <c r="F20" i="4" s="1"/>
  <c r="G20" i="4"/>
  <c r="H20" i="4"/>
  <c r="D21" i="4"/>
  <c r="E21" i="4"/>
  <c r="G21" i="4"/>
  <c r="H21" i="4"/>
  <c r="D22" i="4"/>
  <c r="E22" i="4"/>
  <c r="G22" i="4"/>
  <c r="H22" i="4"/>
  <c r="D23" i="4"/>
  <c r="E23" i="4"/>
  <c r="G23" i="4"/>
  <c r="H23" i="4"/>
  <c r="D24" i="4"/>
  <c r="E24" i="4"/>
  <c r="G24" i="4"/>
  <c r="H24" i="4"/>
  <c r="D25" i="4"/>
  <c r="F25" i="4" s="1"/>
  <c r="E25" i="4"/>
  <c r="G25" i="4"/>
  <c r="H25" i="4"/>
  <c r="D26" i="4"/>
  <c r="E26" i="4"/>
  <c r="G26" i="4"/>
  <c r="H26" i="4"/>
  <c r="D27" i="4"/>
  <c r="E27" i="4"/>
  <c r="G27" i="4"/>
  <c r="H27" i="4"/>
  <c r="D28" i="4"/>
  <c r="E28" i="4"/>
  <c r="G28" i="4"/>
  <c r="H28" i="4"/>
  <c r="D29" i="4"/>
  <c r="E29" i="4"/>
  <c r="G29" i="4"/>
  <c r="H29" i="4"/>
  <c r="D30" i="4"/>
  <c r="E30" i="4"/>
  <c r="G30" i="4"/>
  <c r="H30" i="4"/>
  <c r="D31" i="4"/>
  <c r="E31" i="4"/>
  <c r="G31" i="4"/>
  <c r="H31" i="4"/>
  <c r="D32" i="4"/>
  <c r="E32" i="4"/>
  <c r="G32" i="4"/>
  <c r="H32" i="4"/>
  <c r="D33" i="4"/>
  <c r="E33" i="4"/>
  <c r="G33" i="4"/>
  <c r="H33" i="4"/>
  <c r="D34" i="4"/>
  <c r="E34" i="4"/>
  <c r="G34" i="4"/>
  <c r="H34" i="4"/>
  <c r="D35" i="4"/>
  <c r="E35" i="4"/>
  <c r="F35" i="4" s="1"/>
  <c r="G35" i="4"/>
  <c r="H35" i="4"/>
  <c r="D36" i="4"/>
  <c r="E36" i="4"/>
  <c r="G36" i="4"/>
  <c r="H36" i="4"/>
  <c r="D37" i="4"/>
  <c r="E37" i="4"/>
  <c r="G37" i="4"/>
  <c r="H37" i="4"/>
  <c r="D38" i="4"/>
  <c r="E38" i="4"/>
  <c r="G38" i="4"/>
  <c r="H38" i="4"/>
  <c r="D39" i="4"/>
  <c r="E39" i="4"/>
  <c r="G39" i="4"/>
  <c r="H39" i="4"/>
  <c r="D40" i="4"/>
  <c r="E40" i="4"/>
  <c r="G40" i="4"/>
  <c r="H40" i="4"/>
  <c r="D41" i="4"/>
  <c r="E41" i="4"/>
  <c r="G41" i="4"/>
  <c r="H41" i="4"/>
  <c r="D42" i="4"/>
  <c r="E42" i="4"/>
  <c r="G42" i="4"/>
  <c r="H42" i="4"/>
  <c r="D43" i="4"/>
  <c r="E43" i="4"/>
  <c r="F43" i="4"/>
  <c r="G43" i="4"/>
  <c r="H43" i="4"/>
  <c r="D44" i="4"/>
  <c r="E44" i="4"/>
  <c r="F44" i="4"/>
  <c r="G44" i="4"/>
  <c r="H44" i="4"/>
  <c r="D13" i="5"/>
  <c r="E44" i="5"/>
  <c r="D44" i="5"/>
  <c r="F44" i="5"/>
  <c r="D38" i="5"/>
  <c r="D37" i="5"/>
  <c r="D33" i="5"/>
  <c r="D31" i="5"/>
  <c r="D30" i="5"/>
  <c r="F30" i="5" s="1"/>
  <c r="D24" i="5"/>
  <c r="D23" i="5"/>
  <c r="D17" i="5"/>
  <c r="F17" i="5" s="1"/>
  <c r="D16" i="5"/>
  <c r="D43" i="5"/>
  <c r="F43" i="5" s="1"/>
  <c r="D42" i="5"/>
  <c r="D41" i="5"/>
  <c r="D40" i="5"/>
  <c r="D39" i="5"/>
  <c r="D36" i="5"/>
  <c r="D35" i="5"/>
  <c r="D34" i="5"/>
  <c r="D32" i="5"/>
  <c r="D29" i="5"/>
  <c r="D28" i="5"/>
  <c r="D27" i="5"/>
  <c r="D26" i="5"/>
  <c r="F26" i="5" s="1"/>
  <c r="D25" i="5"/>
  <c r="D22" i="5"/>
  <c r="D21" i="5"/>
  <c r="D20" i="5"/>
  <c r="D19" i="5"/>
  <c r="D18" i="5"/>
  <c r="D15" i="5"/>
  <c r="D14" i="5"/>
  <c r="G44" i="5"/>
  <c r="H44" i="5"/>
  <c r="E43" i="5"/>
  <c r="G43" i="5"/>
  <c r="H43" i="5"/>
  <c r="E42" i="5"/>
  <c r="G42" i="5"/>
  <c r="H42" i="5"/>
  <c r="E41" i="5"/>
  <c r="G41" i="5"/>
  <c r="H41" i="5"/>
  <c r="E40" i="5"/>
  <c r="F40" i="5" s="1"/>
  <c r="G40" i="5"/>
  <c r="H40" i="5"/>
  <c r="E39" i="5"/>
  <c r="F39" i="5" s="1"/>
  <c r="H39" i="5"/>
  <c r="E38" i="5"/>
  <c r="G39" i="5"/>
  <c r="G38" i="5"/>
  <c r="H38" i="5"/>
  <c r="E37" i="5"/>
  <c r="G37" i="5"/>
  <c r="H37" i="5"/>
  <c r="E36" i="5"/>
  <c r="F36" i="5" s="1"/>
  <c r="H36" i="5"/>
  <c r="E35" i="5"/>
  <c r="F35" i="5" s="1"/>
  <c r="G36" i="5"/>
  <c r="G35" i="5"/>
  <c r="H35" i="5"/>
  <c r="E34" i="5"/>
  <c r="G34" i="5"/>
  <c r="H34" i="5"/>
  <c r="E33" i="5"/>
  <c r="G33" i="5"/>
  <c r="H33" i="5"/>
  <c r="E32" i="5"/>
  <c r="F32" i="5" s="1"/>
  <c r="G32" i="5"/>
  <c r="H32" i="5"/>
  <c r="E31" i="5"/>
  <c r="G31" i="5"/>
  <c r="H31" i="5"/>
  <c r="E30" i="5"/>
  <c r="G30" i="5"/>
  <c r="H30" i="5"/>
  <c r="E29" i="5"/>
  <c r="G29" i="5"/>
  <c r="H29" i="5"/>
  <c r="E28" i="5"/>
  <c r="G28" i="5"/>
  <c r="H28" i="5"/>
  <c r="E27" i="5"/>
  <c r="F27" i="5" s="1"/>
  <c r="G27" i="5"/>
  <c r="H27" i="5"/>
  <c r="E26" i="5"/>
  <c r="G26" i="5"/>
  <c r="H26" i="5"/>
  <c r="E25" i="5"/>
  <c r="H25" i="5"/>
  <c r="E24" i="5"/>
  <c r="F24" i="5"/>
  <c r="G25" i="5"/>
  <c r="G24" i="5"/>
  <c r="H24" i="5"/>
  <c r="E23" i="5"/>
  <c r="G23" i="5"/>
  <c r="H23" i="5"/>
  <c r="E22" i="5"/>
  <c r="G22" i="5"/>
  <c r="H22" i="5"/>
  <c r="E21" i="5"/>
  <c r="F21" i="5" s="1"/>
  <c r="G21" i="5"/>
  <c r="H21" i="5"/>
  <c r="E20" i="5"/>
  <c r="F20" i="5" s="1"/>
  <c r="G20" i="5"/>
  <c r="H20" i="5"/>
  <c r="E19" i="5"/>
  <c r="F19" i="5" s="1"/>
  <c r="G19" i="5"/>
  <c r="H19" i="5"/>
  <c r="E18" i="5"/>
  <c r="F18" i="5" s="1"/>
  <c r="G18" i="5"/>
  <c r="H18" i="5"/>
  <c r="E17" i="5"/>
  <c r="G17" i="5"/>
  <c r="H17" i="5"/>
  <c r="E16" i="5"/>
  <c r="F16" i="5" s="1"/>
  <c r="G16" i="5"/>
  <c r="H16" i="5"/>
  <c r="E15" i="5"/>
  <c r="G15" i="5"/>
  <c r="H15" i="5"/>
  <c r="E14" i="5"/>
  <c r="G14" i="5"/>
  <c r="H14" i="5"/>
  <c r="E13" i="5"/>
  <c r="G13" i="5"/>
  <c r="H13" i="5"/>
  <c r="F39" i="10"/>
  <c r="F26" i="10"/>
  <c r="F42" i="9"/>
  <c r="F41" i="6"/>
  <c r="F35" i="6"/>
  <c r="F30" i="7"/>
  <c r="F36" i="7"/>
  <c r="F16" i="8"/>
  <c r="F17" i="8"/>
  <c r="F27" i="8"/>
  <c r="F35" i="8"/>
  <c r="F26" i="8"/>
  <c r="F32" i="8"/>
  <c r="F21" i="8"/>
  <c r="F33" i="8"/>
  <c r="F18" i="8"/>
  <c r="F14" i="8"/>
  <c r="F22" i="8"/>
  <c r="F38" i="8"/>
  <c r="F39" i="8"/>
  <c r="F13" i="8"/>
  <c r="F14" i="11"/>
  <c r="F14" i="10"/>
  <c r="F32" i="9"/>
  <c r="O2" i="9"/>
  <c r="F35" i="9"/>
  <c r="F21" i="9"/>
  <c r="F44" i="9"/>
  <c r="F21" i="7"/>
  <c r="F31" i="7"/>
  <c r="F39" i="7"/>
  <c r="F17" i="7"/>
  <c r="F25" i="7"/>
  <c r="F33" i="7"/>
  <c r="F41" i="7"/>
  <c r="F26" i="7"/>
  <c r="F34" i="7"/>
  <c r="F20" i="8"/>
  <c r="F30" i="8"/>
  <c r="F31" i="8"/>
  <c r="F15" i="8"/>
  <c r="F24" i="8"/>
  <c r="F34" i="8"/>
  <c r="E45" i="8"/>
  <c r="O5" i="8"/>
  <c r="D48" i="8"/>
  <c r="O1" i="8"/>
  <c r="D45" i="8"/>
  <c r="O2" i="8"/>
  <c r="F27" i="7"/>
  <c r="F35" i="7"/>
  <c r="F28" i="7"/>
  <c r="F38" i="7"/>
  <c r="F24" i="7"/>
  <c r="F32" i="7"/>
  <c r="F40" i="7"/>
  <c r="F18" i="7"/>
  <c r="F13" i="7"/>
  <c r="F26" i="6"/>
  <c r="F20" i="6"/>
  <c r="F17" i="6"/>
  <c r="F25" i="6"/>
  <c r="F14" i="6"/>
  <c r="F34" i="6"/>
  <c r="F36" i="6"/>
  <c r="F19" i="6"/>
  <c r="F27" i="6"/>
  <c r="F37" i="6"/>
  <c r="F21" i="6"/>
  <c r="F15" i="6"/>
  <c r="O1" i="6"/>
  <c r="F30" i="6"/>
  <c r="F38" i="6"/>
  <c r="F22" i="6"/>
  <c r="F18" i="6"/>
  <c r="F42" i="6"/>
  <c r="F13" i="6"/>
  <c r="F23" i="6"/>
  <c r="F31" i="6"/>
  <c r="F39" i="6"/>
  <c r="F43" i="6"/>
  <c r="F24" i="6"/>
  <c r="F32" i="6"/>
  <c r="F40" i="6"/>
  <c r="F29" i="6"/>
  <c r="D45" i="7"/>
  <c r="O2" i="7"/>
  <c r="O1" i="7"/>
  <c r="D45" i="6"/>
  <c r="E45" i="6"/>
  <c r="O5" i="6"/>
  <c r="D48" i="6"/>
  <c r="O2" i="6"/>
  <c r="F42" i="5"/>
  <c r="O2" i="4"/>
  <c r="F22" i="5"/>
  <c r="F41" i="5"/>
  <c r="F31" i="5"/>
  <c r="F33" i="5"/>
  <c r="F37" i="5"/>
  <c r="F38" i="5"/>
  <c r="O4" i="6"/>
  <c r="D49" i="6"/>
  <c r="O4" i="8"/>
  <c r="D49" i="8"/>
  <c r="F45" i="8"/>
  <c r="O3" i="8"/>
  <c r="D50" i="8"/>
  <c r="F45" i="6"/>
  <c r="O3" i="7"/>
  <c r="D50" i="7"/>
  <c r="E45" i="7"/>
  <c r="O5" i="7"/>
  <c r="D48" i="7"/>
  <c r="O3" i="6"/>
  <c r="D50" i="6"/>
  <c r="D51" i="6"/>
  <c r="D51" i="8"/>
  <c r="O4" i="7"/>
  <c r="D49" i="7"/>
  <c r="D51" i="7"/>
  <c r="F45" i="7"/>
  <c r="O2" i="10" l="1"/>
  <c r="F35" i="10"/>
  <c r="F16" i="10"/>
  <c r="F43" i="10"/>
  <c r="F36" i="9"/>
  <c r="F42" i="11"/>
  <c r="F31" i="11"/>
  <c r="F39" i="11"/>
  <c r="F40" i="11"/>
  <c r="F41" i="11"/>
  <c r="F30" i="11"/>
  <c r="O1" i="11" s="1"/>
  <c r="F22" i="11"/>
  <c r="F36" i="11"/>
  <c r="F32" i="11"/>
  <c r="F25" i="11"/>
  <c r="F34" i="11"/>
  <c r="F43" i="11"/>
  <c r="F18" i="11"/>
  <c r="F26" i="11"/>
  <c r="F24" i="11"/>
  <c r="F16" i="11"/>
  <c r="F21" i="11"/>
  <c r="F17" i="11"/>
  <c r="F33" i="11"/>
  <c r="F37" i="11"/>
  <c r="F19" i="11"/>
  <c r="F27" i="11"/>
  <c r="O2" i="11" s="1"/>
  <c r="F35" i="11"/>
  <c r="F20" i="11"/>
  <c r="O4" i="11" s="1"/>
  <c r="D49" i="11" s="1"/>
  <c r="F38" i="11"/>
  <c r="O5" i="11"/>
  <c r="D48" i="11" s="1"/>
  <c r="E45" i="11"/>
  <c r="D45" i="11"/>
  <c r="F13" i="11"/>
  <c r="F19" i="10"/>
  <c r="F38" i="10"/>
  <c r="F22" i="10"/>
  <c r="F31" i="10"/>
  <c r="F41" i="10"/>
  <c r="F24" i="10"/>
  <c r="F36" i="10"/>
  <c r="F29" i="10"/>
  <c r="F37" i="10"/>
  <c r="F25" i="10"/>
  <c r="F17" i="10"/>
  <c r="F27" i="10"/>
  <c r="F20" i="10"/>
  <c r="F40" i="10"/>
  <c r="F18" i="10"/>
  <c r="F32" i="10"/>
  <c r="F13" i="10"/>
  <c r="D45" i="10"/>
  <c r="O1" i="10"/>
  <c r="O3" i="10" s="1"/>
  <c r="D50" i="10" s="1"/>
  <c r="E45" i="10"/>
  <c r="O4" i="10"/>
  <c r="D49" i="10" s="1"/>
  <c r="O5" i="10"/>
  <c r="D48" i="10" s="1"/>
  <c r="F17" i="9"/>
  <c r="F15" i="9"/>
  <c r="F18" i="9"/>
  <c r="F38" i="9"/>
  <c r="F24" i="9"/>
  <c r="F26" i="9"/>
  <c r="F39" i="9"/>
  <c r="F25" i="9"/>
  <c r="F28" i="5"/>
  <c r="F29" i="5"/>
  <c r="F34" i="5"/>
  <c r="F37" i="9"/>
  <c r="F40" i="9"/>
  <c r="F13" i="9"/>
  <c r="O1" i="9" s="1"/>
  <c r="O3" i="9" s="1"/>
  <c r="D50" i="9" s="1"/>
  <c r="F19" i="9"/>
  <c r="F20" i="9"/>
  <c r="F23" i="9"/>
  <c r="F27" i="9"/>
  <c r="F34" i="9"/>
  <c r="F31" i="9"/>
  <c r="F41" i="9"/>
  <c r="F30" i="9"/>
  <c r="D45" i="9"/>
  <c r="F16" i="9"/>
  <c r="F33" i="9"/>
  <c r="E45" i="9"/>
  <c r="O5" i="9"/>
  <c r="D48" i="9" s="1"/>
  <c r="O1" i="5"/>
  <c r="F23" i="5"/>
  <c r="F25" i="5"/>
  <c r="F15" i="5"/>
  <c r="F14" i="5"/>
  <c r="O4" i="5"/>
  <c r="D49" i="5" s="1"/>
  <c r="O5" i="5"/>
  <c r="D48" i="5" s="1"/>
  <c r="D45" i="5"/>
  <c r="F13" i="5"/>
  <c r="E45" i="5"/>
  <c r="F39" i="4"/>
  <c r="F33" i="4"/>
  <c r="F40" i="4"/>
  <c r="F28" i="4"/>
  <c r="F41" i="4"/>
  <c r="F21" i="4"/>
  <c r="F34" i="4"/>
  <c r="F16" i="4"/>
  <c r="F42" i="4"/>
  <c r="F36" i="4"/>
  <c r="F26" i="4"/>
  <c r="F31" i="4"/>
  <c r="F27" i="4"/>
  <c r="F38" i="4"/>
  <c r="F24" i="4"/>
  <c r="F18" i="4"/>
  <c r="O1" i="4" s="1"/>
  <c r="O3" i="4" s="1"/>
  <c r="D50" i="4" s="1"/>
  <c r="F15" i="4"/>
  <c r="F32" i="4"/>
  <c r="F29" i="4"/>
  <c r="F37" i="4"/>
  <c r="F23" i="4"/>
  <c r="F17" i="4"/>
  <c r="F22" i="4"/>
  <c r="F19" i="4"/>
  <c r="F30" i="4"/>
  <c r="O5" i="4"/>
  <c r="D48" i="4" s="1"/>
  <c r="D45" i="4"/>
  <c r="F13" i="4"/>
  <c r="E45" i="4"/>
  <c r="F45" i="11" l="1"/>
  <c r="O3" i="11"/>
  <c r="D50" i="11" s="1"/>
  <c r="D51" i="11" s="1"/>
  <c r="F45" i="10"/>
  <c r="D51" i="10"/>
  <c r="F45" i="9"/>
  <c r="O4" i="9"/>
  <c r="D49" i="9" s="1"/>
  <c r="D51" i="9" s="1"/>
  <c r="O2" i="5"/>
  <c r="O3" i="5" s="1"/>
  <c r="D50" i="5" s="1"/>
  <c r="D51" i="5" s="1"/>
  <c r="F45" i="5"/>
  <c r="F45" i="4"/>
  <c r="O4" i="4"/>
  <c r="D49" i="4" s="1"/>
  <c r="D51" i="4" s="1"/>
</calcChain>
</file>

<file path=xl/sharedStrings.xml><?xml version="1.0" encoding="utf-8"?>
<sst xmlns="http://schemas.openxmlformats.org/spreadsheetml/2006/main" count="816" uniqueCount="69">
  <si>
    <t>Intervalo  de  Nocturnas</t>
  </si>
  <si>
    <t>Horas Sab y Dom</t>
  </si>
  <si>
    <t>Festivo</t>
  </si>
  <si>
    <t>PLANILLA CONTROL DE PAGO DE HORAS DE TRABAJO EXTRAORDINARIO AÑO 2024</t>
  </si>
  <si>
    <t>Horas Fes</t>
  </si>
  <si>
    <t>Sabado</t>
  </si>
  <si>
    <t>Horas Sab Dom Fes</t>
  </si>
  <si>
    <t>Domingo</t>
  </si>
  <si>
    <t>Horas Nocturnas L a V</t>
  </si>
  <si>
    <t>Semana</t>
  </si>
  <si>
    <t xml:space="preserve">     Rut</t>
  </si>
  <si>
    <t>Horas Diurnas L a V</t>
  </si>
  <si>
    <t xml:space="preserve">     Nombre Funcionario</t>
  </si>
  <si>
    <t xml:space="preserve">     Unidad </t>
  </si>
  <si>
    <t>La fecha, hora y detalle que justifica dicho trabajo extraordinario son :</t>
  </si>
  <si>
    <t>Fecha</t>
  </si>
  <si>
    <t xml:space="preserve">Hora de </t>
  </si>
  <si>
    <t>Total horas</t>
  </si>
  <si>
    <t>Horas diurnas</t>
  </si>
  <si>
    <t>Horas nocturnas</t>
  </si>
  <si>
    <t>Dia</t>
  </si>
  <si>
    <t>Motivo</t>
  </si>
  <si>
    <t>entrada</t>
  </si>
  <si>
    <t>salida</t>
  </si>
  <si>
    <t>trabajadas</t>
  </si>
  <si>
    <t>Total Horas Extras</t>
  </si>
  <si>
    <t>Tabla Resumen</t>
  </si>
  <si>
    <t>Diurno L a V al 25%</t>
  </si>
  <si>
    <t>Nocturno L a V al 50%</t>
  </si>
  <si>
    <t xml:space="preserve">                               Firma Funcionario</t>
  </si>
  <si>
    <t xml:space="preserve">                  Firma Jefatura</t>
  </si>
  <si>
    <t>Sabado, Domingo y Festivos al 50%</t>
  </si>
  <si>
    <t>Total Horas extras</t>
  </si>
  <si>
    <t xml:space="preserve">         (Solo para efectos de pago Horas extraordinarias, no justificación de marcación Horaria)</t>
  </si>
  <si>
    <t>Día Domingo</t>
  </si>
  <si>
    <t>Civil</t>
  </si>
  <si>
    <t>Ley 2.977</t>
  </si>
  <si>
    <t>Año Nuevo</t>
  </si>
  <si>
    <t>Ley 2.977, Ley 19.973</t>
  </si>
  <si>
    <t>Viernes Santo</t>
  </si>
  <si>
    <t>Religioso</t>
  </si>
  <si>
    <t>Sábado Santo</t>
  </si>
  <si>
    <t>Día Nacional del Trabajo</t>
  </si>
  <si>
    <t>Código del Trabajo, Ley 19.973</t>
  </si>
  <si>
    <t>Día de las Glorias Navales</t>
  </si>
  <si>
    <t>Elecciones Primarias Alcaldes y Gobernadores</t>
  </si>
  <si>
    <t>Ley 18.700, Ley 19.973</t>
  </si>
  <si>
    <t>Día Nacional de los Pueblos Indígenas</t>
  </si>
  <si>
    <t>Ley 21.357</t>
  </si>
  <si>
    <t>San Pedro y San Pablo</t>
  </si>
  <si>
    <t>Ley 2.977, Ley 18.432, Ley 19.668</t>
  </si>
  <si>
    <t>Día de la Virgen del Carmen</t>
  </si>
  <si>
    <t>Ley 20.148</t>
  </si>
  <si>
    <t>Asunción de la Virgen</t>
  </si>
  <si>
    <t>Independencia Nacional</t>
  </si>
  <si>
    <t>Día de las Glorias del Ejército</t>
  </si>
  <si>
    <t>Ley 2.977, Ley 20.629</t>
  </si>
  <si>
    <t>Feriado Adicional Fiestas Patrias</t>
  </si>
  <si>
    <t>Ley 20.215</t>
  </si>
  <si>
    <t>Encuentro de Dos Mundos</t>
  </si>
  <si>
    <t>Ley 3.810, Ley 19.668</t>
  </si>
  <si>
    <t>Elecciones Municipales, Consejeros Regionales y Gobernadores Regionales</t>
  </si>
  <si>
    <t>Día de las Iglesias Evangélicas y</t>
  </si>
  <si>
    <t>Ley 20.299</t>
  </si>
  <si>
    <t>Día de Todos los Santos</t>
  </si>
  <si>
    <t>Segunda Vuelta Elección Gobernadores Regionales</t>
  </si>
  <si>
    <t>Inmaculada Concepción</t>
  </si>
  <si>
    <t>Navidad</t>
  </si>
  <si>
    <t>Sab / Dom / Fes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</si>
</sst>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h\.mm"/>
    <numFmt numFmtId="165" formatCode="[hh]:mm"/>
    <numFmt numFmtId="166" formatCode="#,##0.00&quot;h&quot;"/>
    <numFmt numFmtId="167" formatCode="h:mm;@"/>
    <numFmt numFmtId="168" formatCode="dd\-mm\-yyyy"/>
    <numFmt numFmtId="169" formatCode="[$-F400]h:mm:ss\ AM/PM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name val="Arial"/>
      <family val="2"/>
    </font>
    <font>
      <sz val="10"/>
      <name val="Arial"/>
      <family val="2"/>
    </font>
    <font>
      <sz val="10"/>
      <name val="Cambria"/>
      <family val="1"/>
    </font>
    <font>
      <b/>
      <sz val="9"/>
      <color indexed="18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u/>
      <sz val="13"/>
      <name val="Arial"/>
      <family val="2"/>
    </font>
    <font>
      <b/>
      <sz val="13"/>
      <name val="Arial"/>
      <family val="2"/>
    </font>
    <font>
      <b/>
      <sz val="10"/>
      <color indexed="18"/>
      <name val="Arial"/>
      <family val="2"/>
    </font>
    <font>
      <b/>
      <sz val="9"/>
      <name val="Cambria"/>
      <family val="1"/>
    </font>
    <font>
      <b/>
      <sz val="11"/>
      <name val="Arial"/>
      <family val="2"/>
    </font>
    <font>
      <b/>
      <sz val="12"/>
      <name val="Arial"/>
      <family val="2"/>
    </font>
    <font>
      <b/>
      <sz val="9"/>
      <color theme="1"/>
      <name val="Arial"/>
      <family val="2"/>
    </font>
    <font>
      <b/>
      <sz val="14"/>
      <name val="Arial"/>
      <family val="2"/>
    </font>
    <font>
      <sz val="14"/>
      <name val="Cambria"/>
      <family val="1"/>
    </font>
    <font>
      <sz val="14"/>
      <name val="Arial"/>
      <family val="2"/>
    </font>
    <font>
      <sz val="11"/>
      <color rgb="FF000000"/>
      <name val="Trebuchet MS"/>
      <family val="2"/>
    </font>
    <font>
      <sz val="9.9"/>
      <color rgb="FF000000"/>
      <name val="Trebuchet MS"/>
      <family val="2"/>
    </font>
    <font>
      <b/>
      <sz val="11"/>
      <color theme="1"/>
      <name val="Arial"/>
      <family val="2"/>
    </font>
    <font>
      <b/>
      <sz val="12"/>
      <color rgb="FFFF000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indexed="4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7E7FF"/>
        <bgColor indexed="64"/>
      </patternFill>
    </fill>
    <fill>
      <patternFill patternType="solid">
        <fgColor rgb="FFF6CECE"/>
        <bgColor indexed="64"/>
      </patternFill>
    </fill>
  </fills>
  <borders count="3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rgb="FFB2B2B2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rgb="FFB2B2B2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2" borderId="1" applyNumberFormat="0" applyFont="0" applyAlignment="0" applyProtection="0"/>
    <xf numFmtId="0" fontId="3" fillId="0" borderId="0"/>
    <xf numFmtId="0" fontId="3" fillId="2" borderId="1" applyNumberFormat="0" applyFont="0" applyAlignment="0" applyProtection="0"/>
  </cellStyleXfs>
  <cellXfs count="115">
    <xf numFmtId="0" fontId="0" fillId="0" borderId="0" xfId="0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164" fontId="6" fillId="2" borderId="1" xfId="1" applyNumberFormat="1" applyFont="1"/>
    <xf numFmtId="165" fontId="7" fillId="2" borderId="1" xfId="1" applyNumberFormat="1" applyFont="1"/>
    <xf numFmtId="164" fontId="2" fillId="2" borderId="1" xfId="1" applyNumberFormat="1" applyFont="1"/>
    <xf numFmtId="0" fontId="8" fillId="2" borderId="1" xfId="1" applyNumberFormat="1" applyFont="1"/>
    <xf numFmtId="165" fontId="11" fillId="0" borderId="4" xfId="0" applyNumberFormat="1" applyFont="1" applyBorder="1" applyAlignment="1">
      <alignment horizontal="center" vertical="center"/>
    </xf>
    <xf numFmtId="164" fontId="8" fillId="0" borderId="0" xfId="0" applyNumberFormat="1" applyFont="1"/>
    <xf numFmtId="164" fontId="8" fillId="0" borderId="0" xfId="0" applyNumberFormat="1" applyFont="1" applyAlignment="1">
      <alignment horizontal="left"/>
    </xf>
    <xf numFmtId="165" fontId="12" fillId="2" borderId="1" xfId="1" applyNumberFormat="1" applyFont="1" applyAlignment="1">
      <alignment vertical="center"/>
    </xf>
    <xf numFmtId="166" fontId="2" fillId="2" borderId="1" xfId="1" applyNumberFormat="1" applyFont="1" applyAlignment="1"/>
    <xf numFmtId="0" fontId="2" fillId="2" borderId="1" xfId="1" applyNumberFormat="1" applyFont="1" applyAlignment="1"/>
    <xf numFmtId="164" fontId="6" fillId="2" borderId="1" xfId="1" applyNumberFormat="1" applyFont="1" applyProtection="1"/>
    <xf numFmtId="165" fontId="7" fillId="2" borderId="1" xfId="1" applyNumberFormat="1" applyFont="1" applyAlignment="1"/>
    <xf numFmtId="49" fontId="13" fillId="0" borderId="0" xfId="0" applyNumberFormat="1" applyFont="1" applyAlignment="1">
      <alignment horizontal="left"/>
    </xf>
    <xf numFmtId="164" fontId="2" fillId="0" borderId="0" xfId="0" applyNumberFormat="1" applyFont="1" applyProtection="1">
      <protection locked="0"/>
    </xf>
    <xf numFmtId="167" fontId="3" fillId="0" borderId="0" xfId="0" applyNumberFormat="1" applyFont="1" applyAlignment="1">
      <alignment vertical="center"/>
    </xf>
    <xf numFmtId="49" fontId="6" fillId="0" borderId="0" xfId="0" applyNumberFormat="1" applyFont="1" applyAlignment="1">
      <alignment horizontal="left"/>
    </xf>
    <xf numFmtId="164" fontId="6" fillId="0" borderId="0" xfId="0" applyNumberFormat="1" applyFont="1"/>
    <xf numFmtId="164" fontId="2" fillId="0" borderId="0" xfId="0" applyNumberFormat="1" applyFont="1"/>
    <xf numFmtId="0" fontId="3" fillId="0" borderId="0" xfId="0" applyFont="1"/>
    <xf numFmtId="2" fontId="3" fillId="0" borderId="0" xfId="0" applyNumberFormat="1" applyFont="1" applyAlignment="1">
      <alignment horizontal="center" vertical="center"/>
    </xf>
    <xf numFmtId="0" fontId="15" fillId="4" borderId="8" xfId="0" applyFont="1" applyFill="1" applyBorder="1" applyAlignment="1">
      <alignment horizontal="center"/>
    </xf>
    <xf numFmtId="20" fontId="15" fillId="4" borderId="9" xfId="0" applyNumberFormat="1" applyFont="1" applyFill="1" applyBorder="1" applyAlignment="1">
      <alignment horizontal="center" shrinkToFit="1"/>
    </xf>
    <xf numFmtId="20" fontId="15" fillId="4" borderId="7" xfId="0" applyNumberFormat="1" applyFont="1" applyFill="1" applyBorder="1" applyAlignment="1">
      <alignment horizontal="center" shrinkToFit="1"/>
    </xf>
    <xf numFmtId="20" fontId="15" fillId="4" borderId="10" xfId="0" applyNumberFormat="1" applyFont="1" applyFill="1" applyBorder="1" applyAlignment="1">
      <alignment horizontal="center" shrinkToFit="1"/>
    </xf>
    <xf numFmtId="20" fontId="15" fillId="4" borderId="11" xfId="0" applyNumberFormat="1" applyFont="1" applyFill="1" applyBorder="1" applyAlignment="1">
      <alignment horizontal="center" shrinkToFit="1"/>
    </xf>
    <xf numFmtId="0" fontId="15" fillId="4" borderId="14" xfId="0" applyFont="1" applyFill="1" applyBorder="1" applyAlignment="1">
      <alignment horizontal="center" vertical="top"/>
    </xf>
    <xf numFmtId="18" fontId="15" fillId="4" borderId="15" xfId="0" applyNumberFormat="1" applyFont="1" applyFill="1" applyBorder="1" applyAlignment="1">
      <alignment horizontal="center" vertical="top" shrinkToFit="1"/>
    </xf>
    <xf numFmtId="20" fontId="15" fillId="4" borderId="13" xfId="0" applyNumberFormat="1" applyFont="1" applyFill="1" applyBorder="1" applyAlignment="1">
      <alignment horizontal="center" vertical="top" shrinkToFit="1"/>
    </xf>
    <xf numFmtId="20" fontId="15" fillId="4" borderId="16" xfId="0" applyNumberFormat="1" applyFont="1" applyFill="1" applyBorder="1" applyAlignment="1">
      <alignment horizontal="center" vertical="top" shrinkToFit="1"/>
    </xf>
    <xf numFmtId="20" fontId="15" fillId="4" borderId="17" xfId="0" applyNumberFormat="1" applyFont="1" applyFill="1" applyBorder="1" applyAlignment="1">
      <alignment horizontal="center" shrinkToFit="1"/>
    </xf>
    <xf numFmtId="20" fontId="15" fillId="4" borderId="18" xfId="0" applyNumberFormat="1" applyFont="1" applyFill="1" applyBorder="1" applyAlignment="1">
      <alignment horizontal="center" shrinkToFit="1"/>
    </xf>
    <xf numFmtId="167" fontId="14" fillId="0" borderId="4" xfId="0" applyNumberFormat="1" applyFont="1" applyBorder="1" applyAlignment="1" applyProtection="1">
      <alignment horizontal="center"/>
      <protection locked="0"/>
    </xf>
    <xf numFmtId="165" fontId="14" fillId="5" borderId="20" xfId="0" applyNumberFormat="1" applyFont="1" applyFill="1" applyBorder="1" applyAlignment="1">
      <alignment horizontal="center" vertical="center"/>
    </xf>
    <xf numFmtId="165" fontId="14" fillId="4" borderId="20" xfId="0" applyNumberFormat="1" applyFont="1" applyFill="1" applyBorder="1" applyAlignment="1">
      <alignment horizontal="center" vertical="center"/>
    </xf>
    <xf numFmtId="165" fontId="14" fillId="6" borderId="2" xfId="0" applyNumberFormat="1" applyFont="1" applyFill="1" applyBorder="1" applyAlignment="1">
      <alignment horizontal="center" vertical="center"/>
    </xf>
    <xf numFmtId="1" fontId="0" fillId="0" borderId="0" xfId="0" applyNumberFormat="1" applyAlignment="1" applyProtection="1">
      <alignment horizontal="left"/>
      <protection locked="0"/>
    </xf>
    <xf numFmtId="0" fontId="0" fillId="0" borderId="11" xfId="0" applyBorder="1" applyProtection="1">
      <protection locked="0"/>
    </xf>
    <xf numFmtId="169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165" fontId="6" fillId="7" borderId="18" xfId="0" applyNumberFormat="1" applyFont="1" applyFill="1" applyBorder="1" applyAlignment="1">
      <alignment vertical="center"/>
    </xf>
    <xf numFmtId="165" fontId="6" fillId="7" borderId="23" xfId="0" applyNumberFormat="1" applyFont="1" applyFill="1" applyBorder="1" applyAlignment="1">
      <alignment vertical="center"/>
    </xf>
    <xf numFmtId="18" fontId="3" fillId="0" borderId="0" xfId="0" applyNumberFormat="1" applyFont="1" applyAlignment="1">
      <alignment vertical="center"/>
    </xf>
    <xf numFmtId="0" fontId="3" fillId="0" borderId="0" xfId="0" applyFont="1" applyAlignment="1" applyProtection="1">
      <alignment vertical="center"/>
      <protection locked="0"/>
    </xf>
    <xf numFmtId="0" fontId="17" fillId="0" borderId="0" xfId="0" applyFont="1" applyAlignment="1">
      <alignment vertical="center"/>
    </xf>
    <xf numFmtId="18" fontId="6" fillId="0" borderId="0" xfId="0" applyNumberFormat="1" applyFont="1" applyAlignment="1">
      <alignment horizontal="center" vertical="center"/>
    </xf>
    <xf numFmtId="0" fontId="18" fillId="0" borderId="0" xfId="0" applyFont="1" applyAlignment="1">
      <alignment vertical="center"/>
    </xf>
    <xf numFmtId="0" fontId="17" fillId="8" borderId="12" xfId="0" applyFont="1" applyFill="1" applyBorder="1" applyAlignment="1">
      <alignment vertical="center"/>
    </xf>
    <xf numFmtId="0" fontId="17" fillId="8" borderId="28" xfId="0" applyFont="1" applyFill="1" applyBorder="1" applyAlignment="1">
      <alignment vertical="center"/>
    </xf>
    <xf numFmtId="165" fontId="16" fillId="8" borderId="29" xfId="1" applyNumberFormat="1" applyFont="1" applyFill="1" applyBorder="1" applyAlignment="1" applyProtection="1"/>
    <xf numFmtId="9" fontId="6" fillId="0" borderId="0" xfId="0" applyNumberFormat="1" applyFont="1" applyAlignment="1">
      <alignment horizontal="center" vertical="center"/>
    </xf>
    <xf numFmtId="0" fontId="17" fillId="8" borderId="0" xfId="0" applyFont="1" applyFill="1" applyAlignment="1">
      <alignment vertical="center"/>
    </xf>
    <xf numFmtId="0" fontId="17" fillId="8" borderId="31" xfId="0" applyFont="1" applyFill="1" applyBorder="1" applyAlignment="1">
      <alignment vertical="center"/>
    </xf>
    <xf numFmtId="165" fontId="16" fillId="8" borderId="32" xfId="1" applyNumberFormat="1" applyFont="1" applyFill="1" applyBorder="1" applyAlignment="1" applyProtection="1"/>
    <xf numFmtId="0" fontId="17" fillId="0" borderId="33" xfId="0" applyFont="1" applyBorder="1" applyAlignment="1">
      <alignment vertical="center"/>
    </xf>
    <xf numFmtId="0" fontId="4" fillId="0" borderId="33" xfId="0" applyFont="1" applyBorder="1" applyAlignment="1">
      <alignment vertical="center"/>
    </xf>
    <xf numFmtId="0" fontId="17" fillId="8" borderId="22" xfId="0" applyFont="1" applyFill="1" applyBorder="1" applyAlignment="1">
      <alignment vertical="center"/>
    </xf>
    <xf numFmtId="0" fontId="17" fillId="8" borderId="23" xfId="0" applyFont="1" applyFill="1" applyBorder="1" applyAlignment="1">
      <alignment vertical="center"/>
    </xf>
    <xf numFmtId="165" fontId="16" fillId="8" borderId="34" xfId="1" applyNumberFormat="1" applyFont="1" applyFill="1" applyBorder="1" applyAlignment="1" applyProtection="1"/>
    <xf numFmtId="18" fontId="18" fillId="0" borderId="0" xfId="0" applyNumberFormat="1" applyFont="1" applyAlignment="1">
      <alignment vertical="center"/>
    </xf>
    <xf numFmtId="164" fontId="16" fillId="9" borderId="24" xfId="1" applyNumberFormat="1" applyFont="1" applyFill="1" applyBorder="1" applyAlignment="1" applyProtection="1"/>
    <xf numFmtId="0" fontId="17" fillId="9" borderId="25" xfId="0" applyFont="1" applyFill="1" applyBorder="1" applyAlignment="1">
      <alignment vertical="center"/>
    </xf>
    <xf numFmtId="165" fontId="16" fillId="9" borderId="26" xfId="1" applyNumberFormat="1" applyFont="1" applyFill="1" applyBorder="1" applyAlignment="1" applyProtection="1"/>
    <xf numFmtId="18" fontId="8" fillId="0" borderId="0" xfId="0" applyNumberFormat="1" applyFont="1" applyAlignment="1">
      <alignment vertical="center"/>
    </xf>
    <xf numFmtId="49" fontId="0" fillId="0" borderId="0" xfId="0" applyNumberFormat="1" applyAlignment="1">
      <alignment horizontal="left"/>
    </xf>
    <xf numFmtId="18" fontId="0" fillId="0" borderId="0" xfId="0" applyNumberFormat="1" applyAlignment="1">
      <alignment vertical="center"/>
    </xf>
    <xf numFmtId="18" fontId="4" fillId="0" borderId="0" xfId="0" applyNumberFormat="1" applyFont="1" applyAlignment="1">
      <alignment vertical="center"/>
    </xf>
    <xf numFmtId="20" fontId="4" fillId="0" borderId="0" xfId="0" applyNumberFormat="1" applyFont="1" applyAlignment="1">
      <alignment vertical="center"/>
    </xf>
    <xf numFmtId="168" fontId="14" fillId="0" borderId="19" xfId="0" applyNumberFormat="1" applyFont="1" applyBorder="1" applyAlignment="1">
      <alignment horizontal="center" vertical="center"/>
    </xf>
    <xf numFmtId="0" fontId="19" fillId="10" borderId="0" xfId="0" applyFont="1" applyFill="1" applyAlignment="1">
      <alignment vertical="center" wrapText="1"/>
    </xf>
    <xf numFmtId="0" fontId="20" fillId="10" borderId="0" xfId="0" applyFont="1" applyFill="1" applyAlignment="1">
      <alignment horizontal="left" vertical="center" wrapText="1" indent="1"/>
    </xf>
    <xf numFmtId="0" fontId="19" fillId="11" borderId="0" xfId="0" applyFont="1" applyFill="1" applyAlignment="1">
      <alignment vertical="center" wrapText="1"/>
    </xf>
    <xf numFmtId="0" fontId="20" fillId="11" borderId="0" xfId="0" applyFont="1" applyFill="1" applyAlignment="1">
      <alignment horizontal="left" vertical="center" wrapText="1" indent="1"/>
    </xf>
    <xf numFmtId="0" fontId="19" fillId="12" borderId="0" xfId="0" applyFont="1" applyFill="1" applyAlignment="1">
      <alignment vertical="center" wrapText="1"/>
    </xf>
    <xf numFmtId="0" fontId="20" fillId="12" borderId="0" xfId="0" applyFont="1" applyFill="1" applyAlignment="1">
      <alignment horizontal="left" vertical="center" wrapText="1" indent="1"/>
    </xf>
    <xf numFmtId="0" fontId="19" fillId="10" borderId="0" xfId="0" applyFont="1" applyFill="1" applyAlignment="1">
      <alignment horizontal="left" vertical="center" wrapText="1"/>
    </xf>
    <xf numFmtId="14" fontId="19" fillId="11" borderId="0" xfId="0" applyNumberFormat="1" applyFont="1" applyFill="1" applyAlignment="1">
      <alignment horizontal="left" vertical="center" wrapText="1"/>
    </xf>
    <xf numFmtId="14" fontId="19" fillId="10" borderId="0" xfId="0" applyNumberFormat="1" applyFont="1" applyFill="1" applyAlignment="1">
      <alignment horizontal="left" vertical="center" wrapText="1"/>
    </xf>
    <xf numFmtId="14" fontId="19" fillId="12" borderId="0" xfId="0" applyNumberFormat="1" applyFont="1" applyFill="1" applyAlignment="1">
      <alignment horizontal="left" vertical="center" wrapText="1"/>
    </xf>
    <xf numFmtId="18" fontId="21" fillId="0" borderId="20" xfId="0" applyNumberFormat="1" applyFont="1" applyBorder="1" applyAlignment="1">
      <alignment horizontal="center" vertical="center"/>
    </xf>
    <xf numFmtId="49" fontId="2" fillId="0" borderId="0" xfId="0" applyNumberFormat="1" applyFont="1" applyAlignment="1">
      <alignment horizontal="center"/>
    </xf>
    <xf numFmtId="164" fontId="14" fillId="8" borderId="27" xfId="1" applyNumberFormat="1" applyFont="1" applyFill="1" applyBorder="1" applyAlignment="1" applyProtection="1"/>
    <xf numFmtId="164" fontId="14" fillId="8" borderId="30" xfId="1" applyNumberFormat="1" applyFont="1" applyFill="1" applyBorder="1" applyAlignment="1" applyProtection="1"/>
    <xf numFmtId="164" fontId="14" fillId="8" borderId="21" xfId="1" applyNumberFormat="1" applyFont="1" applyFill="1" applyBorder="1" applyAlignment="1" applyProtection="1"/>
    <xf numFmtId="14" fontId="19" fillId="0" borderId="0" xfId="0" applyNumberFormat="1" applyFont="1" applyAlignment="1">
      <alignment horizontal="left" vertical="center" wrapText="1"/>
    </xf>
    <xf numFmtId="0" fontId="19" fillId="0" borderId="0" xfId="0" applyFont="1" applyAlignment="1">
      <alignment vertical="center" wrapText="1"/>
    </xf>
    <xf numFmtId="0" fontId="20" fillId="0" borderId="0" xfId="0" applyFont="1" applyAlignment="1">
      <alignment horizontal="left" vertical="center" wrapText="1" indent="1"/>
    </xf>
    <xf numFmtId="165" fontId="14" fillId="0" borderId="20" xfId="0" applyNumberFormat="1" applyFont="1" applyBorder="1" applyAlignment="1">
      <alignment horizontal="center" vertical="center"/>
    </xf>
    <xf numFmtId="165" fontId="22" fillId="0" borderId="20" xfId="0" applyNumberFormat="1" applyFont="1" applyBorder="1" applyAlignment="1">
      <alignment horizontal="center" vertical="center"/>
    </xf>
    <xf numFmtId="165" fontId="14" fillId="0" borderId="2" xfId="0" applyNumberFormat="1" applyFont="1" applyBorder="1" applyAlignment="1">
      <alignment horizontal="center" vertical="center"/>
    </xf>
    <xf numFmtId="164" fontId="14" fillId="0" borderId="6" xfId="0" applyNumberFormat="1" applyFont="1" applyBorder="1" applyAlignment="1" applyProtection="1">
      <alignment horizontal="center"/>
      <protection locked="0"/>
    </xf>
    <xf numFmtId="49" fontId="2" fillId="0" borderId="0" xfId="0" applyNumberFormat="1" applyFont="1" applyAlignment="1">
      <alignment horizontal="center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164" fontId="14" fillId="0" borderId="5" xfId="0" applyNumberFormat="1" applyFont="1" applyBorder="1" applyAlignment="1" applyProtection="1">
      <alignment horizontal="center"/>
      <protection locked="0"/>
    </xf>
    <xf numFmtId="0" fontId="15" fillId="4" borderId="7" xfId="0" applyFont="1" applyFill="1" applyBorder="1" applyAlignment="1">
      <alignment horizontal="center" vertical="center"/>
    </xf>
    <xf numFmtId="0" fontId="15" fillId="4" borderId="13" xfId="0" applyFont="1" applyFill="1" applyBorder="1" applyAlignment="1">
      <alignment horizontal="center" vertical="center"/>
    </xf>
    <xf numFmtId="20" fontId="15" fillId="4" borderId="11" xfId="0" applyNumberFormat="1" applyFont="1" applyFill="1" applyBorder="1" applyAlignment="1">
      <alignment horizontal="center" wrapText="1" shrinkToFit="1"/>
    </xf>
    <xf numFmtId="20" fontId="15" fillId="4" borderId="17" xfId="0" applyNumberFormat="1" applyFont="1" applyFill="1" applyBorder="1" applyAlignment="1">
      <alignment horizontal="center" wrapText="1" shrinkToFit="1"/>
    </xf>
    <xf numFmtId="0" fontId="6" fillId="7" borderId="21" xfId="0" applyFont="1" applyFill="1" applyBorder="1" applyAlignment="1">
      <alignment horizontal="center" vertical="center"/>
    </xf>
    <xf numFmtId="0" fontId="6" fillId="7" borderId="22" xfId="0" applyFont="1" applyFill="1" applyBorder="1" applyAlignment="1">
      <alignment horizontal="center" vertical="center"/>
    </xf>
    <xf numFmtId="0" fontId="6" fillId="7" borderId="23" xfId="0" applyFont="1" applyFill="1" applyBorder="1" applyAlignment="1">
      <alignment horizontal="center" vertical="center"/>
    </xf>
    <xf numFmtId="164" fontId="16" fillId="8" borderId="24" xfId="1" applyNumberFormat="1" applyFont="1" applyFill="1" applyBorder="1" applyAlignment="1" applyProtection="1">
      <alignment horizontal="center"/>
    </xf>
    <xf numFmtId="164" fontId="16" fillId="8" borderId="25" xfId="1" applyNumberFormat="1" applyFont="1" applyFill="1" applyBorder="1" applyAlignment="1" applyProtection="1">
      <alignment horizontal="center"/>
    </xf>
    <xf numFmtId="164" fontId="16" fillId="8" borderId="26" xfId="1" applyNumberFormat="1" applyFont="1" applyFill="1" applyBorder="1" applyAlignment="1" applyProtection="1">
      <alignment horizontal="center"/>
    </xf>
    <xf numFmtId="18" fontId="0" fillId="0" borderId="33" xfId="0" applyNumberFormat="1" applyBorder="1" applyAlignment="1">
      <alignment horizontal="center" vertical="center"/>
    </xf>
    <xf numFmtId="0" fontId="6" fillId="7" borderId="35" xfId="0" applyFont="1" applyFill="1" applyBorder="1" applyAlignment="1">
      <alignment horizontal="center" vertical="center"/>
    </xf>
    <xf numFmtId="0" fontId="6" fillId="7" borderId="36" xfId="0" applyFont="1" applyFill="1" applyBorder="1" applyAlignment="1">
      <alignment horizontal="center" vertical="center"/>
    </xf>
    <xf numFmtId="0" fontId="6" fillId="7" borderId="37" xfId="0" applyFont="1" applyFill="1" applyBorder="1" applyAlignment="1">
      <alignment horizontal="center" vertical="center"/>
    </xf>
    <xf numFmtId="18" fontId="0" fillId="0" borderId="12" xfId="0" applyNumberFormat="1" applyBorder="1" applyAlignment="1">
      <alignment horizontal="center" vertical="center"/>
    </xf>
  </cellXfs>
  <cellStyles count="4">
    <cellStyle name="Normal" xfId="0" builtinId="0"/>
    <cellStyle name="Normal 2" xfId="2" xr:uid="{75007BEE-5FAB-4087-B562-A3AA454A2E72}"/>
    <cellStyle name="Notas" xfId="1" builtinId="10"/>
    <cellStyle name="Notas 2" xfId="3" xr:uid="{A1470EF5-7D56-4EAE-AC40-0C5C1034A223}"/>
  </cellStyles>
  <dxfs count="16">
    <dxf>
      <font>
        <b/>
        <i val="0"/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85726</xdr:colOff>
      <xdr:row>0</xdr:row>
      <xdr:rowOff>76200</xdr:rowOff>
    </xdr:from>
    <xdr:to>
      <xdr:col>1</xdr:col>
      <xdr:colOff>95250</xdr:colOff>
      <xdr:row>4</xdr:row>
      <xdr:rowOff>48623</xdr:rowOff>
    </xdr:to>
    <xdr:pic>
      <xdr:nvPicPr>
        <xdr:cNvPr id="2" name="2 Imagen" descr="penco lirquen">
          <a:extLst>
            <a:ext uri="{FF2B5EF4-FFF2-40B4-BE49-F238E27FC236}">
              <a16:creationId xmlns:a16="http://schemas.microsoft.com/office/drawing/2014/main" id="{2ECA61EB-ED32-4EC5-9B25-1DE60BC4E1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6" y="76200"/>
          <a:ext cx="876299" cy="75347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85726</xdr:colOff>
      <xdr:row>0</xdr:row>
      <xdr:rowOff>76200</xdr:rowOff>
    </xdr:from>
    <xdr:to>
      <xdr:col>1</xdr:col>
      <xdr:colOff>95250</xdr:colOff>
      <xdr:row>4</xdr:row>
      <xdr:rowOff>48623</xdr:rowOff>
    </xdr:to>
    <xdr:pic>
      <xdr:nvPicPr>
        <xdr:cNvPr id="2" name="2 Imagen" descr="penco lirquen">
          <a:extLst>
            <a:ext uri="{FF2B5EF4-FFF2-40B4-BE49-F238E27FC236}">
              <a16:creationId xmlns:a16="http://schemas.microsoft.com/office/drawing/2014/main" id="{51F3DFC6-A34A-42A8-836A-4D90EE2D5D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6" y="76200"/>
          <a:ext cx="876299" cy="75347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85726</xdr:colOff>
      <xdr:row>0</xdr:row>
      <xdr:rowOff>76200</xdr:rowOff>
    </xdr:from>
    <xdr:to>
      <xdr:col>1</xdr:col>
      <xdr:colOff>95250</xdr:colOff>
      <xdr:row>4</xdr:row>
      <xdr:rowOff>48623</xdr:rowOff>
    </xdr:to>
    <xdr:pic>
      <xdr:nvPicPr>
        <xdr:cNvPr id="2" name="2 Imagen" descr="penco lirquen">
          <a:extLst>
            <a:ext uri="{FF2B5EF4-FFF2-40B4-BE49-F238E27FC236}">
              <a16:creationId xmlns:a16="http://schemas.microsoft.com/office/drawing/2014/main" id="{E0E2F738-C5D7-4B0B-BAAC-F696E7CFC0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6" y="76200"/>
          <a:ext cx="876299" cy="75347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85726</xdr:colOff>
      <xdr:row>0</xdr:row>
      <xdr:rowOff>76200</xdr:rowOff>
    </xdr:from>
    <xdr:to>
      <xdr:col>1</xdr:col>
      <xdr:colOff>95250</xdr:colOff>
      <xdr:row>4</xdr:row>
      <xdr:rowOff>48623</xdr:rowOff>
    </xdr:to>
    <xdr:pic>
      <xdr:nvPicPr>
        <xdr:cNvPr id="2" name="2 Imagen" descr="penco lirquen">
          <a:extLst>
            <a:ext uri="{FF2B5EF4-FFF2-40B4-BE49-F238E27FC236}">
              <a16:creationId xmlns:a16="http://schemas.microsoft.com/office/drawing/2014/main" id="{26677A11-1CD3-424B-80C9-A35547B38F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6" y="76200"/>
          <a:ext cx="876299" cy="75347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85726</xdr:colOff>
      <xdr:row>0</xdr:row>
      <xdr:rowOff>76200</xdr:rowOff>
    </xdr:from>
    <xdr:to>
      <xdr:col>1</xdr:col>
      <xdr:colOff>95250</xdr:colOff>
      <xdr:row>4</xdr:row>
      <xdr:rowOff>48623</xdr:rowOff>
    </xdr:to>
    <xdr:pic>
      <xdr:nvPicPr>
        <xdr:cNvPr id="2" name="2 Imagen" descr="penco lirquen">
          <a:extLst>
            <a:ext uri="{FF2B5EF4-FFF2-40B4-BE49-F238E27FC236}">
              <a16:creationId xmlns:a16="http://schemas.microsoft.com/office/drawing/2014/main" id="{7A927FCF-ABF2-4D7D-973D-9F9018D9A5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6" y="76200"/>
          <a:ext cx="876299" cy="75347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85726</xdr:colOff>
      <xdr:row>0</xdr:row>
      <xdr:rowOff>76200</xdr:rowOff>
    </xdr:from>
    <xdr:to>
      <xdr:col>1</xdr:col>
      <xdr:colOff>95250</xdr:colOff>
      <xdr:row>4</xdr:row>
      <xdr:rowOff>48623</xdr:rowOff>
    </xdr:to>
    <xdr:pic>
      <xdr:nvPicPr>
        <xdr:cNvPr id="2" name="2 Imagen" descr="penco lirquen">
          <a:extLst>
            <a:ext uri="{FF2B5EF4-FFF2-40B4-BE49-F238E27FC236}">
              <a16:creationId xmlns:a16="http://schemas.microsoft.com/office/drawing/2014/main" id="{1F830B9B-1039-4124-A19B-D51F030562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6" y="76200"/>
          <a:ext cx="876299" cy="75347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85726</xdr:colOff>
      <xdr:row>0</xdr:row>
      <xdr:rowOff>76200</xdr:rowOff>
    </xdr:from>
    <xdr:to>
      <xdr:col>1</xdr:col>
      <xdr:colOff>95250</xdr:colOff>
      <xdr:row>4</xdr:row>
      <xdr:rowOff>48623</xdr:rowOff>
    </xdr:to>
    <xdr:pic>
      <xdr:nvPicPr>
        <xdr:cNvPr id="2" name="2 Imagen" descr="penco lirquen">
          <a:extLst>
            <a:ext uri="{FF2B5EF4-FFF2-40B4-BE49-F238E27FC236}">
              <a16:creationId xmlns:a16="http://schemas.microsoft.com/office/drawing/2014/main" id="{DC3E39DE-1AEB-44A5-BCA7-51C6AC6E82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6" y="76200"/>
          <a:ext cx="876299" cy="75347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85726</xdr:colOff>
      <xdr:row>0</xdr:row>
      <xdr:rowOff>76200</xdr:rowOff>
    </xdr:from>
    <xdr:to>
      <xdr:col>1</xdr:col>
      <xdr:colOff>95250</xdr:colOff>
      <xdr:row>4</xdr:row>
      <xdr:rowOff>48623</xdr:rowOff>
    </xdr:to>
    <xdr:pic>
      <xdr:nvPicPr>
        <xdr:cNvPr id="2" name="2 Imagen" descr="penco lirquen">
          <a:extLst>
            <a:ext uri="{FF2B5EF4-FFF2-40B4-BE49-F238E27FC236}">
              <a16:creationId xmlns:a16="http://schemas.microsoft.com/office/drawing/2014/main" id="{0C8A5853-3ED9-4387-B683-2FD94F2D4F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6" y="76200"/>
          <a:ext cx="876299" cy="75347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7A00A4-719C-41F0-B470-AD40C93BFFF7}">
  <sheetPr codeName="Hoja1"/>
  <dimension ref="A1:W70"/>
  <sheetViews>
    <sheetView showGridLines="0" workbookViewId="0">
      <selection activeCell="I16" sqref="I16"/>
    </sheetView>
  </sheetViews>
  <sheetFormatPr baseColWidth="10" defaultColWidth="11.140625" defaultRowHeight="16.149999999999999" customHeight="1" x14ac:dyDescent="0.25"/>
  <cols>
    <col min="1" max="1" width="13" style="2" customWidth="1"/>
    <col min="2" max="4" width="13.42578125" style="2" customWidth="1"/>
    <col min="5" max="6" width="13.42578125" style="69" customWidth="1"/>
    <col min="7" max="7" width="13.140625" style="69" customWidth="1"/>
    <col min="8" max="8" width="9.140625" style="2" hidden="1" customWidth="1"/>
    <col min="9" max="9" width="28" style="2" bestFit="1" customWidth="1"/>
    <col min="10" max="10" width="14.7109375" style="2" customWidth="1"/>
    <col min="11" max="11" width="11.140625" style="2"/>
    <col min="12" max="13" width="11.140625" style="2" hidden="1" customWidth="1"/>
    <col min="14" max="14" width="21.28515625" style="2" hidden="1" customWidth="1"/>
    <col min="15" max="16" width="11.140625" style="2" hidden="1" customWidth="1"/>
    <col min="17" max="17" width="17.28515625" style="2" hidden="1" customWidth="1"/>
    <col min="18" max="18" width="12.28515625" style="2" hidden="1" customWidth="1"/>
    <col min="19" max="19" width="11.85546875" style="2" hidden="1" customWidth="1"/>
    <col min="20" max="20" width="72.5703125" style="2" hidden="1" customWidth="1"/>
    <col min="21" max="21" width="9.28515625" style="2" hidden="1" customWidth="1"/>
    <col min="22" max="22" width="31.85546875" style="2" hidden="1" customWidth="1"/>
    <col min="23" max="16384" width="11.140625" style="2"/>
  </cols>
  <sheetData>
    <row r="1" spans="1:22" ht="16.5" customHeight="1" x14ac:dyDescent="0.2">
      <c r="A1" s="94"/>
      <c r="B1" s="94"/>
      <c r="C1" s="94"/>
      <c r="D1" s="94"/>
      <c r="E1" s="94"/>
      <c r="F1" s="94"/>
      <c r="G1" s="94"/>
      <c r="H1" s="94"/>
      <c r="I1" s="94"/>
      <c r="J1" s="1"/>
      <c r="L1" s="95" t="s">
        <v>0</v>
      </c>
      <c r="M1" s="96"/>
      <c r="N1" s="3" t="s">
        <v>1</v>
      </c>
      <c r="O1" s="4">
        <f>SUMIFS(F13:F44,H13:H44,"1")</f>
        <v>0</v>
      </c>
      <c r="P1" s="5" t="s">
        <v>2</v>
      </c>
      <c r="Q1" s="6">
        <v>2</v>
      </c>
      <c r="R1" s="1"/>
      <c r="S1" s="78"/>
      <c r="T1" s="72" t="s">
        <v>34</v>
      </c>
      <c r="U1" s="72" t="s">
        <v>35</v>
      </c>
      <c r="V1" s="73" t="s">
        <v>36</v>
      </c>
    </row>
    <row r="2" spans="1:22" ht="15.6" customHeight="1" x14ac:dyDescent="0.2">
      <c r="B2" s="97" t="s">
        <v>3</v>
      </c>
      <c r="C2" s="98"/>
      <c r="D2" s="98"/>
      <c r="E2" s="98"/>
      <c r="F2" s="98"/>
      <c r="G2" s="98"/>
      <c r="H2" s="98"/>
      <c r="I2" s="98"/>
      <c r="J2" s="1"/>
      <c r="L2" s="7">
        <v>0.875</v>
      </c>
      <c r="M2" s="7">
        <v>0.29166666666666669</v>
      </c>
      <c r="N2" s="3" t="s">
        <v>4</v>
      </c>
      <c r="O2" s="4">
        <f>SUMIFS(F13:F44,H13:H44,"2")</f>
        <v>0</v>
      </c>
      <c r="P2" s="5" t="s">
        <v>5</v>
      </c>
      <c r="Q2" s="6">
        <v>1</v>
      </c>
      <c r="R2" s="1"/>
      <c r="S2" s="79">
        <v>45292</v>
      </c>
      <c r="T2" s="74" t="s">
        <v>37</v>
      </c>
      <c r="U2" s="74" t="s">
        <v>35</v>
      </c>
      <c r="V2" s="75" t="s">
        <v>38</v>
      </c>
    </row>
    <row r="3" spans="1:22" ht="15.6" customHeight="1" x14ac:dyDescent="0.2">
      <c r="A3" s="8"/>
      <c r="B3" s="8"/>
      <c r="C3" s="8"/>
      <c r="D3" s="8"/>
      <c r="E3" s="9"/>
      <c r="F3" s="8"/>
      <c r="G3" s="8"/>
      <c r="H3" s="8"/>
      <c r="I3" s="8"/>
      <c r="J3" s="1"/>
      <c r="L3" s="1"/>
      <c r="M3" s="1"/>
      <c r="N3" s="3" t="s">
        <v>6</v>
      </c>
      <c r="O3" s="10">
        <f>O1+O2</f>
        <v>0</v>
      </c>
      <c r="P3" s="11" t="s">
        <v>7</v>
      </c>
      <c r="Q3" s="12">
        <v>1</v>
      </c>
      <c r="R3" s="1"/>
      <c r="S3" s="80">
        <v>45380</v>
      </c>
      <c r="T3" s="72" t="s">
        <v>39</v>
      </c>
      <c r="U3" s="72" t="s">
        <v>40</v>
      </c>
      <c r="V3" s="73" t="s">
        <v>36</v>
      </c>
    </row>
    <row r="4" spans="1:22" ht="15.6" customHeight="1" x14ac:dyDescent="0.2">
      <c r="A4" s="83"/>
      <c r="B4" s="8"/>
      <c r="C4" s="8"/>
      <c r="D4" s="8"/>
      <c r="E4" s="9"/>
      <c r="F4" s="8"/>
      <c r="G4" s="8"/>
      <c r="H4" s="8"/>
      <c r="I4" s="8"/>
      <c r="J4" s="1"/>
      <c r="L4" s="1"/>
      <c r="M4" s="1"/>
      <c r="N4" s="13" t="s">
        <v>8</v>
      </c>
      <c r="O4" s="14">
        <f>SUMIFS(F13:F44,H13:H44,"= 0")</f>
        <v>0</v>
      </c>
      <c r="P4" s="11" t="s">
        <v>9</v>
      </c>
      <c r="Q4" s="12">
        <v>0</v>
      </c>
      <c r="R4" s="1"/>
      <c r="S4" s="79">
        <v>45381</v>
      </c>
      <c r="T4" s="74" t="s">
        <v>41</v>
      </c>
      <c r="U4" s="74" t="s">
        <v>40</v>
      </c>
      <c r="V4" s="75" t="s">
        <v>36</v>
      </c>
    </row>
    <row r="5" spans="1:22" ht="17.25" customHeight="1" x14ac:dyDescent="0.25">
      <c r="A5" s="15" t="s">
        <v>10</v>
      </c>
      <c r="B5" s="8"/>
      <c r="C5" s="99"/>
      <c r="D5" s="99"/>
      <c r="E5" s="99"/>
      <c r="F5" s="99"/>
      <c r="G5" s="99"/>
      <c r="H5" s="8"/>
      <c r="I5" s="8"/>
      <c r="J5" s="1"/>
      <c r="L5" s="1"/>
      <c r="M5" s="1"/>
      <c r="N5" s="13" t="s">
        <v>11</v>
      </c>
      <c r="O5" s="14">
        <f>SUM(E13:E44)</f>
        <v>0</v>
      </c>
      <c r="R5" s="1"/>
      <c r="S5" s="81">
        <v>45413</v>
      </c>
      <c r="T5" s="76" t="s">
        <v>42</v>
      </c>
      <c r="U5" s="76" t="s">
        <v>35</v>
      </c>
      <c r="V5" s="77" t="s">
        <v>43</v>
      </c>
    </row>
    <row r="6" spans="1:22" ht="16.5" customHeight="1" x14ac:dyDescent="0.25">
      <c r="A6" s="15" t="s">
        <v>12</v>
      </c>
      <c r="B6" s="8"/>
      <c r="C6" s="99"/>
      <c r="D6" s="99"/>
      <c r="E6" s="99"/>
      <c r="F6" s="99"/>
      <c r="G6" s="99"/>
      <c r="H6"/>
      <c r="I6" s="8"/>
      <c r="J6" s="1"/>
      <c r="L6" s="1"/>
      <c r="M6" s="1"/>
      <c r="N6" s="1"/>
      <c r="O6" s="1"/>
      <c r="P6" s="1"/>
      <c r="Q6" s="1"/>
      <c r="R6" s="1"/>
      <c r="S6" s="79">
        <v>45433</v>
      </c>
      <c r="T6" s="74" t="s">
        <v>44</v>
      </c>
      <c r="U6" s="74" t="s">
        <v>35</v>
      </c>
      <c r="V6" s="75" t="s">
        <v>36</v>
      </c>
    </row>
    <row r="7" spans="1:22" ht="15.75" customHeight="1" x14ac:dyDescent="0.25">
      <c r="A7" s="15" t="s">
        <v>13</v>
      </c>
      <c r="B7" s="8"/>
      <c r="C7" s="93"/>
      <c r="D7" s="93"/>
      <c r="E7" s="93"/>
      <c r="F7" s="93"/>
      <c r="G7" s="93"/>
      <c r="H7"/>
      <c r="I7" s="16"/>
      <c r="J7" s="17"/>
      <c r="K7" s="1"/>
      <c r="L7" s="1"/>
      <c r="M7" s="1"/>
      <c r="N7" s="1"/>
      <c r="O7" s="1"/>
      <c r="P7" s="1"/>
      <c r="Q7" s="1"/>
      <c r="R7" s="1"/>
      <c r="S7" s="80">
        <v>45452</v>
      </c>
      <c r="T7" s="72" t="s">
        <v>45</v>
      </c>
      <c r="U7" s="72" t="s">
        <v>35</v>
      </c>
      <c r="V7" s="73" t="s">
        <v>46</v>
      </c>
    </row>
    <row r="8" spans="1:22" ht="13.5" customHeight="1" x14ac:dyDescent="0.2">
      <c r="A8" s="8"/>
      <c r="B8" s="8"/>
      <c r="C8" s="8"/>
      <c r="D8" s="8"/>
      <c r="E8" s="9"/>
      <c r="F8" s="8"/>
      <c r="G8" s="8"/>
      <c r="H8" s="8"/>
      <c r="I8" s="8"/>
      <c r="J8" s="17"/>
      <c r="K8" s="1"/>
      <c r="L8" s="1"/>
      <c r="M8" s="1"/>
      <c r="N8" s="1"/>
      <c r="O8" s="1"/>
      <c r="P8" s="1"/>
      <c r="Q8" s="1"/>
      <c r="R8" s="1"/>
      <c r="S8" s="79">
        <v>45463</v>
      </c>
      <c r="T8" s="74" t="s">
        <v>47</v>
      </c>
      <c r="U8" s="74" t="s">
        <v>35</v>
      </c>
      <c r="V8" s="75" t="s">
        <v>48</v>
      </c>
    </row>
    <row r="9" spans="1:22" ht="16.5" customHeight="1" x14ac:dyDescent="0.2">
      <c r="A9" s="18" t="s">
        <v>14</v>
      </c>
      <c r="B9" s="19"/>
      <c r="C9" s="19"/>
      <c r="D9" s="20"/>
      <c r="E9" s="9"/>
      <c r="F9" s="8"/>
      <c r="G9" s="8"/>
      <c r="H9" s="8"/>
      <c r="I9" s="8"/>
      <c r="J9" s="17"/>
      <c r="K9" s="21"/>
      <c r="L9" s="1"/>
      <c r="M9" s="1"/>
      <c r="N9" s="1"/>
      <c r="O9" s="1"/>
      <c r="P9" s="1"/>
      <c r="Q9" s="1"/>
      <c r="R9" s="1"/>
      <c r="S9" s="80">
        <v>45472</v>
      </c>
      <c r="T9" s="72" t="s">
        <v>49</v>
      </c>
      <c r="U9" s="72" t="s">
        <v>40</v>
      </c>
      <c r="V9" s="73" t="s">
        <v>50</v>
      </c>
    </row>
    <row r="10" spans="1:22" ht="6" customHeight="1" thickBot="1" x14ac:dyDescent="0.3">
      <c r="A10" s="22"/>
      <c r="B10" s="1"/>
      <c r="C10" s="1"/>
      <c r="D10" s="21"/>
      <c r="E10"/>
      <c r="F10"/>
      <c r="G10" s="1"/>
      <c r="H10" s="17"/>
      <c r="I10" s="17"/>
      <c r="J10" s="17"/>
      <c r="K10" s="21"/>
      <c r="L10" s="1"/>
      <c r="M10" s="1"/>
      <c r="N10" s="1"/>
      <c r="O10" s="1"/>
      <c r="P10" s="1"/>
      <c r="Q10" s="1"/>
      <c r="R10" s="1"/>
      <c r="S10" s="79">
        <v>45489</v>
      </c>
      <c r="T10" s="74" t="s">
        <v>51</v>
      </c>
      <c r="U10" s="74" t="s">
        <v>40</v>
      </c>
      <c r="V10" s="75" t="s">
        <v>52</v>
      </c>
    </row>
    <row r="11" spans="1:22" ht="15.6" customHeight="1" x14ac:dyDescent="0.2">
      <c r="A11" s="100" t="s">
        <v>15</v>
      </c>
      <c r="B11" s="23" t="s">
        <v>16</v>
      </c>
      <c r="C11" s="23" t="s">
        <v>16</v>
      </c>
      <c r="D11" s="24" t="s">
        <v>17</v>
      </c>
      <c r="E11" s="25" t="s">
        <v>18</v>
      </c>
      <c r="F11" s="26" t="s">
        <v>19</v>
      </c>
      <c r="G11" s="27" t="s">
        <v>20</v>
      </c>
      <c r="H11" s="102" t="s">
        <v>68</v>
      </c>
      <c r="I11" s="27" t="s">
        <v>21</v>
      </c>
      <c r="J11" s="21"/>
      <c r="K11" s="21"/>
      <c r="L11" s="1"/>
      <c r="M11" s="1"/>
      <c r="N11" s="1"/>
      <c r="O11" s="1"/>
      <c r="P11" s="1"/>
      <c r="Q11" s="1"/>
      <c r="R11" s="1"/>
      <c r="S11" s="80">
        <v>45519</v>
      </c>
      <c r="T11" s="72" t="s">
        <v>53</v>
      </c>
      <c r="U11" s="72" t="s">
        <v>40</v>
      </c>
      <c r="V11" s="73" t="s">
        <v>36</v>
      </c>
    </row>
    <row r="12" spans="1:22" ht="15.6" customHeight="1" thickBot="1" x14ac:dyDescent="0.25">
      <c r="A12" s="101"/>
      <c r="B12" s="28" t="s">
        <v>22</v>
      </c>
      <c r="C12" s="28" t="s">
        <v>23</v>
      </c>
      <c r="D12" s="29" t="s">
        <v>24</v>
      </c>
      <c r="E12" s="30" t="s">
        <v>24</v>
      </c>
      <c r="F12" s="31" t="s">
        <v>24</v>
      </c>
      <c r="G12" s="32" t="s">
        <v>9</v>
      </c>
      <c r="H12" s="103"/>
      <c r="I12" s="33"/>
      <c r="J12" s="21"/>
      <c r="K12" s="21"/>
      <c r="L12" s="1"/>
      <c r="M12" s="1"/>
      <c r="N12" s="1"/>
      <c r="O12" s="1"/>
      <c r="P12" s="1"/>
      <c r="Q12" s="1"/>
      <c r="R12" s="1"/>
      <c r="S12" s="79">
        <v>45553</v>
      </c>
      <c r="T12" s="74" t="s">
        <v>54</v>
      </c>
      <c r="U12" s="74" t="s">
        <v>35</v>
      </c>
      <c r="V12" s="75" t="s">
        <v>38</v>
      </c>
    </row>
    <row r="13" spans="1:22" ht="20.100000000000001" customHeight="1" thickBot="1" x14ac:dyDescent="0.3">
      <c r="A13" s="71">
        <v>45292</v>
      </c>
      <c r="B13" s="34"/>
      <c r="C13" s="34"/>
      <c r="D13" s="35" t="str">
        <f>IF(OR(B13="",C13=""),"",IF(C13&gt;B13,C13-B13,(1+(C13-B13))))</f>
        <v/>
      </c>
      <c r="E13" s="36" t="str">
        <f>IF(OR(B13="",C13=""),"", IF(AND(H14="0",B13&gt;=C13),C13-$M$2,0))</f>
        <v/>
      </c>
      <c r="F13" s="37" t="str">
        <f>IF(OR(B13="",C13=""),"",D13-E13)</f>
        <v/>
      </c>
      <c r="G13" s="82" t="str">
        <f t="shared" ref="G13" si="0">TEXT(A13:A41,"dddd")</f>
        <v>lunes</v>
      </c>
      <c r="H13" s="38" t="str">
        <f>IF(OR(G13="sábado",G13="domingo"),"1",IF(COUNTIF($S:$S,'ENERO 2024'!A13),"2","0"))</f>
        <v>2</v>
      </c>
      <c r="I13" s="39"/>
      <c r="J13"/>
      <c r="K13" s="40"/>
      <c r="L13" s="41"/>
      <c r="M13" s="41"/>
      <c r="N13" s="41"/>
      <c r="O13" s="41"/>
      <c r="P13" s="41"/>
      <c r="Q13" s="41"/>
      <c r="S13" s="80">
        <v>45554</v>
      </c>
      <c r="T13" s="72" t="s">
        <v>55</v>
      </c>
      <c r="U13" s="72" t="s">
        <v>35</v>
      </c>
      <c r="V13" s="73" t="s">
        <v>56</v>
      </c>
    </row>
    <row r="14" spans="1:22" ht="20.100000000000001" customHeight="1" thickBot="1" x14ac:dyDescent="0.3">
      <c r="A14" s="71">
        <v>45293</v>
      </c>
      <c r="B14" s="34"/>
      <c r="C14" s="34"/>
      <c r="D14" s="35" t="str">
        <f t="shared" ref="D14:D17" si="1">IF(OR(B14="",C14=""),"",IF(C14&gt;B14,C14-B14,(1+(C14-B14))))</f>
        <v/>
      </c>
      <c r="E14" s="36" t="str">
        <f>IF(OR($L$2="",$M$2="",B14="",C14=""),"",(B14&gt;=C14)*MEDIAN(0,C14-$M$2,$L$2-$M$2)+MAX(0,MIN($L$2,C14+(B14&gt;=C14))-MAX($M$2,B14))-IF(AND(H15&lt;&gt;"0",B14&gt;=C14),(C14-$M$2),0))</f>
        <v/>
      </c>
      <c r="F14" s="37" t="str">
        <f>IF(OR(D14="",E14=""),"",D14-E14)</f>
        <v/>
      </c>
      <c r="G14" s="82" t="str">
        <f t="shared" ref="G14:G44" si="2">TEXT(A14:A45,"dddd")</f>
        <v>martes</v>
      </c>
      <c r="H14" s="38" t="str">
        <f>IF(OR(G14="sábado",G14="domingo"),"1",IF(COUNTIF($S:$S,'ENERO 2024'!A14),"2","0"))</f>
        <v>0</v>
      </c>
      <c r="I14" s="39"/>
      <c r="J14"/>
      <c r="K14"/>
      <c r="L14" s="41"/>
      <c r="M14" s="41"/>
      <c r="N14" s="41"/>
      <c r="O14" s="41"/>
      <c r="P14" s="41"/>
      <c r="Q14" s="41"/>
      <c r="R14" s="41"/>
      <c r="S14" s="79">
        <v>45555</v>
      </c>
      <c r="T14" s="74" t="s">
        <v>57</v>
      </c>
      <c r="U14" s="74" t="s">
        <v>35</v>
      </c>
      <c r="V14" s="75" t="s">
        <v>58</v>
      </c>
    </row>
    <row r="15" spans="1:22" ht="20.100000000000001" customHeight="1" thickBot="1" x14ac:dyDescent="0.3">
      <c r="A15" s="71">
        <v>45294</v>
      </c>
      <c r="B15" s="34"/>
      <c r="C15" s="34"/>
      <c r="D15" s="35" t="str">
        <f t="shared" si="1"/>
        <v/>
      </c>
      <c r="E15" s="36" t="str">
        <f>IF(OR($L$2="",$M$2="",B15="",C15=""),"",(B15&gt;=C15)*MEDIAN(0,C15-$M$2,$L$2-$M$2)+MAX(0,MIN($L$2,C15+(B15&gt;=C15))-MAX($M$2,B15))-IF(AND(H16&lt;&gt;"0",B15&gt;=C15),(C15-$M$2),0))</f>
        <v/>
      </c>
      <c r="F15" s="37" t="str">
        <f>IF(OR(D15="",E15=""),"",D15-E15)</f>
        <v/>
      </c>
      <c r="G15" s="82" t="str">
        <f t="shared" si="2"/>
        <v>miércoles</v>
      </c>
      <c r="H15" s="38" t="str">
        <f>IF(OR(G15="sábado",G15="domingo"),"1",IF(COUNTIF($S:$S,'ENERO 2024'!A15),"2","0"))</f>
        <v>0</v>
      </c>
      <c r="I15" s="39"/>
      <c r="J15"/>
      <c r="K15"/>
      <c r="L15" s="41"/>
      <c r="M15" s="41"/>
      <c r="N15" s="42"/>
      <c r="O15" s="41"/>
      <c r="P15" s="41"/>
      <c r="Q15" s="41"/>
      <c r="R15" s="41"/>
      <c r="S15" s="80">
        <v>45577</v>
      </c>
      <c r="T15" s="72" t="s">
        <v>59</v>
      </c>
      <c r="U15" s="72" t="s">
        <v>35</v>
      </c>
      <c r="V15" s="73" t="s">
        <v>60</v>
      </c>
    </row>
    <row r="16" spans="1:22" ht="20.100000000000001" customHeight="1" thickBot="1" x14ac:dyDescent="0.3">
      <c r="A16" s="71">
        <v>45295</v>
      </c>
      <c r="B16" s="34"/>
      <c r="C16" s="34"/>
      <c r="D16" s="35" t="str">
        <f t="shared" si="1"/>
        <v/>
      </c>
      <c r="E16" s="36" t="str">
        <f>IF(OR($L$2="",$M$2="",B16="",C16=""),"",(B16&gt;=C16)*MEDIAN(0,C16-$M$2,$L$2-$M$2)+MAX(0,MIN($L$2,C16+(B16&gt;=C16))-MAX($M$2,B16))-IF(AND(H17&lt;&gt;"0",B16&gt;=C16),(C16-$M$2),0))</f>
        <v/>
      </c>
      <c r="F16" s="37" t="str">
        <f>IF(OR(D16="",E16=""),"",D16-E16)</f>
        <v/>
      </c>
      <c r="G16" s="82" t="str">
        <f t="shared" si="2"/>
        <v>jueves</v>
      </c>
      <c r="H16" s="38" t="str">
        <f>IF(OR(G16="sábado",G16="domingo"),"1",IF(COUNTIF($S:$S,'ENERO 2024'!A16),"2","0"))</f>
        <v>0</v>
      </c>
      <c r="I16" s="39"/>
      <c r="J16"/>
      <c r="K16"/>
      <c r="L16" s="41"/>
      <c r="M16" s="41"/>
      <c r="N16" s="41"/>
      <c r="O16" s="41"/>
      <c r="P16" s="41"/>
      <c r="Q16" s="41"/>
      <c r="R16" s="41"/>
      <c r="S16" s="79">
        <v>45592</v>
      </c>
      <c r="T16" s="74" t="s">
        <v>61</v>
      </c>
      <c r="U16" s="74" t="s">
        <v>35</v>
      </c>
      <c r="V16" s="75" t="s">
        <v>46</v>
      </c>
    </row>
    <row r="17" spans="1:22" ht="20.100000000000001" customHeight="1" thickBot="1" x14ac:dyDescent="0.3">
      <c r="A17" s="71">
        <v>45296</v>
      </c>
      <c r="B17" s="34"/>
      <c r="C17" s="34"/>
      <c r="D17" s="35" t="str">
        <f t="shared" si="1"/>
        <v/>
      </c>
      <c r="E17" s="36" t="str">
        <f>IF(OR($L$2="",$M$2="",B17="",C17=""),"",(B17&gt;=C17)*MEDIAN(0,C17-$M$2,$L$2-$M$2)+MAX(0,MIN($L$2,C17+(B17&gt;=C17))-MAX($M$2,B17))-IF(AND(H18&lt;&gt;"0",B17&gt;=C17),(C17-$M$2),0))</f>
        <v/>
      </c>
      <c r="F17" s="37" t="str">
        <f>IF(OR(D17="",E17=""),"",D17-E17)</f>
        <v/>
      </c>
      <c r="G17" s="82" t="str">
        <f t="shared" si="2"/>
        <v>viernes</v>
      </c>
      <c r="H17" s="38" t="str">
        <f>IF(OR(G17="sábado",G17="domingo"),"1",IF(COUNTIF($S:$S,'ENERO 2024'!A17),"2","0"))</f>
        <v>0</v>
      </c>
      <c r="I17" s="39"/>
      <c r="J17"/>
      <c r="K17"/>
      <c r="L17" s="41"/>
      <c r="M17" s="41"/>
      <c r="N17" s="41"/>
      <c r="O17" s="41"/>
      <c r="P17" s="41"/>
      <c r="Q17" s="41"/>
      <c r="R17" s="41"/>
      <c r="S17" s="80">
        <v>45596</v>
      </c>
      <c r="T17" s="72" t="s">
        <v>62</v>
      </c>
      <c r="U17" s="72" t="s">
        <v>40</v>
      </c>
      <c r="V17" s="73" t="s">
        <v>63</v>
      </c>
    </row>
    <row r="18" spans="1:22" ht="20.100000000000001" customHeight="1" thickBot="1" x14ac:dyDescent="0.3">
      <c r="A18" s="71">
        <v>45297</v>
      </c>
      <c r="B18" s="34"/>
      <c r="C18" s="34"/>
      <c r="D18" s="35" t="str">
        <f>IF(OR(B18="",C18=""),"",IF(C18&gt;B18,C18-B18,(1+(C18-B18))))</f>
        <v/>
      </c>
      <c r="E18" s="36" t="str">
        <f>IF(OR(B18="",C18=""),"", IF(AND(H19="0",B18&gt;=C18),C18-$M$2,0))</f>
        <v/>
      </c>
      <c r="F18" s="37" t="str">
        <f>IF(OR(B18="",C18=""),"",D18-E18)</f>
        <v/>
      </c>
      <c r="G18" s="82" t="str">
        <f t="shared" si="2"/>
        <v>sábado</v>
      </c>
      <c r="H18" s="38" t="str">
        <f>IF(OR(G18="sábado",G18="domingo"),"1",IF(COUNTIF($S:$S,'ENERO 2024'!A18),"2","0"))</f>
        <v>1</v>
      </c>
      <c r="I18" s="39"/>
      <c r="J18"/>
      <c r="K18"/>
      <c r="S18" s="79">
        <v>45597</v>
      </c>
      <c r="T18" s="74" t="s">
        <v>64</v>
      </c>
      <c r="U18" s="74" t="s">
        <v>40</v>
      </c>
      <c r="V18" s="75" t="s">
        <v>36</v>
      </c>
    </row>
    <row r="19" spans="1:22" ht="20.100000000000001" customHeight="1" thickBot="1" x14ac:dyDescent="0.3">
      <c r="A19" s="71">
        <v>45298</v>
      </c>
      <c r="B19" s="34"/>
      <c r="C19" s="34"/>
      <c r="D19" s="35" t="str">
        <f>IF(OR(B19="",C19=""),"",IF(C19&gt;B19,C19-B19,(1+(C19-B19))))</f>
        <v/>
      </c>
      <c r="E19" s="36" t="str">
        <f>IF(OR(B19="",C19=""),"", IF(AND(H20="0",B19&gt;=C19),C19-$M$2,0))</f>
        <v/>
      </c>
      <c r="F19" s="37" t="str">
        <f>IF(OR(B19="",C19=""),"",D19-E19)</f>
        <v/>
      </c>
      <c r="G19" s="82" t="str">
        <f t="shared" si="2"/>
        <v>domingo</v>
      </c>
      <c r="H19" s="38" t="str">
        <f>IF(OR(G19="sábado",G19="domingo"),"1",IF(COUNTIF($S:$S,'ENERO 2024'!A19),"2","0"))</f>
        <v>1</v>
      </c>
      <c r="I19" s="39"/>
      <c r="J19"/>
      <c r="K19"/>
      <c r="S19" s="80">
        <v>45620</v>
      </c>
      <c r="T19" s="72" t="s">
        <v>65</v>
      </c>
      <c r="U19" s="72" t="s">
        <v>35</v>
      </c>
      <c r="V19" s="73" t="s">
        <v>46</v>
      </c>
    </row>
    <row r="20" spans="1:22" ht="20.100000000000001" customHeight="1" thickBot="1" x14ac:dyDescent="0.3">
      <c r="A20" s="71">
        <v>45299</v>
      </c>
      <c r="B20" s="34"/>
      <c r="C20" s="34"/>
      <c r="D20" s="35" t="str">
        <f t="shared" ref="D20:D24" si="3">IF(OR(B20="",C20=""),"",IF(C20&gt;B20,C20-B20,(1+(C20-B20))))</f>
        <v/>
      </c>
      <c r="E20" s="36" t="str">
        <f>IF(OR($L$2="",$M$2="",B20="",C20=""),"",(B20&gt;=C20)*MEDIAN(0,C20-$M$2,$L$2-$M$2)+MAX(0,MIN($L$2,C20+(B20&gt;=C20))-MAX($M$2,B20))-IF(AND(H21&lt;&gt;"0",B20&gt;=C20),(C20-$M$2),0))</f>
        <v/>
      </c>
      <c r="F20" s="37" t="str">
        <f>IF(OR(D20="",E20=""),"",D20-E20)</f>
        <v/>
      </c>
      <c r="G20" s="82" t="str">
        <f t="shared" si="2"/>
        <v>lunes</v>
      </c>
      <c r="H20" s="38" t="str">
        <f>IF(OR(G20="sábado",G20="domingo"),"1",IF(COUNTIF($S:$S,'ENERO 2024'!A20),"2","0"))</f>
        <v>0</v>
      </c>
      <c r="I20" s="39"/>
      <c r="J20"/>
      <c r="K20"/>
      <c r="S20" s="79">
        <v>45634</v>
      </c>
      <c r="T20" s="74" t="s">
        <v>66</v>
      </c>
      <c r="U20" s="74" t="s">
        <v>40</v>
      </c>
      <c r="V20" s="75" t="s">
        <v>36</v>
      </c>
    </row>
    <row r="21" spans="1:22" ht="20.100000000000001" customHeight="1" thickBot="1" x14ac:dyDescent="0.3">
      <c r="A21" s="71">
        <v>45300</v>
      </c>
      <c r="B21" s="34"/>
      <c r="C21" s="34"/>
      <c r="D21" s="35" t="str">
        <f t="shared" si="3"/>
        <v/>
      </c>
      <c r="E21" s="36" t="str">
        <f>IF(OR($L$2="",$M$2="",B21="",C21=""),"",(B21&gt;=C21)*MEDIAN(0,C21-$M$2,$L$2-$M$2)+MAX(0,MIN($L$2,C21+(B21&gt;=C21))-MAX($M$2,B21))-IF(AND(H22&lt;&gt;"0",B21&gt;=C21),(C21-$M$2),0))</f>
        <v/>
      </c>
      <c r="F21" s="37" t="str">
        <f>IF(OR(D21="",E21=""),"",D21-E21)</f>
        <v/>
      </c>
      <c r="G21" s="82" t="str">
        <f t="shared" si="2"/>
        <v>martes</v>
      </c>
      <c r="H21" s="38" t="str">
        <f>IF(OR(G21="sábado",G21="domingo"),"1",IF(COUNTIF($S:$S,'ENERO 2024'!A21),"2","0"))</f>
        <v>0</v>
      </c>
      <c r="I21" s="39"/>
      <c r="J21"/>
      <c r="K21"/>
      <c r="S21" s="80">
        <v>45651</v>
      </c>
      <c r="T21" s="72" t="s">
        <v>67</v>
      </c>
      <c r="U21" s="72" t="s">
        <v>40</v>
      </c>
      <c r="V21" s="73" t="s">
        <v>38</v>
      </c>
    </row>
    <row r="22" spans="1:22" ht="20.100000000000001" customHeight="1" thickBot="1" x14ac:dyDescent="0.3">
      <c r="A22" s="71">
        <v>45301</v>
      </c>
      <c r="B22" s="34"/>
      <c r="C22" s="34"/>
      <c r="D22" s="35" t="str">
        <f t="shared" si="3"/>
        <v/>
      </c>
      <c r="E22" s="36" t="str">
        <f>IF(OR($L$2="",$M$2="",B22="",C22=""),"",(B22&gt;=C22)*MEDIAN(0,C22-$M$2,$L$2-$M$2)+MAX(0,MIN($L$2,C22+(B22&gt;=C22))-MAX($M$2,B22))-IF(AND(H23&lt;&gt;"0",B22&gt;=C22),(C22-$M$2),0))</f>
        <v/>
      </c>
      <c r="F22" s="37" t="str">
        <f>IF(OR(D22="",E22=""),"",D22-E22)</f>
        <v/>
      </c>
      <c r="G22" s="82" t="str">
        <f t="shared" si="2"/>
        <v>miércoles</v>
      </c>
      <c r="H22" s="38" t="str">
        <f>IF(OR(G22="sábado",G22="domingo"),"1",IF(COUNTIF($S:$S,'ENERO 2024'!A22),"2","0"))</f>
        <v>0</v>
      </c>
      <c r="I22" s="39"/>
      <c r="J22"/>
      <c r="K22"/>
    </row>
    <row r="23" spans="1:22" ht="20.100000000000001" customHeight="1" thickBot="1" x14ac:dyDescent="0.3">
      <c r="A23" s="71">
        <v>45302</v>
      </c>
      <c r="B23" s="34"/>
      <c r="C23" s="34"/>
      <c r="D23" s="35" t="str">
        <f t="shared" si="3"/>
        <v/>
      </c>
      <c r="E23" s="36" t="str">
        <f>IF(OR($L$2="",$M$2="",B23="",C23=""),"",(B23&gt;=C23)*MEDIAN(0,C23-$M$2,$L$2-$M$2)+MAX(0,MIN($L$2,C23+(B23&gt;=C23))-MAX($M$2,B23))-IF(AND(H24&lt;&gt;"0",B23&gt;=C23),(C23-$M$2),0))</f>
        <v/>
      </c>
      <c r="F23" s="37" t="str">
        <f>IF(OR(D23="",E23=""),"",D23-E23)</f>
        <v/>
      </c>
      <c r="G23" s="82" t="str">
        <f t="shared" si="2"/>
        <v>jueves</v>
      </c>
      <c r="H23" s="38" t="str">
        <f>IF(OR(G23="sábado",G23="domingo"),"1",IF(COUNTIF($S:$S,'ENERO 2024'!A23),"2","0"))</f>
        <v>0</v>
      </c>
      <c r="I23" s="39"/>
      <c r="J23"/>
      <c r="K23"/>
    </row>
    <row r="24" spans="1:22" ht="20.100000000000001" customHeight="1" thickBot="1" x14ac:dyDescent="0.3">
      <c r="A24" s="71">
        <v>45303</v>
      </c>
      <c r="B24" s="34"/>
      <c r="C24" s="34"/>
      <c r="D24" s="35" t="str">
        <f t="shared" si="3"/>
        <v/>
      </c>
      <c r="E24" s="36" t="str">
        <f>IF(OR($L$2="",$M$2="",B24="",C24=""),"",(B24&gt;=C24)*MEDIAN(0,C24-$M$2,$L$2-$M$2)+MAX(0,MIN($L$2,C24+(B24&gt;=C24))-MAX($M$2,B24))-IF(AND(H25&lt;&gt;"0",B24&gt;=C24),(C24-$M$2),0))</f>
        <v/>
      </c>
      <c r="F24" s="37" t="str">
        <f>IF(OR(D24="",E24=""),"",D24-E24)</f>
        <v/>
      </c>
      <c r="G24" s="82" t="str">
        <f t="shared" si="2"/>
        <v>viernes</v>
      </c>
      <c r="H24" s="38" t="str">
        <f>IF(OR(G24="sábado",G24="domingo"),"1",IF(COUNTIF($S:$S,'ENERO 2024'!A24),"2","0"))</f>
        <v>0</v>
      </c>
      <c r="I24" s="39"/>
      <c r="J24"/>
      <c r="K24"/>
    </row>
    <row r="25" spans="1:22" ht="20.100000000000001" customHeight="1" thickBot="1" x14ac:dyDescent="0.3">
      <c r="A25" s="71">
        <v>45304</v>
      </c>
      <c r="B25" s="34"/>
      <c r="C25" s="34"/>
      <c r="D25" s="35" t="str">
        <f>IF(OR(B25="",C25=""),"",IF(C25&gt;B25,C25-B25,(1+(C25-B25))))</f>
        <v/>
      </c>
      <c r="E25" s="36" t="str">
        <f>IF(OR(B25="",C25=""),"", IF(AND(H26="0",B25&gt;=C25),C25-$M$2,0))</f>
        <v/>
      </c>
      <c r="F25" s="37" t="str">
        <f>IF(OR(B25="",C25=""),"",D25-E25)</f>
        <v/>
      </c>
      <c r="G25" s="82" t="str">
        <f t="shared" si="2"/>
        <v>sábado</v>
      </c>
      <c r="H25" s="38" t="str">
        <f>IF(OR(G25="sábado",G25="domingo"),"1",IF(COUNTIF($S:$S,'ENERO 2024'!A25),"2","0"))</f>
        <v>1</v>
      </c>
      <c r="I25" s="39"/>
      <c r="J25"/>
      <c r="K25"/>
    </row>
    <row r="26" spans="1:22" ht="20.100000000000001" customHeight="1" thickBot="1" x14ac:dyDescent="0.3">
      <c r="A26" s="71">
        <v>45305</v>
      </c>
      <c r="B26" s="34"/>
      <c r="C26" s="34"/>
      <c r="D26" s="35" t="str">
        <f>IF(OR(B26="",C26=""),"",IF(C26&gt;B26,C26-B26,(1+(C26-B26))))</f>
        <v/>
      </c>
      <c r="E26" s="36" t="str">
        <f>IF(OR(B26="",C26=""),"", IF(AND(H27="0",B26&gt;=C26),C26-$M$2,0))</f>
        <v/>
      </c>
      <c r="F26" s="37" t="str">
        <f>IF(OR(B26="",C26=""),"",D26-E26)</f>
        <v/>
      </c>
      <c r="G26" s="82" t="str">
        <f t="shared" si="2"/>
        <v>domingo</v>
      </c>
      <c r="H26" s="38" t="str">
        <f>IF(OR(G26="sábado",G26="domingo"),"1",IF(COUNTIF($S:$S,'ENERO 2024'!A26),"2","0"))</f>
        <v>1</v>
      </c>
      <c r="I26" s="39"/>
      <c r="J26"/>
      <c r="K26"/>
    </row>
    <row r="27" spans="1:22" ht="20.100000000000001" customHeight="1" thickBot="1" x14ac:dyDescent="0.3">
      <c r="A27" s="71">
        <v>45306</v>
      </c>
      <c r="B27" s="34"/>
      <c r="C27" s="34"/>
      <c r="D27" s="35" t="str">
        <f t="shared" ref="D27:D31" si="4">IF(OR(B27="",C27=""),"",IF(C27&gt;B27,C27-B27,(1+(C27-B27))))</f>
        <v/>
      </c>
      <c r="E27" s="36" t="str">
        <f>IF(OR($L$2="",$M$2="",B27="",C27=""),"",(B27&gt;=C27)*MEDIAN(0,C27-$M$2,$L$2-$M$2)+MAX(0,MIN($L$2,C27+(B27&gt;=C27))-MAX($M$2,B27))-IF(AND(H28&lt;&gt;"0",B27&gt;=C27),(C27-$M$2),0))</f>
        <v/>
      </c>
      <c r="F27" s="37" t="str">
        <f>IF(OR(D27="",E27=""),"",D27-E27)</f>
        <v/>
      </c>
      <c r="G27" s="82" t="str">
        <f t="shared" si="2"/>
        <v>lunes</v>
      </c>
      <c r="H27" s="38" t="str">
        <f>IF(OR(G27="sábado",G27="domingo"),"1",IF(COUNTIF($S:$S,'ENERO 2024'!A27),"2","0"))</f>
        <v>0</v>
      </c>
      <c r="I27" s="39"/>
      <c r="J27"/>
      <c r="K27"/>
    </row>
    <row r="28" spans="1:22" ht="20.100000000000001" customHeight="1" thickBot="1" x14ac:dyDescent="0.3">
      <c r="A28" s="71">
        <v>45307</v>
      </c>
      <c r="B28" s="34"/>
      <c r="C28" s="34"/>
      <c r="D28" s="35" t="str">
        <f t="shared" si="4"/>
        <v/>
      </c>
      <c r="E28" s="36" t="str">
        <f>IF(OR($L$2="",$M$2="",B28="",C28=""),"",(B28&gt;=C28)*MEDIAN(0,C28-$M$2,$L$2-$M$2)+MAX(0,MIN($L$2,C28+(B28&gt;=C28))-MAX($M$2,B28))-IF(AND(H29&lt;&gt;"0",B28&gt;=C28),(C28-$M$2),0))</f>
        <v/>
      </c>
      <c r="F28" s="37" t="str">
        <f>IF(OR(D28="",E28=""),"",D28-E28)</f>
        <v/>
      </c>
      <c r="G28" s="82" t="str">
        <f t="shared" si="2"/>
        <v>martes</v>
      </c>
      <c r="H28" s="38" t="str">
        <f>IF(OR(G28="sábado",G28="domingo"),"1",IF(COUNTIF($S:$S,'ENERO 2024'!A28),"2","0"))</f>
        <v>0</v>
      </c>
      <c r="I28" s="39"/>
      <c r="J28"/>
      <c r="K28"/>
    </row>
    <row r="29" spans="1:22" ht="20.100000000000001" customHeight="1" thickBot="1" x14ac:dyDescent="0.3">
      <c r="A29" s="71">
        <v>45308</v>
      </c>
      <c r="B29" s="34"/>
      <c r="C29" s="34"/>
      <c r="D29" s="35" t="str">
        <f t="shared" si="4"/>
        <v/>
      </c>
      <c r="E29" s="36" t="str">
        <f>IF(OR($L$2="",$M$2="",B29="",C29=""),"",(B29&gt;=C29)*MEDIAN(0,C29-$M$2,$L$2-$M$2)+MAX(0,MIN($L$2,C29+(B29&gt;=C29))-MAX($M$2,B29))-IF(AND(H30&lt;&gt;"0",B29&gt;=C29),(C29-$M$2),0))</f>
        <v/>
      </c>
      <c r="F29" s="37" t="str">
        <f>IF(OR(D29="",E29=""),"",D29-E29)</f>
        <v/>
      </c>
      <c r="G29" s="82" t="str">
        <f t="shared" si="2"/>
        <v>miércoles</v>
      </c>
      <c r="H29" s="38" t="str">
        <f>IF(OR(G29="sábado",G29="domingo"),"1",IF(COUNTIF($S:$S,'ENERO 2024'!A29),"2","0"))</f>
        <v>0</v>
      </c>
      <c r="I29" s="39"/>
      <c r="J29"/>
      <c r="K29"/>
    </row>
    <row r="30" spans="1:22" ht="20.100000000000001" customHeight="1" thickBot="1" x14ac:dyDescent="0.3">
      <c r="A30" s="71">
        <v>45309</v>
      </c>
      <c r="B30" s="34"/>
      <c r="C30" s="34"/>
      <c r="D30" s="35" t="str">
        <f t="shared" si="4"/>
        <v/>
      </c>
      <c r="E30" s="36" t="str">
        <f>IF(OR($L$2="",$M$2="",B30="",C30=""),"",(B30&gt;=C30)*MEDIAN(0,C30-$M$2,$L$2-$M$2)+MAX(0,MIN($L$2,C30+(B30&gt;=C30))-MAX($M$2,B30))-IF(AND(H31&lt;&gt;"0",B30&gt;=C30),(C30-$M$2),0))</f>
        <v/>
      </c>
      <c r="F30" s="37" t="str">
        <f>IF(OR(D30="",E30=""),"",D30-E30)</f>
        <v/>
      </c>
      <c r="G30" s="82" t="str">
        <f t="shared" si="2"/>
        <v>jueves</v>
      </c>
      <c r="H30" s="38" t="str">
        <f>IF(OR(G30="sábado",G30="domingo"),"1",IF(COUNTIF($S:$S,'ENERO 2024'!A30),"2","0"))</f>
        <v>0</v>
      </c>
      <c r="I30" s="39"/>
      <c r="J30"/>
      <c r="K30"/>
    </row>
    <row r="31" spans="1:22" ht="20.100000000000001" customHeight="1" thickBot="1" x14ac:dyDescent="0.3">
      <c r="A31" s="71">
        <v>45310</v>
      </c>
      <c r="B31" s="34"/>
      <c r="C31" s="34"/>
      <c r="D31" s="35" t="str">
        <f t="shared" si="4"/>
        <v/>
      </c>
      <c r="E31" s="36" t="str">
        <f>IF(OR($L$2="",$M$2="",B31="",C31=""),"",(B31&gt;=C31)*MEDIAN(0,C31-$M$2,$L$2-$M$2)+MAX(0,MIN($L$2,C31+(B31&gt;=C31))-MAX($M$2,B31))-IF(AND(H32&lt;&gt;"0",B31&gt;=C31),(C31-$M$2),0))</f>
        <v/>
      </c>
      <c r="F31" s="37" t="str">
        <f>IF(OR(D31="",E31=""),"",D31-E31)</f>
        <v/>
      </c>
      <c r="G31" s="82" t="str">
        <f t="shared" si="2"/>
        <v>viernes</v>
      </c>
      <c r="H31" s="38" t="str">
        <f>IF(OR(G31="sábado",G31="domingo"),"1",IF(COUNTIF($S:$S,'ENERO 2024'!A31),"2","0"))</f>
        <v>0</v>
      </c>
      <c r="I31" s="39"/>
      <c r="J31"/>
      <c r="K31"/>
    </row>
    <row r="32" spans="1:22" ht="20.100000000000001" customHeight="1" thickBot="1" x14ac:dyDescent="0.3">
      <c r="A32" s="71">
        <v>45311</v>
      </c>
      <c r="B32" s="34"/>
      <c r="C32" s="34"/>
      <c r="D32" s="35" t="str">
        <f>IF(OR(B32="",C32=""),"",IF(C32&gt;B32,C32-B32,(1+(C32-B32))))</f>
        <v/>
      </c>
      <c r="E32" s="36" t="str">
        <f>IF(OR(B32="",C32=""),"", IF(AND(H33="0",B32&gt;=C32),C32-$M$2,0))</f>
        <v/>
      </c>
      <c r="F32" s="37" t="str">
        <f>IF(OR(B32="",C32=""),"",D32-E32)</f>
        <v/>
      </c>
      <c r="G32" s="82" t="str">
        <f t="shared" si="2"/>
        <v>sábado</v>
      </c>
      <c r="H32" s="38" t="str">
        <f>IF(OR(G32="sábado",G32="domingo"),"1",IF(COUNTIF($S:$S,'ENERO 2024'!A32),"2","0"))</f>
        <v>1</v>
      </c>
      <c r="I32" s="39"/>
      <c r="J32"/>
      <c r="K32"/>
    </row>
    <row r="33" spans="1:10" ht="20.100000000000001" customHeight="1" thickBot="1" x14ac:dyDescent="0.3">
      <c r="A33" s="71">
        <v>45312</v>
      </c>
      <c r="B33" s="34"/>
      <c r="C33" s="34"/>
      <c r="D33" s="35" t="str">
        <f>IF(OR(B33="",C33=""),"",IF(C33&gt;B33,C33-B33,(1+(C33-B33))))</f>
        <v/>
      </c>
      <c r="E33" s="36" t="str">
        <f>IF(OR(B33="",C33=""),"", IF(AND(H34="0",B33&gt;=C33),C33-$M$2,0))</f>
        <v/>
      </c>
      <c r="F33" s="37" t="str">
        <f>IF(OR(B33="",C33=""),"",D33-E33)</f>
        <v/>
      </c>
      <c r="G33" s="82" t="str">
        <f t="shared" si="2"/>
        <v>domingo</v>
      </c>
      <c r="H33" s="38" t="str">
        <f>IF(OR(G33="sábado",G33="domingo"),"1",IF(COUNTIF($S:$S,'ENERO 2024'!A33),"2","0"))</f>
        <v>1</v>
      </c>
      <c r="I33" s="39"/>
      <c r="J33" s="41"/>
    </row>
    <row r="34" spans="1:10" ht="20.100000000000001" customHeight="1" thickBot="1" x14ac:dyDescent="0.3">
      <c r="A34" s="71">
        <v>45313</v>
      </c>
      <c r="B34" s="34"/>
      <c r="C34" s="34"/>
      <c r="D34" s="35" t="str">
        <f t="shared" ref="D34:D38" si="5">IF(OR(B34="",C34=""),"",IF(C34&gt;B34,C34-B34,(1+(C34-B34))))</f>
        <v/>
      </c>
      <c r="E34" s="36" t="str">
        <f>IF(OR($L$2="",$M$2="",B34="",C34=""),"",(B34&gt;=C34)*MEDIAN(0,C34-$M$2,$L$2-$M$2)+MAX(0,MIN($L$2,C34+(B34&gt;=C34))-MAX($M$2,B34))-IF(AND(H35&lt;&gt;"0",B34&gt;=C34),(C34-$M$2),0))</f>
        <v/>
      </c>
      <c r="F34" s="37" t="str">
        <f>IF(OR(D34="",E34=""),"",D34-E34)</f>
        <v/>
      </c>
      <c r="G34" s="82" t="str">
        <f t="shared" si="2"/>
        <v>lunes</v>
      </c>
      <c r="H34" s="38" t="str">
        <f>IF(OR(G34="sábado",G34="domingo"),"1",IF(COUNTIF($S:$S,'ENERO 2024'!A34),"2","0"))</f>
        <v>0</v>
      </c>
      <c r="I34" s="39"/>
      <c r="J34" s="41"/>
    </row>
    <row r="35" spans="1:10" ht="20.100000000000001" customHeight="1" thickBot="1" x14ac:dyDescent="0.3">
      <c r="A35" s="71">
        <v>45314</v>
      </c>
      <c r="B35" s="34"/>
      <c r="C35" s="34"/>
      <c r="D35" s="35" t="str">
        <f t="shared" si="5"/>
        <v/>
      </c>
      <c r="E35" s="36" t="str">
        <f>IF(OR($L$2="",$M$2="",B35="",C35=""),"",(B35&gt;=C35)*MEDIAN(0,C35-$M$2,$L$2-$M$2)+MAX(0,MIN($L$2,C35+(B35&gt;=C35))-MAX($M$2,B35))-IF(AND(H36&lt;&gt;"0",B35&gt;=C35),(C35-$M$2),0))</f>
        <v/>
      </c>
      <c r="F35" s="37" t="str">
        <f>IF(OR(D35="",E35=""),"",D35-E35)</f>
        <v/>
      </c>
      <c r="G35" s="82" t="str">
        <f t="shared" si="2"/>
        <v>martes</v>
      </c>
      <c r="H35" s="38" t="str">
        <f>IF(OR(G35="sábado",G35="domingo"),"1",IF(COUNTIF($S:$S,'ENERO 2024'!A35),"2","0"))</f>
        <v>0</v>
      </c>
      <c r="I35" s="39"/>
      <c r="J35" s="41"/>
    </row>
    <row r="36" spans="1:10" ht="20.100000000000001" customHeight="1" thickBot="1" x14ac:dyDescent="0.3">
      <c r="A36" s="71">
        <v>45315</v>
      </c>
      <c r="B36" s="34"/>
      <c r="C36" s="34"/>
      <c r="D36" s="35" t="str">
        <f t="shared" si="5"/>
        <v/>
      </c>
      <c r="E36" s="36" t="str">
        <f>IF(OR($L$2="",$M$2="",B36="",C36=""),"",(B36&gt;=C36)*MEDIAN(0,C36-$M$2,$L$2-$M$2)+MAX(0,MIN($L$2,C36+(B36&gt;=C36))-MAX($M$2,B36))-IF(AND(H37&lt;&gt;"0",B36&gt;=C36),(C36-$M$2),0))</f>
        <v/>
      </c>
      <c r="F36" s="37" t="str">
        <f>IF(OR(D36="",E36=""),"",D36-E36)</f>
        <v/>
      </c>
      <c r="G36" s="82" t="str">
        <f t="shared" si="2"/>
        <v>miércoles</v>
      </c>
      <c r="H36" s="38" t="str">
        <f>IF(OR(G36="sábado",G36="domingo"),"1",IF(COUNTIF($S:$S,'ENERO 2024'!A36),"2","0"))</f>
        <v>0</v>
      </c>
      <c r="I36" s="39"/>
      <c r="J36" s="41"/>
    </row>
    <row r="37" spans="1:10" ht="20.100000000000001" customHeight="1" thickBot="1" x14ac:dyDescent="0.3">
      <c r="A37" s="71">
        <v>45316</v>
      </c>
      <c r="B37" s="34"/>
      <c r="C37" s="34"/>
      <c r="D37" s="35" t="str">
        <f t="shared" si="5"/>
        <v/>
      </c>
      <c r="E37" s="36" t="str">
        <f>IF(OR($L$2="",$M$2="",B37="",C37=""),"",(B37&gt;=C37)*MEDIAN(0,C37-$M$2,$L$2-$M$2)+MAX(0,MIN($L$2,C37+(B37&gt;=C37))-MAX($M$2,B37))-IF(AND(H38&lt;&gt;"0",B37&gt;=C37),(C37-$M$2),0))</f>
        <v/>
      </c>
      <c r="F37" s="37" t="str">
        <f>IF(OR(D37="",E37=""),"",D37-E37)</f>
        <v/>
      </c>
      <c r="G37" s="82" t="str">
        <f t="shared" si="2"/>
        <v>jueves</v>
      </c>
      <c r="H37" s="38" t="str">
        <f>IF(OR(G37="sábado",G37="domingo"),"1",IF(COUNTIF($S:$S,'ENERO 2024'!A37),"2","0"))</f>
        <v>0</v>
      </c>
      <c r="I37" s="39"/>
      <c r="J37" s="41"/>
    </row>
    <row r="38" spans="1:10" ht="20.100000000000001" customHeight="1" thickBot="1" x14ac:dyDescent="0.3">
      <c r="A38" s="71">
        <v>45317</v>
      </c>
      <c r="B38" s="34"/>
      <c r="C38" s="34"/>
      <c r="D38" s="35" t="str">
        <f t="shared" si="5"/>
        <v/>
      </c>
      <c r="E38" s="36" t="str">
        <f>IF(OR($L$2="",$M$2="",B38="",C38=""),"",(B38&gt;=C38)*MEDIAN(0,C38-$M$2,$L$2-$M$2)+MAX(0,MIN($L$2,C38+(B38&gt;=C38))-MAX($M$2,B38))-IF(AND(H39&lt;&gt;"0",B38&gt;=C38),(C38-$M$2),0))</f>
        <v/>
      </c>
      <c r="F38" s="37" t="str">
        <f>IF(OR(D38="",E38=""),"",D38-E38)</f>
        <v/>
      </c>
      <c r="G38" s="82" t="str">
        <f t="shared" si="2"/>
        <v>viernes</v>
      </c>
      <c r="H38" s="38" t="str">
        <f>IF(OR(G38="sábado",G38="domingo"),"1",IF(COUNTIF($S:$S,'ENERO 2024'!A38),"2","0"))</f>
        <v>0</v>
      </c>
      <c r="I38" s="39"/>
      <c r="J38" s="41"/>
    </row>
    <row r="39" spans="1:10" ht="20.100000000000001" customHeight="1" thickBot="1" x14ac:dyDescent="0.3">
      <c r="A39" s="71">
        <v>45318</v>
      </c>
      <c r="B39" s="34"/>
      <c r="C39" s="34"/>
      <c r="D39" s="35" t="str">
        <f>IF(OR(B39="",C39=""),"",IF(C39&gt;B39,C39-B39,(1+(C39-B39))))</f>
        <v/>
      </c>
      <c r="E39" s="36" t="str">
        <f>IF(OR(B39="",C39=""),"", IF(AND(H40="0",B39&gt;=C39),C39-$M$2,0))</f>
        <v/>
      </c>
      <c r="F39" s="37" t="str">
        <f>IF(OR(B39="",C39=""),"",D39-E39)</f>
        <v/>
      </c>
      <c r="G39" s="82" t="str">
        <f t="shared" si="2"/>
        <v>sábado</v>
      </c>
      <c r="H39" s="38" t="str">
        <f>IF(OR(G39="sábado",G39="domingo"),"1",IF(COUNTIF($S:$S,'ENERO 2024'!A39),"2","0"))</f>
        <v>1</v>
      </c>
      <c r="I39" s="39"/>
      <c r="J39" s="41"/>
    </row>
    <row r="40" spans="1:10" ht="20.100000000000001" customHeight="1" thickBot="1" x14ac:dyDescent="0.3">
      <c r="A40" s="71">
        <v>45319</v>
      </c>
      <c r="B40" s="34"/>
      <c r="C40" s="34"/>
      <c r="D40" s="35" t="str">
        <f>IF(OR(B40="",C40=""),"",IF(C40&gt;B40,C40-B40,(1+(C40-B40))))</f>
        <v/>
      </c>
      <c r="E40" s="36" t="str">
        <f>IF(OR(B40="",C40=""),"", IF(AND(H41="0",B40&gt;=C40),C40-$M$2,0))</f>
        <v/>
      </c>
      <c r="F40" s="37" t="str">
        <f>IF(OR(B40="",C40=""),"",D40-E40)</f>
        <v/>
      </c>
      <c r="G40" s="82" t="str">
        <f t="shared" si="2"/>
        <v>domingo</v>
      </c>
      <c r="H40" s="38" t="str">
        <f>IF(OR(G40="sábado",G40="domingo"),"1",IF(COUNTIF($S:$S,'ENERO 2024'!A40),"2","0"))</f>
        <v>1</v>
      </c>
      <c r="I40" s="39"/>
      <c r="J40" s="41"/>
    </row>
    <row r="41" spans="1:10" ht="20.100000000000001" customHeight="1" thickBot="1" x14ac:dyDescent="0.3">
      <c r="A41" s="71">
        <v>45320</v>
      </c>
      <c r="B41" s="34"/>
      <c r="C41" s="34"/>
      <c r="D41" s="35" t="str">
        <f t="shared" ref="D41:D43" si="6">IF(OR(B41="",C41=""),"",IF(C41&gt;B41,C41-B41,(1+(C41-B41))))</f>
        <v/>
      </c>
      <c r="E41" s="36" t="str">
        <f>IF(OR($L$2="",$M$2="",B41="",C41=""),"",(B41&gt;=C41)*MEDIAN(0,C41-$M$2,$L$2-$M$2)+MAX(0,MIN($L$2,C41+(B41&gt;=C41))-MAX($M$2,B41))-IF(AND(H42&lt;&gt;"0",B41&gt;=C41),(C41-$M$2),0))</f>
        <v/>
      </c>
      <c r="F41" s="37" t="str">
        <f>IF(OR(D41="",E41=""),"",D41-E41)</f>
        <v/>
      </c>
      <c r="G41" s="82" t="str">
        <f t="shared" si="2"/>
        <v>lunes</v>
      </c>
      <c r="H41" s="38" t="str">
        <f>IF(OR(G41="sábado",G41="domingo"),"1",IF(COUNTIF($S:$S,'ENERO 2024'!A41),"2","0"))</f>
        <v>0</v>
      </c>
      <c r="I41" s="39"/>
      <c r="J41" s="41"/>
    </row>
    <row r="42" spans="1:10" ht="20.100000000000001" customHeight="1" thickBot="1" x14ac:dyDescent="0.3">
      <c r="A42" s="71">
        <v>45321</v>
      </c>
      <c r="B42" s="34"/>
      <c r="C42" s="34"/>
      <c r="D42" s="35" t="str">
        <f t="shared" si="6"/>
        <v/>
      </c>
      <c r="E42" s="36" t="str">
        <f>IF(OR($L$2="",$M$2="",B42="",C42=""),"",(B42&gt;=C42)*MEDIAN(0,C42-$M$2,$L$2-$M$2)+MAX(0,MIN($L$2,C42+(B42&gt;=C42))-MAX($M$2,B42))-IF(AND(H43&lt;&gt;"0",B42&gt;=C42),(C42-$M$2),0))</f>
        <v/>
      </c>
      <c r="F42" s="37" t="str">
        <f>IF(OR(D42="",E42=""),"",D42-E42)</f>
        <v/>
      </c>
      <c r="G42" s="82" t="str">
        <f t="shared" si="2"/>
        <v>martes</v>
      </c>
      <c r="H42" s="38" t="str">
        <f>IF(OR(G42="sábado",G42="domingo"),"1",IF(COUNTIF($S:$S,'ENERO 2024'!A42),"2","0"))</f>
        <v>0</v>
      </c>
      <c r="I42" s="39"/>
      <c r="J42" s="41"/>
    </row>
    <row r="43" spans="1:10" ht="20.100000000000001" customHeight="1" x14ac:dyDescent="0.25">
      <c r="A43" s="71">
        <v>45322</v>
      </c>
      <c r="B43" s="34"/>
      <c r="C43" s="34"/>
      <c r="D43" s="35" t="str">
        <f t="shared" si="6"/>
        <v/>
      </c>
      <c r="E43" s="36" t="str">
        <f>IF(OR($L$2="",$M$2="",B43="",C43=""),"",(B43&gt;=C43)*MEDIAN(0,C43-$M$2,$L$2-$M$2)+MAX(0,MIN($L$2,C43+(B43&gt;=C43))-MAX($M$2,B43))-IF(AND(H44&lt;&gt;"0",B43&gt;=C43),(C43-$M$2),0))</f>
        <v/>
      </c>
      <c r="F43" s="37" t="str">
        <f>IF(OR(D43="",E43=""),"",D43-E43)</f>
        <v/>
      </c>
      <c r="G43" s="82" t="str">
        <f t="shared" si="2"/>
        <v>miércoles</v>
      </c>
      <c r="H43" s="38" t="str">
        <f>IF(OR(G43="sábado",G43="domingo"),"1",IF(COUNTIF($S:$S,'ENERO 2024'!A43),"2","0"))</f>
        <v>0</v>
      </c>
      <c r="I43" s="39"/>
      <c r="J43" s="41"/>
    </row>
    <row r="44" spans="1:10" ht="20.100000000000001" hidden="1" customHeight="1" x14ac:dyDescent="0.25">
      <c r="A44" s="71">
        <v>45323</v>
      </c>
      <c r="B44" s="34"/>
      <c r="C44" s="34"/>
      <c r="D44" s="35" t="str">
        <f>IF(OR(B44="",C44=""),"",IF(C44&gt;B44,C44-B44,(1+(C44-B44))))</f>
        <v/>
      </c>
      <c r="E44" s="36" t="str">
        <f>IF(OR(B44="",C44=""),"", IF(AND(H45="0",B44&gt;=C44),C44-$M$2,0))</f>
        <v/>
      </c>
      <c r="F44" s="37" t="str">
        <f>IF(OR(B44="",C44=""),"",D44-E44)</f>
        <v/>
      </c>
      <c r="G44" s="82" t="str">
        <f t="shared" si="2"/>
        <v>jueves</v>
      </c>
      <c r="H44" s="38" t="str">
        <f>IF(OR(G44="sábado",G44="domingo"),"1",IF(COUNTIF($S:$S,'ENERO 2024'!A44),"2","0"))</f>
        <v>0</v>
      </c>
      <c r="I44" s="39"/>
      <c r="J44" s="41"/>
    </row>
    <row r="45" spans="1:10" ht="16.149999999999999" customHeight="1" thickBot="1" x14ac:dyDescent="0.3">
      <c r="A45" s="104" t="s">
        <v>25</v>
      </c>
      <c r="B45" s="105"/>
      <c r="C45" s="106"/>
      <c r="D45" s="43">
        <f>SUM(D13:D44)</f>
        <v>0</v>
      </c>
      <c r="E45" s="43">
        <f>SUM(E13:E44)</f>
        <v>0</v>
      </c>
      <c r="F45" s="44">
        <f>SUM(F13:F44)</f>
        <v>0</v>
      </c>
      <c r="G45" s="45"/>
      <c r="H45" s="46"/>
      <c r="I45" s="46"/>
      <c r="J45" s="1"/>
    </row>
    <row r="46" spans="1:10" ht="21" customHeight="1" thickBot="1" x14ac:dyDescent="0.3">
      <c r="A46" s="1"/>
      <c r="B46" s="1"/>
      <c r="C46" s="1"/>
      <c r="D46" s="1"/>
      <c r="E46" s="45"/>
      <c r="F46" s="45"/>
      <c r="G46" s="45"/>
      <c r="H46" s="1"/>
      <c r="I46" s="1"/>
      <c r="J46" s="1"/>
    </row>
    <row r="47" spans="1:10" s="47" customFormat="1" ht="16.149999999999999" customHeight="1" thickBot="1" x14ac:dyDescent="0.3">
      <c r="A47" s="107" t="s">
        <v>26</v>
      </c>
      <c r="B47" s="108"/>
      <c r="C47" s="108"/>
      <c r="D47" s="109"/>
      <c r="G47" s="48"/>
      <c r="H47" s="49"/>
      <c r="I47" s="49"/>
      <c r="J47" s="49"/>
    </row>
    <row r="48" spans="1:10" s="47" customFormat="1" ht="18" x14ac:dyDescent="0.25">
      <c r="A48" s="84" t="s">
        <v>27</v>
      </c>
      <c r="B48" s="50"/>
      <c r="C48" s="51"/>
      <c r="D48" s="52">
        <f>O5</f>
        <v>0</v>
      </c>
      <c r="G48" s="53"/>
      <c r="H48" s="49"/>
    </row>
    <row r="49" spans="1:23" s="47" customFormat="1" ht="18" x14ac:dyDescent="0.25">
      <c r="A49" s="85" t="s">
        <v>28</v>
      </c>
      <c r="B49" s="54"/>
      <c r="C49" s="55"/>
      <c r="D49" s="56">
        <f>O4</f>
        <v>0</v>
      </c>
      <c r="E49" s="2" t="s">
        <v>29</v>
      </c>
      <c r="F49" s="57"/>
      <c r="G49" s="53"/>
      <c r="H49" s="49"/>
      <c r="I49" s="58" t="s">
        <v>30</v>
      </c>
    </row>
    <row r="50" spans="1:23" s="47" customFormat="1" ht="18.75" thickBot="1" x14ac:dyDescent="0.3">
      <c r="A50" s="86" t="s">
        <v>31</v>
      </c>
      <c r="B50" s="59"/>
      <c r="C50" s="60"/>
      <c r="D50" s="61">
        <f>O3</f>
        <v>0</v>
      </c>
      <c r="E50" s="62"/>
      <c r="F50" s="62"/>
      <c r="G50" s="62"/>
      <c r="H50" s="49"/>
      <c r="I50" s="49"/>
      <c r="J50" s="49"/>
      <c r="W50" s="18"/>
    </row>
    <row r="51" spans="1:23" s="47" customFormat="1" ht="18.75" thickBot="1" x14ac:dyDescent="0.3">
      <c r="A51" s="63" t="s">
        <v>32</v>
      </c>
      <c r="B51" s="64"/>
      <c r="C51" s="64"/>
      <c r="D51" s="65">
        <f>SUM(D48:D50)</f>
        <v>0</v>
      </c>
      <c r="E51" s="66" t="s">
        <v>33</v>
      </c>
      <c r="F51" s="62"/>
      <c r="G51" s="62"/>
      <c r="H51" s="49"/>
      <c r="I51" s="49"/>
      <c r="J51" s="49"/>
      <c r="W51" s="67"/>
    </row>
    <row r="52" spans="1:23" ht="16.149999999999999" customHeight="1" x14ac:dyDescent="0.25">
      <c r="B52" s="110"/>
      <c r="C52" s="110"/>
      <c r="D52" s="110"/>
      <c r="E52" s="45"/>
      <c r="F52" s="110"/>
      <c r="G52" s="110"/>
      <c r="H52" s="1"/>
      <c r="I52" s="1"/>
      <c r="J52" s="1"/>
      <c r="W52" s="67"/>
    </row>
    <row r="53" spans="1:23" ht="16.149999999999999" customHeight="1" x14ac:dyDescent="0.25">
      <c r="D53" s="1"/>
      <c r="E53" s="45"/>
      <c r="F53" s="45"/>
      <c r="G53" s="68"/>
      <c r="H53" s="1"/>
      <c r="I53" s="1"/>
      <c r="J53" s="1"/>
    </row>
    <row r="54" spans="1:23" ht="16.149999999999999" customHeight="1" x14ac:dyDescent="0.25">
      <c r="E54" s="2"/>
      <c r="F54" s="2"/>
      <c r="G54" s="2"/>
      <c r="J54" s="1"/>
    </row>
    <row r="55" spans="1:23" ht="16.149999999999999" customHeight="1" x14ac:dyDescent="0.2">
      <c r="A55" s="8"/>
      <c r="E55" s="2"/>
      <c r="F55" s="2"/>
      <c r="G55" s="2"/>
      <c r="J55" s="1"/>
    </row>
    <row r="56" spans="1:23" ht="16.149999999999999" customHeight="1" x14ac:dyDescent="0.25">
      <c r="D56" s="1"/>
      <c r="E56" s="45"/>
      <c r="F56" s="45"/>
      <c r="G56" s="45"/>
      <c r="H56" s="1"/>
      <c r="I56" s="1"/>
      <c r="J56" s="1"/>
    </row>
    <row r="57" spans="1:23" ht="16.149999999999999" customHeight="1" x14ac:dyDescent="0.25">
      <c r="D57" s="1"/>
      <c r="E57" s="45"/>
      <c r="F57" s="45"/>
      <c r="G57" s="45"/>
      <c r="H57" s="1"/>
      <c r="I57" s="1"/>
      <c r="J57" s="1"/>
    </row>
    <row r="58" spans="1:23" ht="16.149999999999999" customHeight="1" x14ac:dyDescent="0.2">
      <c r="B58" s="8"/>
      <c r="C58" s="8"/>
      <c r="D58" s="1"/>
      <c r="E58" s="45"/>
      <c r="F58" s="45"/>
      <c r="G58" s="45"/>
      <c r="H58" s="1"/>
      <c r="I58" s="1"/>
      <c r="J58" s="1"/>
    </row>
    <row r="59" spans="1:23" ht="16.149999999999999" customHeight="1" x14ac:dyDescent="0.2">
      <c r="B59" s="8"/>
      <c r="C59" s="8"/>
      <c r="D59" s="1"/>
      <c r="E59" s="45"/>
      <c r="F59" s="45"/>
      <c r="G59" s="45"/>
      <c r="H59" s="1"/>
      <c r="I59" s="1"/>
      <c r="J59" s="1"/>
    </row>
    <row r="60" spans="1:23" ht="16.149999999999999" customHeight="1" x14ac:dyDescent="0.25">
      <c r="A60" s="69"/>
      <c r="B60" s="69"/>
      <c r="C60" s="70"/>
      <c r="D60" s="1"/>
      <c r="E60" s="45"/>
      <c r="F60" s="45"/>
      <c r="G60" s="45"/>
      <c r="H60" s="1"/>
      <c r="I60" s="1"/>
      <c r="J60" s="1"/>
    </row>
    <row r="61" spans="1:23" ht="16.149999999999999" customHeight="1" x14ac:dyDescent="0.25">
      <c r="A61" s="1"/>
      <c r="B61" s="1"/>
      <c r="C61" s="1"/>
      <c r="D61" s="1"/>
      <c r="E61" s="45"/>
      <c r="F61" s="45"/>
      <c r="G61" s="45"/>
      <c r="H61" s="1"/>
      <c r="I61" s="1"/>
      <c r="J61" s="1"/>
    </row>
    <row r="62" spans="1:23" ht="16.149999999999999" customHeight="1" x14ac:dyDescent="0.25">
      <c r="A62" s="1"/>
      <c r="B62" s="1"/>
      <c r="C62" s="1"/>
      <c r="D62" s="1"/>
      <c r="E62" s="45"/>
      <c r="F62" s="45"/>
      <c r="G62" s="45"/>
      <c r="H62" s="1"/>
      <c r="I62" s="1"/>
      <c r="J62" s="1"/>
    </row>
    <row r="63" spans="1:23" ht="16.149999999999999" customHeight="1" x14ac:dyDescent="0.25">
      <c r="A63" s="1"/>
      <c r="B63" s="1"/>
      <c r="C63" s="1"/>
      <c r="D63" s="1"/>
      <c r="E63" s="45"/>
      <c r="F63" s="45"/>
      <c r="G63" s="45"/>
      <c r="H63" s="1"/>
      <c r="I63" s="1"/>
      <c r="J63" s="1"/>
    </row>
    <row r="64" spans="1:23" ht="16.149999999999999" customHeight="1" x14ac:dyDescent="0.25">
      <c r="A64" s="1"/>
      <c r="B64" s="1"/>
      <c r="C64" s="1"/>
      <c r="D64" s="1"/>
      <c r="E64" s="45"/>
      <c r="F64" s="45"/>
      <c r="G64" s="45"/>
      <c r="H64" s="1"/>
      <c r="I64" s="1"/>
      <c r="J64" s="1"/>
    </row>
    <row r="65" spans="1:10" ht="16.149999999999999" customHeight="1" x14ac:dyDescent="0.25">
      <c r="A65" s="1"/>
      <c r="B65" s="1"/>
      <c r="C65" s="1"/>
      <c r="D65" s="1"/>
      <c r="E65" s="45"/>
      <c r="F65" s="45"/>
      <c r="G65" s="45"/>
      <c r="H65" s="1"/>
      <c r="I65" s="1"/>
      <c r="J65" s="1"/>
    </row>
    <row r="66" spans="1:10" ht="16.149999999999999" customHeight="1" x14ac:dyDescent="0.25">
      <c r="A66" s="1"/>
      <c r="B66" s="1"/>
      <c r="C66" s="1"/>
      <c r="D66" s="1"/>
      <c r="E66" s="45"/>
      <c r="F66" s="45"/>
      <c r="G66" s="45"/>
      <c r="H66" s="1"/>
      <c r="I66" s="1"/>
      <c r="J66" s="1"/>
    </row>
    <row r="67" spans="1:10" ht="16.149999999999999" customHeight="1" x14ac:dyDescent="0.25">
      <c r="A67" s="1"/>
      <c r="B67" s="1"/>
      <c r="C67" s="1"/>
      <c r="D67" s="1"/>
      <c r="E67" s="45"/>
      <c r="F67" s="45"/>
      <c r="G67" s="45"/>
      <c r="H67" s="1"/>
      <c r="I67" s="1"/>
      <c r="J67" s="1"/>
    </row>
    <row r="68" spans="1:10" ht="16.149999999999999" customHeight="1" x14ac:dyDescent="0.25">
      <c r="A68" s="1"/>
      <c r="B68" s="1"/>
      <c r="C68" s="1"/>
      <c r="D68" s="1"/>
      <c r="E68" s="45"/>
      <c r="F68" s="45"/>
      <c r="G68" s="45"/>
      <c r="H68" s="1"/>
      <c r="I68" s="1"/>
      <c r="J68" s="1"/>
    </row>
    <row r="69" spans="1:10" ht="16.149999999999999" customHeight="1" x14ac:dyDescent="0.25">
      <c r="A69" s="1"/>
      <c r="B69" s="1"/>
      <c r="C69" s="1"/>
      <c r="D69" s="1"/>
      <c r="E69" s="45"/>
      <c r="F69" s="45"/>
      <c r="G69" s="45"/>
      <c r="H69" s="1"/>
      <c r="I69" s="1"/>
      <c r="J69" s="1"/>
    </row>
    <row r="70" spans="1:10" ht="16.149999999999999" customHeight="1" x14ac:dyDescent="0.25">
      <c r="A70" s="1"/>
      <c r="B70" s="1"/>
      <c r="C70" s="1"/>
      <c r="D70" s="1"/>
      <c r="E70" s="45"/>
      <c r="F70" s="45"/>
      <c r="G70" s="45"/>
      <c r="H70" s="1"/>
      <c r="I70" s="1"/>
      <c r="J70" s="1"/>
    </row>
  </sheetData>
  <sheetProtection algorithmName="SHA-512" hashValue="WvZIFVTrHKodOFrOfXTvTFSlnFIpYDnXqSCM9XsenFOFol2ufEnzURT3agvfwxnhRkRqnYaLhoPXrKsp0/ZKaA==" saltValue="codUfFJSsovtBoTZ/vDEjA==" spinCount="100000" sheet="1" objects="1" scenarios="1"/>
  <mergeCells count="12">
    <mergeCell ref="A11:A12"/>
    <mergeCell ref="H11:H12"/>
    <mergeCell ref="A45:C45"/>
    <mergeCell ref="A47:D47"/>
    <mergeCell ref="B52:D52"/>
    <mergeCell ref="F52:G52"/>
    <mergeCell ref="C7:G7"/>
    <mergeCell ref="A1:I1"/>
    <mergeCell ref="L1:M1"/>
    <mergeCell ref="B2:I2"/>
    <mergeCell ref="C5:G5"/>
    <mergeCell ref="C6:G6"/>
  </mergeCells>
  <conditionalFormatting sqref="A13:A44">
    <cfRule type="expression" dxfId="15" priority="1">
      <formula>OR(H13="1",H13="2")</formula>
    </cfRule>
  </conditionalFormatting>
  <conditionalFormatting sqref="G13:G44">
    <cfRule type="expression" dxfId="14" priority="2">
      <formula>OR(H13="1",H13="2")</formula>
    </cfRule>
  </conditionalFormatting>
  <dataValidations count="1">
    <dataValidation type="list" allowBlank="1" showInputMessage="1" sqref="I13:I44" xr:uid="{7B8ACA0C-3C4E-4240-B9E8-19CB9E6B9F58}">
      <formula1>"Licencia Medica,Permiso Administrativo,Feriado Legal,Cometido Funcional,Traslado Pacientes,Destinación transitoria a otro PT,Día quirúrgico con anestesia,Permiso sin goce de sueldo,Necesidad del servicio,4° TENS"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3CB0F-DD04-4E03-B266-F41C3AA82C6B}">
  <sheetPr codeName="Hoja2"/>
  <dimension ref="A1:W70"/>
  <sheetViews>
    <sheetView showGridLines="0" workbookViewId="0">
      <selection activeCell="C14" sqref="C14"/>
    </sheetView>
  </sheetViews>
  <sheetFormatPr baseColWidth="10" defaultColWidth="11.140625" defaultRowHeight="16.149999999999999" customHeight="1" x14ac:dyDescent="0.25"/>
  <cols>
    <col min="1" max="1" width="13" style="2" customWidth="1"/>
    <col min="2" max="4" width="13.42578125" style="2" customWidth="1"/>
    <col min="5" max="6" width="13.42578125" style="69" customWidth="1"/>
    <col min="7" max="7" width="13.140625" style="69" customWidth="1"/>
    <col min="8" max="8" width="9.140625" style="2" hidden="1" customWidth="1"/>
    <col min="9" max="9" width="28" style="2" bestFit="1" customWidth="1"/>
    <col min="10" max="10" width="14.7109375" style="2" customWidth="1"/>
    <col min="11" max="11" width="11.140625" style="2"/>
    <col min="12" max="13" width="11.140625" style="2" hidden="1" customWidth="1"/>
    <col min="14" max="14" width="21.28515625" style="2" hidden="1" customWidth="1"/>
    <col min="15" max="16" width="11.140625" style="2" hidden="1" customWidth="1"/>
    <col min="17" max="17" width="17.28515625" style="2" hidden="1" customWidth="1"/>
    <col min="18" max="18" width="12.28515625" style="2" hidden="1" customWidth="1"/>
    <col min="19" max="19" width="11.85546875" style="2" hidden="1" customWidth="1"/>
    <col min="20" max="20" width="72.5703125" style="2" hidden="1" customWidth="1"/>
    <col min="21" max="21" width="9.28515625" style="2" hidden="1" customWidth="1"/>
    <col min="22" max="22" width="31.85546875" style="2" hidden="1" customWidth="1"/>
    <col min="23" max="16384" width="11.140625" style="2"/>
  </cols>
  <sheetData>
    <row r="1" spans="1:22" ht="16.5" customHeight="1" x14ac:dyDescent="0.2">
      <c r="A1" s="94"/>
      <c r="B1" s="94"/>
      <c r="C1" s="94"/>
      <c r="D1" s="94"/>
      <c r="E1" s="94"/>
      <c r="F1" s="94"/>
      <c r="G1" s="94"/>
      <c r="H1" s="94"/>
      <c r="I1" s="94"/>
      <c r="J1" s="1"/>
      <c r="L1" s="95" t="s">
        <v>0</v>
      </c>
      <c r="M1" s="96"/>
      <c r="N1" s="3" t="s">
        <v>1</v>
      </c>
      <c r="O1" s="4">
        <f>SUMIFS(F13:F44,H13:H44,"1")</f>
        <v>0</v>
      </c>
      <c r="P1" s="5" t="s">
        <v>2</v>
      </c>
      <c r="Q1" s="6">
        <v>2</v>
      </c>
      <c r="R1" s="1"/>
      <c r="S1" s="78"/>
      <c r="T1" s="72" t="s">
        <v>34</v>
      </c>
      <c r="U1" s="72" t="s">
        <v>35</v>
      </c>
      <c r="V1" s="73" t="s">
        <v>36</v>
      </c>
    </row>
    <row r="2" spans="1:22" ht="15.6" customHeight="1" x14ac:dyDescent="0.2">
      <c r="B2" s="97" t="s">
        <v>3</v>
      </c>
      <c r="C2" s="98"/>
      <c r="D2" s="98"/>
      <c r="E2" s="98"/>
      <c r="F2" s="98"/>
      <c r="G2" s="98"/>
      <c r="H2" s="98"/>
      <c r="I2" s="98"/>
      <c r="J2" s="1"/>
      <c r="L2" s="7">
        <v>0.875</v>
      </c>
      <c r="M2" s="7">
        <v>0.29166666666666669</v>
      </c>
      <c r="N2" s="3" t="s">
        <v>4</v>
      </c>
      <c r="O2" s="4">
        <f>SUMIFS(F13:F44,H13:H44,"2")</f>
        <v>0</v>
      </c>
      <c r="P2" s="5" t="s">
        <v>5</v>
      </c>
      <c r="Q2" s="6">
        <v>1</v>
      </c>
      <c r="R2" s="1"/>
      <c r="S2" s="79">
        <v>45292</v>
      </c>
      <c r="T2" s="74" t="s">
        <v>37</v>
      </c>
      <c r="U2" s="74" t="s">
        <v>35</v>
      </c>
      <c r="V2" s="75" t="s">
        <v>38</v>
      </c>
    </row>
    <row r="3" spans="1:22" ht="15.6" customHeight="1" x14ac:dyDescent="0.2">
      <c r="A3" s="8"/>
      <c r="B3" s="8"/>
      <c r="C3" s="8"/>
      <c r="D3" s="8"/>
      <c r="E3" s="9"/>
      <c r="F3" s="8"/>
      <c r="G3" s="8"/>
      <c r="H3" s="8"/>
      <c r="I3" s="8"/>
      <c r="J3" s="1"/>
      <c r="L3" s="1"/>
      <c r="M3" s="1"/>
      <c r="N3" s="3" t="s">
        <v>6</v>
      </c>
      <c r="O3" s="10">
        <f>O1+O2</f>
        <v>0</v>
      </c>
      <c r="P3" s="11" t="s">
        <v>7</v>
      </c>
      <c r="Q3" s="12">
        <v>1</v>
      </c>
      <c r="R3" s="1"/>
      <c r="S3" s="80">
        <v>45380</v>
      </c>
      <c r="T3" s="72" t="s">
        <v>39</v>
      </c>
      <c r="U3" s="72" t="s">
        <v>40</v>
      </c>
      <c r="V3" s="73" t="s">
        <v>36</v>
      </c>
    </row>
    <row r="4" spans="1:22" ht="15.6" customHeight="1" x14ac:dyDescent="0.2">
      <c r="A4" s="83"/>
      <c r="B4" s="8"/>
      <c r="C4" s="8"/>
      <c r="D4" s="8"/>
      <c r="E4" s="9"/>
      <c r="F4" s="8"/>
      <c r="G4" s="8"/>
      <c r="H4" s="8"/>
      <c r="I4" s="8"/>
      <c r="J4" s="1"/>
      <c r="L4" s="1"/>
      <c r="M4" s="1"/>
      <c r="N4" s="13" t="s">
        <v>8</v>
      </c>
      <c r="O4" s="14">
        <f>SUMIFS(F13:F44,H13:H44,"= 0")</f>
        <v>0</v>
      </c>
      <c r="P4" s="11" t="s">
        <v>9</v>
      </c>
      <c r="Q4" s="12">
        <v>0</v>
      </c>
      <c r="R4" s="1"/>
      <c r="S4" s="79">
        <v>45381</v>
      </c>
      <c r="T4" s="74" t="s">
        <v>41</v>
      </c>
      <c r="U4" s="74" t="s">
        <v>40</v>
      </c>
      <c r="V4" s="75" t="s">
        <v>36</v>
      </c>
    </row>
    <row r="5" spans="1:22" ht="17.25" customHeight="1" x14ac:dyDescent="0.25">
      <c r="A5" s="15" t="s">
        <v>10</v>
      </c>
      <c r="B5" s="8"/>
      <c r="C5" s="99"/>
      <c r="D5" s="99"/>
      <c r="E5" s="99"/>
      <c r="F5" s="99"/>
      <c r="G5" s="99"/>
      <c r="H5" s="8"/>
      <c r="I5" s="8"/>
      <c r="J5" s="1"/>
      <c r="L5" s="1"/>
      <c r="M5" s="1"/>
      <c r="N5" s="13" t="s">
        <v>11</v>
      </c>
      <c r="O5" s="14">
        <f>SUM(E13:E44)</f>
        <v>0</v>
      </c>
      <c r="R5" s="1"/>
      <c r="S5" s="81">
        <v>45413</v>
      </c>
      <c r="T5" s="76" t="s">
        <v>42</v>
      </c>
      <c r="U5" s="76" t="s">
        <v>35</v>
      </c>
      <c r="V5" s="77" t="s">
        <v>43</v>
      </c>
    </row>
    <row r="6" spans="1:22" ht="16.5" customHeight="1" x14ac:dyDescent="0.25">
      <c r="A6" s="15" t="s">
        <v>12</v>
      </c>
      <c r="B6" s="8"/>
      <c r="C6" s="99"/>
      <c r="D6" s="99"/>
      <c r="E6" s="99"/>
      <c r="F6" s="99"/>
      <c r="G6" s="99"/>
      <c r="H6"/>
      <c r="I6" s="8"/>
      <c r="J6" s="1"/>
      <c r="L6" s="1"/>
      <c r="M6" s="1"/>
      <c r="N6" s="1"/>
      <c r="O6" s="1"/>
      <c r="P6" s="1"/>
      <c r="Q6" s="1"/>
      <c r="R6" s="1"/>
      <c r="S6" s="79">
        <v>45433</v>
      </c>
      <c r="T6" s="74" t="s">
        <v>44</v>
      </c>
      <c r="U6" s="74" t="s">
        <v>35</v>
      </c>
      <c r="V6" s="75" t="s">
        <v>36</v>
      </c>
    </row>
    <row r="7" spans="1:22" ht="15.75" customHeight="1" x14ac:dyDescent="0.25">
      <c r="A7" s="15" t="s">
        <v>13</v>
      </c>
      <c r="B7" s="8"/>
      <c r="C7" s="93"/>
      <c r="D7" s="93"/>
      <c r="E7" s="93"/>
      <c r="F7" s="93"/>
      <c r="G7" s="93"/>
      <c r="H7"/>
      <c r="I7" s="16"/>
      <c r="J7" s="17"/>
      <c r="K7" s="1"/>
      <c r="L7" s="1"/>
      <c r="M7" s="1"/>
      <c r="N7" s="1"/>
      <c r="O7" s="1"/>
      <c r="P7" s="1"/>
      <c r="Q7" s="1"/>
      <c r="R7" s="1"/>
      <c r="S7" s="80">
        <v>45452</v>
      </c>
      <c r="T7" s="72" t="s">
        <v>45</v>
      </c>
      <c r="U7" s="72" t="s">
        <v>35</v>
      </c>
      <c r="V7" s="73" t="s">
        <v>46</v>
      </c>
    </row>
    <row r="8" spans="1:22" ht="13.5" customHeight="1" x14ac:dyDescent="0.2">
      <c r="A8" s="8"/>
      <c r="B8" s="8"/>
      <c r="C8" s="8"/>
      <c r="D8" s="8"/>
      <c r="E8" s="9"/>
      <c r="F8" s="8"/>
      <c r="G8" s="8"/>
      <c r="H8" s="8"/>
      <c r="I8" s="8"/>
      <c r="J8" s="17"/>
      <c r="K8" s="1"/>
      <c r="L8" s="1"/>
      <c r="M8" s="1"/>
      <c r="N8" s="1"/>
      <c r="O8" s="1"/>
      <c r="P8" s="1"/>
      <c r="Q8" s="1"/>
      <c r="R8" s="1"/>
      <c r="S8" s="79">
        <v>45463</v>
      </c>
      <c r="T8" s="74" t="s">
        <v>47</v>
      </c>
      <c r="U8" s="74" t="s">
        <v>35</v>
      </c>
      <c r="V8" s="75" t="s">
        <v>48</v>
      </c>
    </row>
    <row r="9" spans="1:22" ht="16.5" customHeight="1" x14ac:dyDescent="0.2">
      <c r="A9" s="18" t="s">
        <v>14</v>
      </c>
      <c r="B9" s="19"/>
      <c r="C9" s="19"/>
      <c r="D9" s="20"/>
      <c r="E9" s="9"/>
      <c r="F9" s="8"/>
      <c r="G9" s="8"/>
      <c r="H9" s="8"/>
      <c r="I9" s="8"/>
      <c r="J9" s="17"/>
      <c r="K9" s="21"/>
      <c r="L9" s="1"/>
      <c r="M9" s="1"/>
      <c r="N9" s="1"/>
      <c r="O9" s="1"/>
      <c r="P9" s="1"/>
      <c r="Q9" s="1"/>
      <c r="R9" s="1"/>
      <c r="S9" s="80">
        <v>45472</v>
      </c>
      <c r="T9" s="72" t="s">
        <v>49</v>
      </c>
      <c r="U9" s="72" t="s">
        <v>40</v>
      </c>
      <c r="V9" s="73" t="s">
        <v>50</v>
      </c>
    </row>
    <row r="10" spans="1:22" ht="6" customHeight="1" thickBot="1" x14ac:dyDescent="0.3">
      <c r="A10" s="22"/>
      <c r="B10" s="1"/>
      <c r="C10" s="1"/>
      <c r="D10" s="21"/>
      <c r="E10"/>
      <c r="F10"/>
      <c r="G10" s="1"/>
      <c r="H10" s="17"/>
      <c r="I10" s="17"/>
      <c r="J10" s="17"/>
      <c r="K10" s="21"/>
      <c r="L10" s="1"/>
      <c r="M10" s="1"/>
      <c r="N10" s="1"/>
      <c r="O10" s="1"/>
      <c r="P10" s="1"/>
      <c r="Q10" s="1"/>
      <c r="R10" s="1"/>
      <c r="S10" s="79">
        <v>45489</v>
      </c>
      <c r="T10" s="74" t="s">
        <v>51</v>
      </c>
      <c r="U10" s="74" t="s">
        <v>40</v>
      </c>
      <c r="V10" s="75" t="s">
        <v>52</v>
      </c>
    </row>
    <row r="11" spans="1:22" ht="15.6" customHeight="1" x14ac:dyDescent="0.2">
      <c r="A11" s="100" t="s">
        <v>15</v>
      </c>
      <c r="B11" s="23" t="s">
        <v>16</v>
      </c>
      <c r="C11" s="23" t="s">
        <v>16</v>
      </c>
      <c r="D11" s="24" t="s">
        <v>17</v>
      </c>
      <c r="E11" s="25" t="s">
        <v>18</v>
      </c>
      <c r="F11" s="26" t="s">
        <v>19</v>
      </c>
      <c r="G11" s="27" t="s">
        <v>20</v>
      </c>
      <c r="H11" s="102" t="s">
        <v>68</v>
      </c>
      <c r="I11" s="27" t="s">
        <v>21</v>
      </c>
      <c r="J11" s="21"/>
      <c r="K11" s="21"/>
      <c r="L11" s="1"/>
      <c r="M11" s="1"/>
      <c r="N11" s="1"/>
      <c r="O11" s="1"/>
      <c r="P11" s="1"/>
      <c r="Q11" s="1"/>
      <c r="R11" s="1"/>
      <c r="S11" s="80">
        <v>45519</v>
      </c>
      <c r="T11" s="72" t="s">
        <v>53</v>
      </c>
      <c r="U11" s="72" t="s">
        <v>40</v>
      </c>
      <c r="V11" s="73" t="s">
        <v>36</v>
      </c>
    </row>
    <row r="12" spans="1:22" ht="15.6" customHeight="1" thickBot="1" x14ac:dyDescent="0.25">
      <c r="A12" s="101"/>
      <c r="B12" s="28" t="s">
        <v>22</v>
      </c>
      <c r="C12" s="28" t="s">
        <v>23</v>
      </c>
      <c r="D12" s="29" t="s">
        <v>24</v>
      </c>
      <c r="E12" s="30" t="s">
        <v>24</v>
      </c>
      <c r="F12" s="31" t="s">
        <v>24</v>
      </c>
      <c r="G12" s="32" t="s">
        <v>9</v>
      </c>
      <c r="H12" s="103"/>
      <c r="I12" s="33"/>
      <c r="J12" s="21"/>
      <c r="K12" s="21"/>
      <c r="L12" s="1"/>
      <c r="M12" s="1"/>
      <c r="N12" s="1"/>
      <c r="O12" s="1"/>
      <c r="P12" s="1"/>
      <c r="Q12" s="1"/>
      <c r="R12" s="1"/>
      <c r="S12" s="79">
        <v>45553</v>
      </c>
      <c r="T12" s="74" t="s">
        <v>54</v>
      </c>
      <c r="U12" s="74" t="s">
        <v>35</v>
      </c>
      <c r="V12" s="75" t="s">
        <v>38</v>
      </c>
    </row>
    <row r="13" spans="1:22" ht="20.100000000000001" customHeight="1" thickBot="1" x14ac:dyDescent="0.3">
      <c r="A13" s="71">
        <v>45323</v>
      </c>
      <c r="B13" s="34"/>
      <c r="C13" s="34"/>
      <c r="D13" s="35" t="str">
        <f t="shared" ref="D13:D14" si="0">IF(OR(B13="",C13=""),"",IF(C13&gt;B13,C13-B13,(1+(C13-B13))))</f>
        <v/>
      </c>
      <c r="E13" s="36" t="str">
        <f>IF(OR($L$2="",$M$2="",B13="",C13=""),"",(B13&gt;=C13)*MEDIAN(0,C13-$M$2,$L$2-$M$2)+MAX(0,MIN($L$2,C13+(B13&gt;=C13))-MAX($M$2,B13))-IF(AND(H14&lt;&gt;"0",B13&gt;=C13),(C13-$M$2),0))</f>
        <v/>
      </c>
      <c r="F13" s="37" t="str">
        <f>IF(OR(D13="",E13=""),"",D13-E13)</f>
        <v/>
      </c>
      <c r="G13" s="82" t="str">
        <f t="shared" ref="G13" si="1">TEXT(A13:A41,"dddd")</f>
        <v>jueves</v>
      </c>
      <c r="H13" s="38" t="str">
        <f>IF(OR(G13="sábado",G13="domingo"),"1",IF(COUNTIF($S:$S,'FEBRERO 2024'!A13),"2","0"))</f>
        <v>0</v>
      </c>
      <c r="I13" s="39"/>
      <c r="J13"/>
      <c r="K13" s="40"/>
      <c r="L13" s="41"/>
      <c r="M13" s="41"/>
      <c r="N13" s="41"/>
      <c r="O13" s="41"/>
      <c r="P13" s="41"/>
      <c r="Q13" s="41"/>
      <c r="S13" s="80">
        <v>45554</v>
      </c>
      <c r="T13" s="72" t="s">
        <v>55</v>
      </c>
      <c r="U13" s="72" t="s">
        <v>35</v>
      </c>
      <c r="V13" s="73" t="s">
        <v>56</v>
      </c>
    </row>
    <row r="14" spans="1:22" ht="20.100000000000001" customHeight="1" thickBot="1" x14ac:dyDescent="0.3">
      <c r="A14" s="71">
        <v>45324</v>
      </c>
      <c r="B14" s="34"/>
      <c r="C14" s="34"/>
      <c r="D14" s="35" t="str">
        <f t="shared" si="0"/>
        <v/>
      </c>
      <c r="E14" s="36" t="str">
        <f>IF(OR($L$2="",$M$2="",B14="",C14=""),"",(B14&gt;=C14)*MEDIAN(0,C14-$M$2,$L$2-$M$2)+MAX(0,MIN($L$2,C14+(B14&gt;=C14))-MAX($M$2,B14))-IF(AND(H15&lt;&gt;"0",B14&gt;=C14),(C14-$M$2),0))</f>
        <v/>
      </c>
      <c r="F14" s="37" t="str">
        <f>IF(OR(D14="",E14=""),"",D14-E14)</f>
        <v/>
      </c>
      <c r="G14" s="82" t="str">
        <f t="shared" ref="G14:G44" si="2">TEXT(A14:A45,"dddd")</f>
        <v>viernes</v>
      </c>
      <c r="H14" s="38" t="str">
        <f>IF(OR(G14="sábado",G14="domingo"),"1",IF(COUNTIF($S:$S,'FEBRERO 2024'!A14),"2","0"))</f>
        <v>0</v>
      </c>
      <c r="I14" s="39"/>
      <c r="J14"/>
      <c r="K14"/>
      <c r="L14" s="41"/>
      <c r="M14" s="41"/>
      <c r="N14" s="41"/>
      <c r="O14" s="41"/>
      <c r="P14" s="41"/>
      <c r="Q14" s="41"/>
      <c r="R14" s="41"/>
      <c r="S14" s="79">
        <v>45555</v>
      </c>
      <c r="T14" s="74" t="s">
        <v>57</v>
      </c>
      <c r="U14" s="74" t="s">
        <v>35</v>
      </c>
      <c r="V14" s="75" t="s">
        <v>58</v>
      </c>
    </row>
    <row r="15" spans="1:22" ht="20.100000000000001" customHeight="1" thickBot="1" x14ac:dyDescent="0.3">
      <c r="A15" s="71">
        <v>45325</v>
      </c>
      <c r="B15" s="34"/>
      <c r="C15" s="34"/>
      <c r="D15" s="35" t="str">
        <f>IF(OR(B15="",C15=""),"",IF(C15&gt;B15,C15-B15,(1+(C15-B15))))</f>
        <v/>
      </c>
      <c r="E15" s="36" t="str">
        <f>IF(OR(B15="",C15=""),"", IF(AND(H16="0",B15&gt;=C15),C15-$M$2,0))</f>
        <v/>
      </c>
      <c r="F15" s="37" t="str">
        <f>IF(OR(B15="",C15=""),"",D15-E15)</f>
        <v/>
      </c>
      <c r="G15" s="82" t="str">
        <f t="shared" si="2"/>
        <v>sábado</v>
      </c>
      <c r="H15" s="38" t="str">
        <f>IF(OR(G15="sábado",G15="domingo"),"1",IF(COUNTIF($S:$S,'FEBRERO 2024'!A15),"2","0"))</f>
        <v>1</v>
      </c>
      <c r="I15" s="39"/>
      <c r="J15"/>
      <c r="K15"/>
      <c r="L15" s="41"/>
      <c r="M15" s="41"/>
      <c r="N15" s="42"/>
      <c r="O15" s="41"/>
      <c r="P15" s="41"/>
      <c r="Q15" s="41"/>
      <c r="R15" s="41"/>
      <c r="S15" s="80">
        <v>45577</v>
      </c>
      <c r="T15" s="72" t="s">
        <v>59</v>
      </c>
      <c r="U15" s="72" t="s">
        <v>35</v>
      </c>
      <c r="V15" s="73" t="s">
        <v>60</v>
      </c>
    </row>
    <row r="16" spans="1:22" ht="20.100000000000001" customHeight="1" thickBot="1" x14ac:dyDescent="0.3">
      <c r="A16" s="71">
        <v>45326</v>
      </c>
      <c r="B16" s="34"/>
      <c r="C16" s="34"/>
      <c r="D16" s="35" t="str">
        <f>IF(OR(B16="",C16=""),"",IF(C16&gt;B16,C16-B16,(1+(C16-B16))))</f>
        <v/>
      </c>
      <c r="E16" s="36" t="str">
        <f>IF(OR(B16="",C16=""),"", IF(AND(H17="0",B16&gt;=C16),C16-$M$2,0))</f>
        <v/>
      </c>
      <c r="F16" s="37" t="str">
        <f>IF(OR(B16="",C16=""),"",D16-E16)</f>
        <v/>
      </c>
      <c r="G16" s="82" t="str">
        <f t="shared" si="2"/>
        <v>domingo</v>
      </c>
      <c r="H16" s="38" t="str">
        <f>IF(OR(G16="sábado",G16="domingo"),"1",IF(COUNTIF($S:$S,'FEBRERO 2024'!A16),"2","0"))</f>
        <v>1</v>
      </c>
      <c r="I16" s="39"/>
      <c r="J16"/>
      <c r="K16"/>
      <c r="L16" s="41"/>
      <c r="M16" s="41"/>
      <c r="N16" s="41"/>
      <c r="O16" s="41"/>
      <c r="P16" s="41"/>
      <c r="Q16" s="41"/>
      <c r="R16" s="41"/>
      <c r="S16" s="79">
        <v>45592</v>
      </c>
      <c r="T16" s="74" t="s">
        <v>61</v>
      </c>
      <c r="U16" s="74" t="s">
        <v>35</v>
      </c>
      <c r="V16" s="75" t="s">
        <v>46</v>
      </c>
    </row>
    <row r="17" spans="1:22" ht="20.100000000000001" customHeight="1" thickBot="1" x14ac:dyDescent="0.3">
      <c r="A17" s="71">
        <v>45327</v>
      </c>
      <c r="B17" s="34"/>
      <c r="C17" s="34"/>
      <c r="D17" s="35" t="str">
        <f t="shared" ref="D17:D21" si="3">IF(OR(B17="",C17=""),"",IF(C17&gt;B17,C17-B17,(1+(C17-B17))))</f>
        <v/>
      </c>
      <c r="E17" s="36" t="str">
        <f>IF(OR($L$2="",$M$2="",B17="",C17=""),"",(B17&gt;=C17)*MEDIAN(0,C17-$M$2,$L$2-$M$2)+MAX(0,MIN($L$2,C17+(B17&gt;=C17))-MAX($M$2,B17))-IF(AND(H18&lt;&gt;"0",B17&gt;=C17),(C17-$M$2),0))</f>
        <v/>
      </c>
      <c r="F17" s="37" t="str">
        <f>IF(OR(D17="",E17=""),"",D17-E17)</f>
        <v/>
      </c>
      <c r="G17" s="82" t="str">
        <f t="shared" si="2"/>
        <v>lunes</v>
      </c>
      <c r="H17" s="38" t="str">
        <f>IF(OR(G17="sábado",G17="domingo"),"1",IF(COUNTIF($S:$S,'FEBRERO 2024'!A17),"2","0"))</f>
        <v>0</v>
      </c>
      <c r="I17" s="39"/>
      <c r="J17"/>
      <c r="K17"/>
      <c r="L17" s="41"/>
      <c r="M17" s="41"/>
      <c r="N17" s="41"/>
      <c r="O17" s="41"/>
      <c r="P17" s="41"/>
      <c r="Q17" s="41"/>
      <c r="R17" s="41"/>
      <c r="S17" s="80">
        <v>45596</v>
      </c>
      <c r="T17" s="72" t="s">
        <v>62</v>
      </c>
      <c r="U17" s="72" t="s">
        <v>40</v>
      </c>
      <c r="V17" s="73" t="s">
        <v>63</v>
      </c>
    </row>
    <row r="18" spans="1:22" ht="20.100000000000001" customHeight="1" thickBot="1" x14ac:dyDescent="0.3">
      <c r="A18" s="71">
        <v>45328</v>
      </c>
      <c r="B18" s="34"/>
      <c r="C18" s="34"/>
      <c r="D18" s="35" t="str">
        <f t="shared" si="3"/>
        <v/>
      </c>
      <c r="E18" s="36" t="str">
        <f>IF(OR($L$2="",$M$2="",B18="",C18=""),"",(B18&gt;=C18)*MEDIAN(0,C18-$M$2,$L$2-$M$2)+MAX(0,MIN($L$2,C18+(B18&gt;=C18))-MAX($M$2,B18))-IF(AND(H19&lt;&gt;"0",B18&gt;=C18),(C18-$M$2),0))</f>
        <v/>
      </c>
      <c r="F18" s="37" t="str">
        <f>IF(OR(D18="",E18=""),"",D18-E18)</f>
        <v/>
      </c>
      <c r="G18" s="82" t="str">
        <f t="shared" si="2"/>
        <v>martes</v>
      </c>
      <c r="H18" s="38" t="str">
        <f>IF(OR(G18="sábado",G18="domingo"),"1",IF(COUNTIF($S:$S,'FEBRERO 2024'!A18),"2","0"))</f>
        <v>0</v>
      </c>
      <c r="I18" s="39"/>
      <c r="J18"/>
      <c r="K18"/>
      <c r="S18" s="79">
        <v>45597</v>
      </c>
      <c r="T18" s="74" t="s">
        <v>64</v>
      </c>
      <c r="U18" s="74" t="s">
        <v>40</v>
      </c>
      <c r="V18" s="75" t="s">
        <v>36</v>
      </c>
    </row>
    <row r="19" spans="1:22" ht="20.100000000000001" customHeight="1" thickBot="1" x14ac:dyDescent="0.3">
      <c r="A19" s="71">
        <v>45329</v>
      </c>
      <c r="B19" s="34"/>
      <c r="C19" s="34"/>
      <c r="D19" s="35" t="str">
        <f t="shared" si="3"/>
        <v/>
      </c>
      <c r="E19" s="36" t="str">
        <f>IF(OR($L$2="",$M$2="",B19="",C19=""),"",(B19&gt;=C19)*MEDIAN(0,C19-$M$2,$L$2-$M$2)+MAX(0,MIN($L$2,C19+(B19&gt;=C19))-MAX($M$2,B19))-IF(AND(H20&lt;&gt;"0",B19&gt;=C19),(C19-$M$2),0))</f>
        <v/>
      </c>
      <c r="F19" s="37" t="str">
        <f>IF(OR(D19="",E19=""),"",D19-E19)</f>
        <v/>
      </c>
      <c r="G19" s="82" t="str">
        <f t="shared" si="2"/>
        <v>miércoles</v>
      </c>
      <c r="H19" s="38" t="str">
        <f>IF(OR(G19="sábado",G19="domingo"),"1",IF(COUNTIF($S:$S,'FEBRERO 2024'!A19),"2","0"))</f>
        <v>0</v>
      </c>
      <c r="I19" s="39"/>
      <c r="J19"/>
      <c r="K19"/>
      <c r="S19" s="80">
        <v>45620</v>
      </c>
      <c r="T19" s="72" t="s">
        <v>65</v>
      </c>
      <c r="U19" s="72" t="s">
        <v>35</v>
      </c>
      <c r="V19" s="73" t="s">
        <v>46</v>
      </c>
    </row>
    <row r="20" spans="1:22" ht="20.100000000000001" customHeight="1" thickBot="1" x14ac:dyDescent="0.3">
      <c r="A20" s="71">
        <v>45330</v>
      </c>
      <c r="B20" s="34"/>
      <c r="C20" s="34"/>
      <c r="D20" s="35" t="str">
        <f t="shared" si="3"/>
        <v/>
      </c>
      <c r="E20" s="36" t="str">
        <f>IF(OR($L$2="",$M$2="",B20="",C20=""),"",(B20&gt;=C20)*MEDIAN(0,C20-$M$2,$L$2-$M$2)+MAX(0,MIN($L$2,C20+(B20&gt;=C20))-MAX($M$2,B20))-IF(AND(H21&lt;&gt;"0",B20&gt;=C20),(C20-$M$2),0))</f>
        <v/>
      </c>
      <c r="F20" s="37" t="str">
        <f>IF(OR(D20="",E20=""),"",D20-E20)</f>
        <v/>
      </c>
      <c r="G20" s="82" t="str">
        <f t="shared" si="2"/>
        <v>jueves</v>
      </c>
      <c r="H20" s="38" t="str">
        <f>IF(OR(G20="sábado",G20="domingo"),"1",IF(COUNTIF($S:$S,'FEBRERO 2024'!A20),"2","0"))</f>
        <v>0</v>
      </c>
      <c r="I20" s="39"/>
      <c r="J20"/>
      <c r="K20"/>
      <c r="S20" s="79">
        <v>45634</v>
      </c>
      <c r="T20" s="74" t="s">
        <v>66</v>
      </c>
      <c r="U20" s="74" t="s">
        <v>40</v>
      </c>
      <c r="V20" s="75" t="s">
        <v>36</v>
      </c>
    </row>
    <row r="21" spans="1:22" ht="20.100000000000001" customHeight="1" thickBot="1" x14ac:dyDescent="0.3">
      <c r="A21" s="71">
        <v>45331</v>
      </c>
      <c r="B21" s="34"/>
      <c r="C21" s="34"/>
      <c r="D21" s="35" t="str">
        <f t="shared" si="3"/>
        <v/>
      </c>
      <c r="E21" s="36" t="str">
        <f>IF(OR($L$2="",$M$2="",B21="",C21=""),"",(B21&gt;=C21)*MEDIAN(0,C21-$M$2,$L$2-$M$2)+MAX(0,MIN($L$2,C21+(B21&gt;=C21))-MAX($M$2,B21))-IF(AND(H22&lt;&gt;"0",B21&gt;=C21),(C21-$M$2),0))</f>
        <v/>
      </c>
      <c r="F21" s="37" t="str">
        <f>IF(OR(D21="",E21=""),"",D21-E21)</f>
        <v/>
      </c>
      <c r="G21" s="82" t="str">
        <f t="shared" si="2"/>
        <v>viernes</v>
      </c>
      <c r="H21" s="38" t="str">
        <f>IF(OR(G21="sábado",G21="domingo"),"1",IF(COUNTIF($S:$S,'FEBRERO 2024'!A21),"2","0"))</f>
        <v>0</v>
      </c>
      <c r="I21" s="39"/>
      <c r="J21"/>
      <c r="K21"/>
      <c r="S21" s="80">
        <v>45651</v>
      </c>
      <c r="T21" s="72" t="s">
        <v>67</v>
      </c>
      <c r="U21" s="72" t="s">
        <v>40</v>
      </c>
      <c r="V21" s="73" t="s">
        <v>38</v>
      </c>
    </row>
    <row r="22" spans="1:22" ht="20.100000000000001" customHeight="1" thickBot="1" x14ac:dyDescent="0.3">
      <c r="A22" s="71">
        <v>45332</v>
      </c>
      <c r="B22" s="34"/>
      <c r="C22" s="34"/>
      <c r="D22" s="35" t="str">
        <f>IF(OR(B22="",C22=""),"",IF(C22&gt;B22,C22-B22,(1+(C22-B22))))</f>
        <v/>
      </c>
      <c r="E22" s="36" t="str">
        <f>IF(OR(B22="",C22=""),"", IF(AND(H23="0",B22&gt;=C22),C22-$M$2,0))</f>
        <v/>
      </c>
      <c r="F22" s="37" t="str">
        <f>IF(OR(B22="",C22=""),"",D22-E22)</f>
        <v/>
      </c>
      <c r="G22" s="82" t="str">
        <f t="shared" si="2"/>
        <v>sábado</v>
      </c>
      <c r="H22" s="38" t="str">
        <f>IF(OR(G22="sábado",G22="domingo"),"1",IF(COUNTIF($S:$S,'FEBRERO 2024'!A22),"2","0"))</f>
        <v>1</v>
      </c>
      <c r="I22" s="39"/>
      <c r="J22"/>
      <c r="K22"/>
    </row>
    <row r="23" spans="1:22" ht="20.100000000000001" customHeight="1" thickBot="1" x14ac:dyDescent="0.3">
      <c r="A23" s="71">
        <v>45333</v>
      </c>
      <c r="B23" s="34"/>
      <c r="C23" s="34"/>
      <c r="D23" s="35" t="str">
        <f>IF(OR(B23="",C23=""),"",IF(C23&gt;B23,C23-B23,(1+(C23-B23))))</f>
        <v/>
      </c>
      <c r="E23" s="36" t="str">
        <f>IF(OR(B23="",C23=""),"", IF(AND(H24="0",B23&gt;=C23),C23-$M$2,0))</f>
        <v/>
      </c>
      <c r="F23" s="37" t="str">
        <f>IF(OR(B23="",C23=""),"",D23-E23)</f>
        <v/>
      </c>
      <c r="G23" s="82" t="str">
        <f t="shared" si="2"/>
        <v>domingo</v>
      </c>
      <c r="H23" s="38" t="str">
        <f>IF(OR(G23="sábado",G23="domingo"),"1",IF(COUNTIF($S:$S,'FEBRERO 2024'!A23),"2","0"))</f>
        <v>1</v>
      </c>
      <c r="I23" s="39"/>
      <c r="J23"/>
      <c r="K23"/>
    </row>
    <row r="24" spans="1:22" ht="20.100000000000001" customHeight="1" thickBot="1" x14ac:dyDescent="0.3">
      <c r="A24" s="71">
        <v>45334</v>
      </c>
      <c r="B24" s="34"/>
      <c r="C24" s="34"/>
      <c r="D24" s="35" t="str">
        <f t="shared" ref="D24:D28" si="4">IF(OR(B24="",C24=""),"",IF(C24&gt;B24,C24-B24,(1+(C24-B24))))</f>
        <v/>
      </c>
      <c r="E24" s="36" t="str">
        <f>IF(OR($L$2="",$M$2="",B24="",C24=""),"",(B24&gt;=C24)*MEDIAN(0,C24-$M$2,$L$2-$M$2)+MAX(0,MIN($L$2,C24+(B24&gt;=C24))-MAX($M$2,B24))-IF(AND(H25&lt;&gt;"0",B24&gt;=C24),(C24-$M$2),0))</f>
        <v/>
      </c>
      <c r="F24" s="37" t="str">
        <f>IF(OR(D24="",E24=""),"",D24-E24)</f>
        <v/>
      </c>
      <c r="G24" s="82" t="str">
        <f t="shared" si="2"/>
        <v>lunes</v>
      </c>
      <c r="H24" s="38" t="str">
        <f>IF(OR(G24="sábado",G24="domingo"),"1",IF(COUNTIF($S:$S,'FEBRERO 2024'!A24),"2","0"))</f>
        <v>0</v>
      </c>
      <c r="I24" s="39"/>
      <c r="J24"/>
      <c r="K24"/>
    </row>
    <row r="25" spans="1:22" ht="20.100000000000001" customHeight="1" thickBot="1" x14ac:dyDescent="0.3">
      <c r="A25" s="71">
        <v>45335</v>
      </c>
      <c r="B25" s="34"/>
      <c r="C25" s="34"/>
      <c r="D25" s="35" t="str">
        <f t="shared" si="4"/>
        <v/>
      </c>
      <c r="E25" s="36" t="str">
        <f>IF(OR($L$2="",$M$2="",B25="",C25=""),"",(B25&gt;=C25)*MEDIAN(0,C25-$M$2,$L$2-$M$2)+MAX(0,MIN($L$2,C25+(B25&gt;=C25))-MAX($M$2,B25))-IF(AND(H26&lt;&gt;"0",B25&gt;=C25),(C25-$M$2),0))</f>
        <v/>
      </c>
      <c r="F25" s="37" t="str">
        <f>IF(OR(D25="",E25=""),"",D25-E25)</f>
        <v/>
      </c>
      <c r="G25" s="82" t="str">
        <f t="shared" si="2"/>
        <v>martes</v>
      </c>
      <c r="H25" s="38" t="str">
        <f>IF(OR(G25="sábado",G25="domingo"),"1",IF(COUNTIF($S:$S,'FEBRERO 2024'!A25),"2","0"))</f>
        <v>0</v>
      </c>
      <c r="I25" s="39"/>
      <c r="J25"/>
      <c r="K25"/>
    </row>
    <row r="26" spans="1:22" ht="20.100000000000001" customHeight="1" thickBot="1" x14ac:dyDescent="0.3">
      <c r="A26" s="71">
        <v>45336</v>
      </c>
      <c r="B26" s="34"/>
      <c r="C26" s="34"/>
      <c r="D26" s="35" t="str">
        <f t="shared" si="4"/>
        <v/>
      </c>
      <c r="E26" s="36" t="str">
        <f>IF(OR($L$2="",$M$2="",B26="",C26=""),"",(B26&gt;=C26)*MEDIAN(0,C26-$M$2,$L$2-$M$2)+MAX(0,MIN($L$2,C26+(B26&gt;=C26))-MAX($M$2,B26))-IF(AND(H27&lt;&gt;"0",B26&gt;=C26),(C26-$M$2),0))</f>
        <v/>
      </c>
      <c r="F26" s="37" t="str">
        <f>IF(OR(D26="",E26=""),"",D26-E26)</f>
        <v/>
      </c>
      <c r="G26" s="82" t="str">
        <f t="shared" si="2"/>
        <v>miércoles</v>
      </c>
      <c r="H26" s="38" t="str">
        <f>IF(OR(G26="sábado",G26="domingo"),"1",IF(COUNTIF($S:$S,'FEBRERO 2024'!A26),"2","0"))</f>
        <v>0</v>
      </c>
      <c r="I26" s="39"/>
      <c r="J26"/>
      <c r="K26"/>
    </row>
    <row r="27" spans="1:22" ht="20.100000000000001" customHeight="1" thickBot="1" x14ac:dyDescent="0.3">
      <c r="A27" s="71">
        <v>45337</v>
      </c>
      <c r="B27" s="34"/>
      <c r="C27" s="34"/>
      <c r="D27" s="35" t="str">
        <f t="shared" si="4"/>
        <v/>
      </c>
      <c r="E27" s="36" t="str">
        <f>IF(OR($L$2="",$M$2="",B27="",C27=""),"",(B27&gt;=C27)*MEDIAN(0,C27-$M$2,$L$2-$M$2)+MAX(0,MIN($L$2,C27+(B27&gt;=C27))-MAX($M$2,B27))-IF(AND(H28&lt;&gt;"0",B27&gt;=C27),(C27-$M$2),0))</f>
        <v/>
      </c>
      <c r="F27" s="37" t="str">
        <f>IF(OR(D27="",E27=""),"",D27-E27)</f>
        <v/>
      </c>
      <c r="G27" s="82" t="str">
        <f t="shared" si="2"/>
        <v>jueves</v>
      </c>
      <c r="H27" s="38" t="str">
        <f>IF(OR(G27="sábado",G27="domingo"),"1",IF(COUNTIF($S:$S,'FEBRERO 2024'!A27),"2","0"))</f>
        <v>0</v>
      </c>
      <c r="I27" s="39"/>
      <c r="J27"/>
      <c r="K27"/>
    </row>
    <row r="28" spans="1:22" ht="20.100000000000001" customHeight="1" thickBot="1" x14ac:dyDescent="0.3">
      <c r="A28" s="71">
        <v>45338</v>
      </c>
      <c r="B28" s="34"/>
      <c r="C28" s="34"/>
      <c r="D28" s="35" t="str">
        <f t="shared" si="4"/>
        <v/>
      </c>
      <c r="E28" s="36" t="str">
        <f>IF(OR($L$2="",$M$2="",B28="",C28=""),"",(B28&gt;=C28)*MEDIAN(0,C28-$M$2,$L$2-$M$2)+MAX(0,MIN($L$2,C28+(B28&gt;=C28))-MAX($M$2,B28))-IF(AND(H29&lt;&gt;"0",B28&gt;=C28),(C28-$M$2),0))</f>
        <v/>
      </c>
      <c r="F28" s="37" t="str">
        <f>IF(OR(D28="",E28=""),"",D28-E28)</f>
        <v/>
      </c>
      <c r="G28" s="82" t="str">
        <f t="shared" si="2"/>
        <v>viernes</v>
      </c>
      <c r="H28" s="38" t="str">
        <f>IF(OR(G28="sábado",G28="domingo"),"1",IF(COUNTIF($S:$S,'FEBRERO 2024'!A28),"2","0"))</f>
        <v>0</v>
      </c>
      <c r="I28" s="39"/>
      <c r="J28"/>
      <c r="K28"/>
    </row>
    <row r="29" spans="1:22" ht="20.100000000000001" customHeight="1" thickBot="1" x14ac:dyDescent="0.3">
      <c r="A29" s="71">
        <v>45339</v>
      </c>
      <c r="B29" s="34"/>
      <c r="C29" s="34"/>
      <c r="D29" s="35" t="str">
        <f>IF(OR(B29="",C29=""),"",IF(C29&gt;B29,C29-B29,(1+(C29-B29))))</f>
        <v/>
      </c>
      <c r="E29" s="36" t="str">
        <f>IF(OR(B29="",C29=""),"", IF(AND(H30="0",B29&gt;=C29),C29-$M$2,0))</f>
        <v/>
      </c>
      <c r="F29" s="37" t="str">
        <f>IF(OR(B29="",C29=""),"",D29-E29)</f>
        <v/>
      </c>
      <c r="G29" s="82" t="str">
        <f t="shared" si="2"/>
        <v>sábado</v>
      </c>
      <c r="H29" s="38" t="str">
        <f>IF(OR(G29="sábado",G29="domingo"),"1",IF(COUNTIF($S:$S,'FEBRERO 2024'!A29),"2","0"))</f>
        <v>1</v>
      </c>
      <c r="I29" s="39"/>
      <c r="J29"/>
      <c r="K29"/>
    </row>
    <row r="30" spans="1:22" ht="20.100000000000001" customHeight="1" thickBot="1" x14ac:dyDescent="0.3">
      <c r="A30" s="71">
        <v>45340</v>
      </c>
      <c r="B30" s="34"/>
      <c r="C30" s="34"/>
      <c r="D30" s="35" t="str">
        <f>IF(OR(B30="",C30=""),"",IF(C30&gt;B30,C30-B30,(1+(C30-B30))))</f>
        <v/>
      </c>
      <c r="E30" s="36" t="str">
        <f>IF(OR(B30="",C30=""),"", IF(AND(H31="0",B30&gt;=C30),C30-$M$2,0))</f>
        <v/>
      </c>
      <c r="F30" s="37" t="str">
        <f>IF(OR(B30="",C30=""),"",D30-E30)</f>
        <v/>
      </c>
      <c r="G30" s="82" t="str">
        <f t="shared" si="2"/>
        <v>domingo</v>
      </c>
      <c r="H30" s="38" t="str">
        <f>IF(OR(G30="sábado",G30="domingo"),"1",IF(COUNTIF($S:$S,'FEBRERO 2024'!A30),"2","0"))</f>
        <v>1</v>
      </c>
      <c r="I30" s="39"/>
      <c r="J30"/>
      <c r="K30"/>
    </row>
    <row r="31" spans="1:22" ht="20.100000000000001" customHeight="1" thickBot="1" x14ac:dyDescent="0.3">
      <c r="A31" s="71">
        <v>45341</v>
      </c>
      <c r="B31" s="34"/>
      <c r="C31" s="34"/>
      <c r="D31" s="35" t="str">
        <f t="shared" ref="D31:D35" si="5">IF(OR(B31="",C31=""),"",IF(C31&gt;B31,C31-B31,(1+(C31-B31))))</f>
        <v/>
      </c>
      <c r="E31" s="36" t="str">
        <f>IF(OR($L$2="",$M$2="",B31="",C31=""),"",(B31&gt;=C31)*MEDIAN(0,C31-$M$2,$L$2-$M$2)+MAX(0,MIN($L$2,C31+(B31&gt;=C31))-MAX($M$2,B31))-IF(AND(H32&lt;&gt;"0",B31&gt;=C31),(C31-$M$2),0))</f>
        <v/>
      </c>
      <c r="F31" s="37" t="str">
        <f>IF(OR(D31="",E31=""),"",D31-E31)</f>
        <v/>
      </c>
      <c r="G31" s="82" t="str">
        <f t="shared" si="2"/>
        <v>lunes</v>
      </c>
      <c r="H31" s="38" t="str">
        <f>IF(OR(G31="sábado",G31="domingo"),"1",IF(COUNTIF($S:$S,'FEBRERO 2024'!A31),"2","0"))</f>
        <v>0</v>
      </c>
      <c r="I31" s="39"/>
      <c r="J31"/>
      <c r="K31"/>
    </row>
    <row r="32" spans="1:22" ht="20.100000000000001" customHeight="1" thickBot="1" x14ac:dyDescent="0.3">
      <c r="A32" s="71">
        <v>45342</v>
      </c>
      <c r="B32" s="34"/>
      <c r="C32" s="34"/>
      <c r="D32" s="35" t="str">
        <f t="shared" si="5"/>
        <v/>
      </c>
      <c r="E32" s="36" t="str">
        <f>IF(OR($L$2="",$M$2="",B32="",C32=""),"",(B32&gt;=C32)*MEDIAN(0,C32-$M$2,$L$2-$M$2)+MAX(0,MIN($L$2,C32+(B32&gt;=C32))-MAX($M$2,B32))-IF(AND(H33&lt;&gt;"0",B32&gt;=C32),(C32-$M$2),0))</f>
        <v/>
      </c>
      <c r="F32" s="37" t="str">
        <f>IF(OR(D32="",E32=""),"",D32-E32)</f>
        <v/>
      </c>
      <c r="G32" s="82" t="str">
        <f t="shared" si="2"/>
        <v>martes</v>
      </c>
      <c r="H32" s="38" t="str">
        <f>IF(OR(G32="sábado",G32="domingo"),"1",IF(COUNTIF($S:$S,'FEBRERO 2024'!A32),"2","0"))</f>
        <v>0</v>
      </c>
      <c r="I32" s="39"/>
      <c r="J32"/>
      <c r="K32"/>
    </row>
    <row r="33" spans="1:10" ht="20.100000000000001" customHeight="1" thickBot="1" x14ac:dyDescent="0.3">
      <c r="A33" s="71">
        <v>45343</v>
      </c>
      <c r="B33" s="34"/>
      <c r="C33" s="34"/>
      <c r="D33" s="35" t="str">
        <f t="shared" si="5"/>
        <v/>
      </c>
      <c r="E33" s="36" t="str">
        <f>IF(OR($L$2="",$M$2="",B33="",C33=""),"",(B33&gt;=C33)*MEDIAN(0,C33-$M$2,$L$2-$M$2)+MAX(0,MIN($L$2,C33+(B33&gt;=C33))-MAX($M$2,B33))-IF(AND(H34&lt;&gt;"0",B33&gt;=C33),(C33-$M$2),0))</f>
        <v/>
      </c>
      <c r="F33" s="37" t="str">
        <f>IF(OR(D33="",E33=""),"",D33-E33)</f>
        <v/>
      </c>
      <c r="G33" s="82" t="str">
        <f t="shared" si="2"/>
        <v>miércoles</v>
      </c>
      <c r="H33" s="38" t="str">
        <f>IF(OR(G33="sábado",G33="domingo"),"1",IF(COUNTIF($S:$S,'FEBRERO 2024'!A33),"2","0"))</f>
        <v>0</v>
      </c>
      <c r="I33" s="39"/>
      <c r="J33" s="41"/>
    </row>
    <row r="34" spans="1:10" ht="20.100000000000001" customHeight="1" thickBot="1" x14ac:dyDescent="0.3">
      <c r="A34" s="71">
        <v>45344</v>
      </c>
      <c r="B34" s="34"/>
      <c r="C34" s="34"/>
      <c r="D34" s="35" t="str">
        <f t="shared" si="5"/>
        <v/>
      </c>
      <c r="E34" s="36" t="str">
        <f>IF(OR($L$2="",$M$2="",B34="",C34=""),"",(B34&gt;=C34)*MEDIAN(0,C34-$M$2,$L$2-$M$2)+MAX(0,MIN($L$2,C34+(B34&gt;=C34))-MAX($M$2,B34))-IF(AND(H35&lt;&gt;"0",B34&gt;=C34),(C34-$M$2),0))</f>
        <v/>
      </c>
      <c r="F34" s="37" t="str">
        <f>IF(OR(D34="",E34=""),"",D34-E34)</f>
        <v/>
      </c>
      <c r="G34" s="82" t="str">
        <f t="shared" si="2"/>
        <v>jueves</v>
      </c>
      <c r="H34" s="38" t="str">
        <f>IF(OR(G34="sábado",G34="domingo"),"1",IF(COUNTIF($S:$S,'FEBRERO 2024'!A34),"2","0"))</f>
        <v>0</v>
      </c>
      <c r="I34" s="39"/>
      <c r="J34" s="41"/>
    </row>
    <row r="35" spans="1:10" ht="20.100000000000001" customHeight="1" thickBot="1" x14ac:dyDescent="0.3">
      <c r="A35" s="71">
        <v>45345</v>
      </c>
      <c r="B35" s="34"/>
      <c r="C35" s="34"/>
      <c r="D35" s="35" t="str">
        <f t="shared" si="5"/>
        <v/>
      </c>
      <c r="E35" s="36" t="str">
        <f>IF(OR($L$2="",$M$2="",B35="",C35=""),"",(B35&gt;=C35)*MEDIAN(0,C35-$M$2,$L$2-$M$2)+MAX(0,MIN($L$2,C35+(B35&gt;=C35))-MAX($M$2,B35))-IF(AND(H36&lt;&gt;"0",B35&gt;=C35),(C35-$M$2),0))</f>
        <v/>
      </c>
      <c r="F35" s="37" t="str">
        <f>IF(OR(D35="",E35=""),"",D35-E35)</f>
        <v/>
      </c>
      <c r="G35" s="82" t="str">
        <f t="shared" si="2"/>
        <v>viernes</v>
      </c>
      <c r="H35" s="38" t="str">
        <f>IF(OR(G35="sábado",G35="domingo"),"1",IF(COUNTIF($S:$S,'FEBRERO 2024'!A35),"2","0"))</f>
        <v>0</v>
      </c>
      <c r="I35" s="39"/>
      <c r="J35" s="41"/>
    </row>
    <row r="36" spans="1:10" ht="20.100000000000001" customHeight="1" thickBot="1" x14ac:dyDescent="0.3">
      <c r="A36" s="71">
        <v>45346</v>
      </c>
      <c r="B36" s="34"/>
      <c r="C36" s="34"/>
      <c r="D36" s="35" t="str">
        <f>IF(OR(B36="",C36=""),"",IF(C36&gt;B36,C36-B36,(1+(C36-B36))))</f>
        <v/>
      </c>
      <c r="E36" s="36" t="str">
        <f>IF(OR(B36="",C36=""),"", IF(AND(H37="0",B36&gt;=C36),C36-$M$2,0))</f>
        <v/>
      </c>
      <c r="F36" s="37" t="str">
        <f>IF(OR(B36="",C36=""),"",D36-E36)</f>
        <v/>
      </c>
      <c r="G36" s="82" t="str">
        <f t="shared" si="2"/>
        <v>sábado</v>
      </c>
      <c r="H36" s="38" t="str">
        <f>IF(OR(G36="sábado",G36="domingo"),"1",IF(COUNTIF($S:$S,'FEBRERO 2024'!A36),"2","0"))</f>
        <v>1</v>
      </c>
      <c r="I36" s="39"/>
      <c r="J36" s="41"/>
    </row>
    <row r="37" spans="1:10" ht="20.100000000000001" customHeight="1" thickBot="1" x14ac:dyDescent="0.3">
      <c r="A37" s="71">
        <v>45347</v>
      </c>
      <c r="B37" s="34"/>
      <c r="C37" s="34"/>
      <c r="D37" s="35" t="str">
        <f>IF(OR(B37="",C37=""),"",IF(C37&gt;B37,C37-B37,(1+(C37-B37))))</f>
        <v/>
      </c>
      <c r="E37" s="36" t="str">
        <f>IF(OR(B37="",C37=""),"", IF(AND(H38="0",B37&gt;=C37),C37-$M$2,0))</f>
        <v/>
      </c>
      <c r="F37" s="37" t="str">
        <f>IF(OR(B37="",C37=""),"",D37-E37)</f>
        <v/>
      </c>
      <c r="G37" s="82" t="str">
        <f t="shared" si="2"/>
        <v>domingo</v>
      </c>
      <c r="H37" s="38" t="str">
        <f>IF(OR(G37="sábado",G37="domingo"),"1",IF(COUNTIF($S:$S,'FEBRERO 2024'!A37),"2","0"))</f>
        <v>1</v>
      </c>
      <c r="I37" s="39"/>
      <c r="J37" s="41"/>
    </row>
    <row r="38" spans="1:10" ht="20.100000000000001" customHeight="1" thickBot="1" x14ac:dyDescent="0.3">
      <c r="A38" s="71">
        <v>45348</v>
      </c>
      <c r="B38" s="34"/>
      <c r="C38" s="34"/>
      <c r="D38" s="35" t="str">
        <f t="shared" ref="D38:D41" si="6">IF(OR(B38="",C38=""),"",IF(C38&gt;B38,C38-B38,(1+(C38-B38))))</f>
        <v/>
      </c>
      <c r="E38" s="36" t="str">
        <f>IF(OR($L$2="",$M$2="",B38="",C38=""),"",(B38&gt;=C38)*MEDIAN(0,C38-$M$2,$L$2-$M$2)+MAX(0,MIN($L$2,C38+(B38&gt;=C38))-MAX($M$2,B38))-IF(AND(H39&lt;&gt;"0",B38&gt;=C38),(C38-$M$2),0))</f>
        <v/>
      </c>
      <c r="F38" s="37" t="str">
        <f>IF(OR(D38="",E38=""),"",D38-E38)</f>
        <v/>
      </c>
      <c r="G38" s="82" t="str">
        <f t="shared" si="2"/>
        <v>lunes</v>
      </c>
      <c r="H38" s="38" t="str">
        <f>IF(OR(G38="sábado",G38="domingo"),"1",IF(COUNTIF($S:$S,'FEBRERO 2024'!A38),"2","0"))</f>
        <v>0</v>
      </c>
      <c r="I38" s="39"/>
      <c r="J38" s="41"/>
    </row>
    <row r="39" spans="1:10" ht="20.100000000000001" customHeight="1" thickBot="1" x14ac:dyDescent="0.3">
      <c r="A39" s="71">
        <v>45349</v>
      </c>
      <c r="B39" s="34"/>
      <c r="C39" s="34"/>
      <c r="D39" s="35" t="str">
        <f t="shared" si="6"/>
        <v/>
      </c>
      <c r="E39" s="36" t="str">
        <f>IF(OR($L$2="",$M$2="",B39="",C39=""),"",(B39&gt;=C39)*MEDIAN(0,C39-$M$2,$L$2-$M$2)+MAX(0,MIN($L$2,C39+(B39&gt;=C39))-MAX($M$2,B39))-IF(AND(H40&lt;&gt;"0",B39&gt;=C39),(C39-$M$2),0))</f>
        <v/>
      </c>
      <c r="F39" s="37" t="str">
        <f>IF(OR(D39="",E39=""),"",D39-E39)</f>
        <v/>
      </c>
      <c r="G39" s="82" t="str">
        <f t="shared" si="2"/>
        <v>martes</v>
      </c>
      <c r="H39" s="38" t="str">
        <f>IF(OR(G39="sábado",G39="domingo"),"1",IF(COUNTIF($S:$S,'FEBRERO 2024'!A39),"2","0"))</f>
        <v>0</v>
      </c>
      <c r="I39" s="39"/>
      <c r="J39" s="41"/>
    </row>
    <row r="40" spans="1:10" ht="20.100000000000001" customHeight="1" thickBot="1" x14ac:dyDescent="0.3">
      <c r="A40" s="71">
        <v>45350</v>
      </c>
      <c r="B40" s="34"/>
      <c r="C40" s="34"/>
      <c r="D40" s="35" t="str">
        <f t="shared" si="6"/>
        <v/>
      </c>
      <c r="E40" s="36" t="str">
        <f>IF(OR($L$2="",$M$2="",B40="",C40=""),"",(B40&gt;=C40)*MEDIAN(0,C40-$M$2,$L$2-$M$2)+MAX(0,MIN($L$2,C40+(B40&gt;=C40))-MAX($M$2,B40))-IF(AND(H41&lt;&gt;"0",B40&gt;=C40),(C40-$M$2),0))</f>
        <v/>
      </c>
      <c r="F40" s="37" t="str">
        <f>IF(OR(D40="",E40=""),"",D40-E40)</f>
        <v/>
      </c>
      <c r="G40" s="82" t="str">
        <f t="shared" si="2"/>
        <v>miércoles</v>
      </c>
      <c r="H40" s="38" t="str">
        <f>IF(OR(G40="sábado",G40="domingo"),"1",IF(COUNTIF($S:$S,'FEBRERO 2024'!A40),"2","0"))</f>
        <v>0</v>
      </c>
      <c r="I40" s="39"/>
      <c r="J40" s="41"/>
    </row>
    <row r="41" spans="1:10" ht="20.100000000000001" customHeight="1" x14ac:dyDescent="0.25">
      <c r="A41" s="71">
        <v>45351</v>
      </c>
      <c r="B41" s="34"/>
      <c r="C41" s="34"/>
      <c r="D41" s="35" t="str">
        <f t="shared" si="6"/>
        <v/>
      </c>
      <c r="E41" s="36" t="str">
        <f>IF(OR($L$2="",$M$2="",B41="",C41=""),"",(B41&gt;=C41)*MEDIAN(0,C41-$M$2,$L$2-$M$2)+MAX(0,MIN($L$2,C41+(B41&gt;=C41))-MAX($M$2,B41))-IF(AND(H42&lt;&gt;"0",B41&gt;=C41),(C41-$M$2),0))</f>
        <v/>
      </c>
      <c r="F41" s="37" t="str">
        <f>IF(OR(D41="",E41=""),"",D41-E41)</f>
        <v/>
      </c>
      <c r="G41" s="82" t="str">
        <f t="shared" si="2"/>
        <v>jueves</v>
      </c>
      <c r="H41" s="38" t="str">
        <f>IF(OR(G41="sábado",G41="domingo"),"1",IF(COUNTIF($S:$S,'FEBRERO 2024'!A41),"2","0"))</f>
        <v>0</v>
      </c>
      <c r="I41" s="39"/>
      <c r="J41" s="41"/>
    </row>
    <row r="42" spans="1:10" ht="20.100000000000001" hidden="1" customHeight="1" thickBot="1" x14ac:dyDescent="0.3">
      <c r="A42" s="71">
        <v>45352</v>
      </c>
      <c r="B42" s="34"/>
      <c r="C42" s="34"/>
      <c r="D42" s="35" t="str">
        <f>IF(OR(B42="",C42=""),"",IF(C42&gt;B42,C42-B42,(1+(C42-B42))))</f>
        <v/>
      </c>
      <c r="E42" s="36" t="str">
        <f>IF(OR(B42="",C42=""),"", IF(AND(H43="0",B42&gt;=C42),C42-$M$2,0))</f>
        <v/>
      </c>
      <c r="F42" s="37" t="str">
        <f>IF(OR(B42="",C42=""),"",D42-E42)</f>
        <v/>
      </c>
      <c r="G42" s="82" t="str">
        <f t="shared" si="2"/>
        <v>viernes</v>
      </c>
      <c r="H42" s="38" t="str">
        <f>IF(OR(G42="sábado",G42="domingo"),"1",IF(COUNTIF($S:$S,'FEBRERO 2024'!A42),"2","0"))</f>
        <v>0</v>
      </c>
      <c r="I42" s="39"/>
      <c r="J42" s="41"/>
    </row>
    <row r="43" spans="1:10" ht="20.100000000000001" hidden="1" customHeight="1" thickBot="1" x14ac:dyDescent="0.3">
      <c r="A43" s="71">
        <v>45353</v>
      </c>
      <c r="B43" s="34"/>
      <c r="C43" s="34"/>
      <c r="D43" s="35" t="str">
        <f>IF(OR(B43="",C43=""),"",IF(C43&gt;B43,C43-B43,(1+(C43-B43))))</f>
        <v/>
      </c>
      <c r="E43" s="36" t="str">
        <f>IF(OR(B43="",C43=""),"", IF(AND(H44="0",B43&gt;=C43),C43-$M$2,0))</f>
        <v/>
      </c>
      <c r="F43" s="37" t="str">
        <f>IF(OR(B43="",C43=""),"",D43-E43)</f>
        <v/>
      </c>
      <c r="G43" s="82" t="str">
        <f t="shared" si="2"/>
        <v>sábado</v>
      </c>
      <c r="H43" s="38" t="str">
        <f>IF(OR(G43="sábado",G43="domingo"),"1",IF(COUNTIF($S:$S,'FEBRERO 2024'!A43),"2","0"))</f>
        <v>1</v>
      </c>
      <c r="I43" s="39"/>
      <c r="J43" s="41"/>
    </row>
    <row r="44" spans="1:10" ht="20.100000000000001" hidden="1" customHeight="1" x14ac:dyDescent="0.25">
      <c r="A44" s="71">
        <v>45354</v>
      </c>
      <c r="B44" s="34"/>
      <c r="C44" s="34"/>
      <c r="D44" s="35" t="str">
        <f>IF(OR(B44="",C44=""),"",IF(C44&gt;B44,C44-B44,(1+(C44-B44))))</f>
        <v/>
      </c>
      <c r="E44" s="36" t="str">
        <f>IF(OR(B44="",C44=""),"", IF(AND(H45="0",B44&gt;=C44),C44-$M$2,0))</f>
        <v/>
      </c>
      <c r="F44" s="37" t="str">
        <f>IF(OR(B44="",C44=""),"",D44-E44)</f>
        <v/>
      </c>
      <c r="G44" s="82" t="str">
        <f t="shared" si="2"/>
        <v>domingo</v>
      </c>
      <c r="H44" s="38" t="str">
        <f>IF(OR(G44="sábado",G44="domingo"),"1",IF(COUNTIF($S:$S,'FEBRERO 2024'!A44),"2","0"))</f>
        <v>1</v>
      </c>
      <c r="I44" s="39"/>
      <c r="J44" s="41"/>
    </row>
    <row r="45" spans="1:10" ht="16.149999999999999" customHeight="1" thickBot="1" x14ac:dyDescent="0.3">
      <c r="A45" s="104" t="s">
        <v>25</v>
      </c>
      <c r="B45" s="105"/>
      <c r="C45" s="106"/>
      <c r="D45" s="43">
        <f>SUM(D13:D44)</f>
        <v>0</v>
      </c>
      <c r="E45" s="43">
        <f>SUM(E13:E44)</f>
        <v>0</v>
      </c>
      <c r="F45" s="44">
        <f>SUM(F13:F44)</f>
        <v>0</v>
      </c>
      <c r="G45" s="45"/>
      <c r="H45" s="46"/>
      <c r="I45" s="46"/>
      <c r="J45" s="1"/>
    </row>
    <row r="46" spans="1:10" ht="21" customHeight="1" thickBot="1" x14ac:dyDescent="0.3">
      <c r="A46" s="1"/>
      <c r="B46" s="1"/>
      <c r="C46" s="1"/>
      <c r="D46" s="1"/>
      <c r="E46" s="45"/>
      <c r="F46" s="45"/>
      <c r="G46" s="45"/>
      <c r="H46" s="1"/>
      <c r="I46" s="1"/>
      <c r="J46" s="1"/>
    </row>
    <row r="47" spans="1:10" s="47" customFormat="1" ht="16.149999999999999" customHeight="1" thickBot="1" x14ac:dyDescent="0.3">
      <c r="A47" s="107" t="s">
        <v>26</v>
      </c>
      <c r="B47" s="108"/>
      <c r="C47" s="108"/>
      <c r="D47" s="109"/>
      <c r="G47" s="48"/>
      <c r="H47" s="49"/>
      <c r="I47" s="49"/>
      <c r="J47" s="49"/>
    </row>
    <row r="48" spans="1:10" s="47" customFormat="1" ht="18" x14ac:dyDescent="0.25">
      <c r="A48" s="84" t="s">
        <v>27</v>
      </c>
      <c r="B48" s="50"/>
      <c r="C48" s="51"/>
      <c r="D48" s="52">
        <f>O5</f>
        <v>0</v>
      </c>
      <c r="G48" s="53"/>
      <c r="H48" s="49"/>
    </row>
    <row r="49" spans="1:23" s="47" customFormat="1" ht="18" x14ac:dyDescent="0.25">
      <c r="A49" s="85" t="s">
        <v>28</v>
      </c>
      <c r="B49" s="54"/>
      <c r="C49" s="55"/>
      <c r="D49" s="56">
        <f>O4</f>
        <v>0</v>
      </c>
      <c r="E49" s="2" t="s">
        <v>29</v>
      </c>
      <c r="F49" s="57"/>
      <c r="G49" s="53"/>
      <c r="H49" s="49"/>
      <c r="I49" s="58" t="s">
        <v>30</v>
      </c>
    </row>
    <row r="50" spans="1:23" s="47" customFormat="1" ht="18.75" thickBot="1" x14ac:dyDescent="0.3">
      <c r="A50" s="86" t="s">
        <v>31</v>
      </c>
      <c r="B50" s="59"/>
      <c r="C50" s="60"/>
      <c r="D50" s="61">
        <f>O3</f>
        <v>0</v>
      </c>
      <c r="E50" s="62"/>
      <c r="F50" s="62"/>
      <c r="G50" s="62"/>
      <c r="H50" s="49"/>
      <c r="I50" s="49"/>
      <c r="J50" s="49"/>
      <c r="W50" s="18"/>
    </row>
    <row r="51" spans="1:23" s="47" customFormat="1" ht="18.75" thickBot="1" x14ac:dyDescent="0.3">
      <c r="A51" s="63" t="s">
        <v>32</v>
      </c>
      <c r="B51" s="64"/>
      <c r="C51" s="64"/>
      <c r="D51" s="65">
        <f>SUM(D48:D50)</f>
        <v>0</v>
      </c>
      <c r="E51" s="66" t="s">
        <v>33</v>
      </c>
      <c r="F51" s="62"/>
      <c r="G51" s="62"/>
      <c r="H51" s="49"/>
      <c r="I51" s="49"/>
      <c r="J51" s="49"/>
      <c r="W51" s="67"/>
    </row>
    <row r="52" spans="1:23" ht="16.149999999999999" customHeight="1" x14ac:dyDescent="0.25">
      <c r="B52" s="110"/>
      <c r="C52" s="110"/>
      <c r="D52" s="110"/>
      <c r="E52" s="45"/>
      <c r="F52" s="110"/>
      <c r="G52" s="110"/>
      <c r="H52" s="1"/>
      <c r="I52" s="1"/>
      <c r="J52" s="1"/>
      <c r="W52" s="67"/>
    </row>
    <row r="53" spans="1:23" ht="16.149999999999999" customHeight="1" x14ac:dyDescent="0.25">
      <c r="D53" s="1"/>
      <c r="E53" s="45"/>
      <c r="F53" s="45"/>
      <c r="G53" s="68"/>
      <c r="H53" s="1"/>
      <c r="I53" s="1"/>
      <c r="J53" s="1"/>
    </row>
    <row r="54" spans="1:23" ht="16.149999999999999" customHeight="1" x14ac:dyDescent="0.25">
      <c r="E54" s="2"/>
      <c r="F54" s="2"/>
      <c r="G54" s="2"/>
      <c r="J54" s="1"/>
    </row>
    <row r="55" spans="1:23" ht="16.149999999999999" customHeight="1" x14ac:dyDescent="0.2">
      <c r="A55" s="8"/>
      <c r="E55" s="2"/>
      <c r="F55" s="2"/>
      <c r="G55" s="2"/>
      <c r="J55" s="1"/>
    </row>
    <row r="56" spans="1:23" ht="16.149999999999999" customHeight="1" x14ac:dyDescent="0.25">
      <c r="D56" s="1"/>
      <c r="E56" s="45"/>
      <c r="F56" s="45"/>
      <c r="G56" s="45"/>
      <c r="H56" s="1"/>
      <c r="I56" s="1"/>
      <c r="J56" s="1"/>
    </row>
    <row r="57" spans="1:23" ht="16.149999999999999" customHeight="1" x14ac:dyDescent="0.25">
      <c r="D57" s="1"/>
      <c r="E57" s="45"/>
      <c r="F57" s="45"/>
      <c r="G57" s="45"/>
      <c r="H57" s="1"/>
      <c r="I57" s="1"/>
      <c r="J57" s="1"/>
    </row>
    <row r="58" spans="1:23" ht="16.149999999999999" customHeight="1" x14ac:dyDescent="0.2">
      <c r="B58" s="8"/>
      <c r="C58" s="8"/>
      <c r="D58" s="1"/>
      <c r="E58" s="45"/>
      <c r="F58" s="45"/>
      <c r="G58" s="45"/>
      <c r="H58" s="1"/>
      <c r="I58" s="1"/>
      <c r="J58" s="1"/>
    </row>
    <row r="59" spans="1:23" ht="16.149999999999999" customHeight="1" x14ac:dyDescent="0.2">
      <c r="B59" s="8"/>
      <c r="C59" s="8"/>
      <c r="D59" s="1"/>
      <c r="E59" s="45"/>
      <c r="F59" s="45"/>
      <c r="G59" s="45"/>
      <c r="H59" s="1"/>
      <c r="I59" s="1"/>
      <c r="J59" s="1"/>
    </row>
    <row r="60" spans="1:23" ht="16.149999999999999" customHeight="1" x14ac:dyDescent="0.25">
      <c r="A60" s="69"/>
      <c r="B60" s="69"/>
      <c r="C60" s="70"/>
      <c r="D60" s="1"/>
      <c r="E60" s="45"/>
      <c r="F60" s="45"/>
      <c r="G60" s="45"/>
      <c r="H60" s="1"/>
      <c r="I60" s="1"/>
      <c r="J60" s="1"/>
    </row>
    <row r="61" spans="1:23" ht="16.149999999999999" customHeight="1" x14ac:dyDescent="0.25">
      <c r="A61" s="1"/>
      <c r="B61" s="1"/>
      <c r="C61" s="1"/>
      <c r="D61" s="1"/>
      <c r="E61" s="45"/>
      <c r="F61" s="45"/>
      <c r="G61" s="45"/>
      <c r="H61" s="1"/>
      <c r="I61" s="1"/>
      <c r="J61" s="1"/>
    </row>
    <row r="62" spans="1:23" ht="16.149999999999999" customHeight="1" x14ac:dyDescent="0.25">
      <c r="A62" s="1"/>
      <c r="B62" s="1"/>
      <c r="C62" s="1"/>
      <c r="D62" s="1"/>
      <c r="E62" s="45"/>
      <c r="F62" s="45"/>
      <c r="G62" s="45"/>
      <c r="H62" s="1"/>
      <c r="I62" s="1"/>
      <c r="J62" s="1"/>
    </row>
    <row r="63" spans="1:23" ht="16.149999999999999" customHeight="1" x14ac:dyDescent="0.25">
      <c r="A63" s="1"/>
      <c r="B63" s="1"/>
      <c r="C63" s="1"/>
      <c r="D63" s="1"/>
      <c r="E63" s="45"/>
      <c r="F63" s="45"/>
      <c r="G63" s="45"/>
      <c r="H63" s="1"/>
      <c r="I63" s="1"/>
      <c r="J63" s="1"/>
    </row>
    <row r="64" spans="1:23" ht="16.149999999999999" customHeight="1" x14ac:dyDescent="0.25">
      <c r="A64" s="1"/>
      <c r="B64" s="1"/>
      <c r="C64" s="1"/>
      <c r="D64" s="1"/>
      <c r="E64" s="45"/>
      <c r="F64" s="45"/>
      <c r="G64" s="45"/>
      <c r="H64" s="1"/>
      <c r="I64" s="1"/>
      <c r="J64" s="1"/>
    </row>
    <row r="65" spans="1:10" ht="16.149999999999999" customHeight="1" x14ac:dyDescent="0.25">
      <c r="A65" s="1"/>
      <c r="B65" s="1"/>
      <c r="C65" s="1"/>
      <c r="D65" s="1"/>
      <c r="E65" s="45"/>
      <c r="F65" s="45"/>
      <c r="G65" s="45"/>
      <c r="H65" s="1"/>
      <c r="I65" s="1"/>
      <c r="J65" s="1"/>
    </row>
    <row r="66" spans="1:10" ht="16.149999999999999" customHeight="1" x14ac:dyDescent="0.25">
      <c r="A66" s="1"/>
      <c r="B66" s="1"/>
      <c r="C66" s="1"/>
      <c r="D66" s="1"/>
      <c r="E66" s="45"/>
      <c r="F66" s="45"/>
      <c r="G66" s="45"/>
      <c r="H66" s="1"/>
      <c r="I66" s="1"/>
      <c r="J66" s="1"/>
    </row>
    <row r="67" spans="1:10" ht="16.149999999999999" customHeight="1" x14ac:dyDescent="0.25">
      <c r="A67" s="1"/>
      <c r="B67" s="1"/>
      <c r="C67" s="1"/>
      <c r="D67" s="1"/>
      <c r="E67" s="45"/>
      <c r="F67" s="45"/>
      <c r="G67" s="45"/>
      <c r="H67" s="1"/>
      <c r="I67" s="1"/>
      <c r="J67" s="1"/>
    </row>
    <row r="68" spans="1:10" ht="16.149999999999999" customHeight="1" x14ac:dyDescent="0.25">
      <c r="A68" s="1"/>
      <c r="B68" s="1"/>
      <c r="C68" s="1"/>
      <c r="D68" s="1"/>
      <c r="E68" s="45"/>
      <c r="F68" s="45"/>
      <c r="G68" s="45"/>
      <c r="H68" s="1"/>
      <c r="I68" s="1"/>
      <c r="J68" s="1"/>
    </row>
    <row r="69" spans="1:10" ht="16.149999999999999" customHeight="1" x14ac:dyDescent="0.25">
      <c r="A69" s="1"/>
      <c r="B69" s="1"/>
      <c r="C69" s="1"/>
      <c r="D69" s="1"/>
      <c r="E69" s="45"/>
      <c r="F69" s="45"/>
      <c r="G69" s="45"/>
      <c r="H69" s="1"/>
      <c r="I69" s="1"/>
      <c r="J69" s="1"/>
    </row>
    <row r="70" spans="1:10" ht="16.149999999999999" customHeight="1" x14ac:dyDescent="0.25">
      <c r="A70" s="1"/>
      <c r="B70" s="1"/>
      <c r="C70" s="1"/>
      <c r="D70" s="1"/>
      <c r="E70" s="45"/>
      <c r="F70" s="45"/>
      <c r="G70" s="45"/>
      <c r="H70" s="1"/>
      <c r="I70" s="1"/>
      <c r="J70" s="1"/>
    </row>
  </sheetData>
  <sheetProtection algorithmName="SHA-512" hashValue="/t8cd58jCrqj+gXURFstJPTpOM4Bg5sxjOpIxzdQIVUpB27FoPvYK5QZZuaTlsKlbqLOlJ+5OxBa6rk0uV0leQ==" saltValue="peylAZrQlf6aZYz+OhPAuA==" spinCount="100000" sheet="1" objects="1" scenarios="1"/>
  <mergeCells count="12">
    <mergeCell ref="A11:A12"/>
    <mergeCell ref="H11:H12"/>
    <mergeCell ref="A45:C45"/>
    <mergeCell ref="A47:D47"/>
    <mergeCell ref="B52:D52"/>
    <mergeCell ref="F52:G52"/>
    <mergeCell ref="C7:G7"/>
    <mergeCell ref="A1:I1"/>
    <mergeCell ref="L1:M1"/>
    <mergeCell ref="B2:I2"/>
    <mergeCell ref="C5:G5"/>
    <mergeCell ref="C6:G6"/>
  </mergeCells>
  <conditionalFormatting sqref="A13:A44">
    <cfRule type="expression" dxfId="13" priority="1">
      <formula>OR(H13="1",H13="2")</formula>
    </cfRule>
  </conditionalFormatting>
  <conditionalFormatting sqref="G13:G44">
    <cfRule type="expression" dxfId="12" priority="2">
      <formula>OR(H13="1",H13="2")</formula>
    </cfRule>
  </conditionalFormatting>
  <dataValidations count="1">
    <dataValidation type="list" allowBlank="1" showInputMessage="1" sqref="I13:I44" xr:uid="{A8085AB9-BB3E-4449-8693-688314EE31D2}">
      <formula1>"Licencia Medica,Permiso Administrativo,Feriado Legal,Cometido Funcional,Traslado Pacientes,Destinación transitoria a otro PT,Día quirúrgico con anestesia,Permiso sin goce de sueldo,Necesidad del servicio,4° TENS"</formula1>
    </dataValidation>
  </dataValidation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78C5E-5DF6-4DFD-9BFA-CF27E5276990}">
  <sheetPr codeName="Hoja3"/>
  <dimension ref="A1:W70"/>
  <sheetViews>
    <sheetView showGridLines="0" workbookViewId="0">
      <selection activeCell="D13" sqref="D13"/>
    </sheetView>
  </sheetViews>
  <sheetFormatPr baseColWidth="10" defaultColWidth="11.140625" defaultRowHeight="16.149999999999999" customHeight="1" x14ac:dyDescent="0.25"/>
  <cols>
    <col min="1" max="1" width="13" style="2" customWidth="1"/>
    <col min="2" max="4" width="13.42578125" style="2" customWidth="1"/>
    <col min="5" max="6" width="13.42578125" style="69" customWidth="1"/>
    <col min="7" max="7" width="13.140625" style="69" customWidth="1"/>
    <col min="8" max="8" width="9.140625" style="2" hidden="1" customWidth="1"/>
    <col min="9" max="9" width="28" style="2" bestFit="1" customWidth="1"/>
    <col min="10" max="10" width="14.7109375" style="2" customWidth="1"/>
    <col min="11" max="11" width="11.140625" style="2"/>
    <col min="12" max="13" width="11.140625" style="2" hidden="1" customWidth="1"/>
    <col min="14" max="14" width="21.28515625" style="2" hidden="1" customWidth="1"/>
    <col min="15" max="16" width="11.140625" style="2" hidden="1" customWidth="1"/>
    <col min="17" max="17" width="17.28515625" style="2" hidden="1" customWidth="1"/>
    <col min="18" max="18" width="12.28515625" style="2" hidden="1" customWidth="1"/>
    <col min="19" max="19" width="11.85546875" style="2" hidden="1" customWidth="1"/>
    <col min="20" max="20" width="72.5703125" style="2" hidden="1" customWidth="1"/>
    <col min="21" max="21" width="9.28515625" style="2" hidden="1" customWidth="1"/>
    <col min="22" max="22" width="31.85546875" style="2" hidden="1" customWidth="1"/>
    <col min="23" max="16384" width="11.140625" style="2"/>
  </cols>
  <sheetData>
    <row r="1" spans="1:22" ht="16.5" customHeight="1" x14ac:dyDescent="0.2">
      <c r="A1" s="94"/>
      <c r="B1" s="94"/>
      <c r="C1" s="94"/>
      <c r="D1" s="94"/>
      <c r="E1" s="94"/>
      <c r="F1" s="94"/>
      <c r="G1" s="94"/>
      <c r="H1" s="94"/>
      <c r="I1" s="94"/>
      <c r="J1" s="1"/>
      <c r="L1" s="95" t="s">
        <v>0</v>
      </c>
      <c r="M1" s="96"/>
      <c r="N1" s="3" t="s">
        <v>1</v>
      </c>
      <c r="O1" s="4">
        <f>SUMIFS(F13:F44,H13:H44,"1")</f>
        <v>0</v>
      </c>
      <c r="P1" s="5" t="s">
        <v>2</v>
      </c>
      <c r="Q1" s="6">
        <v>2</v>
      </c>
      <c r="R1" s="1"/>
      <c r="S1" s="78"/>
      <c r="T1" s="72" t="s">
        <v>34</v>
      </c>
      <c r="U1" s="72" t="s">
        <v>35</v>
      </c>
      <c r="V1" s="73" t="s">
        <v>36</v>
      </c>
    </row>
    <row r="2" spans="1:22" ht="15.6" customHeight="1" x14ac:dyDescent="0.2">
      <c r="B2" s="97" t="s">
        <v>3</v>
      </c>
      <c r="C2" s="98"/>
      <c r="D2" s="98"/>
      <c r="E2" s="98"/>
      <c r="F2" s="98"/>
      <c r="G2" s="98"/>
      <c r="H2" s="98"/>
      <c r="I2" s="98"/>
      <c r="J2" s="1"/>
      <c r="L2" s="7">
        <v>0.875</v>
      </c>
      <c r="M2" s="7">
        <v>0.29166666666666669</v>
      </c>
      <c r="N2" s="3" t="s">
        <v>4</v>
      </c>
      <c r="O2" s="4">
        <f>SUMIFS(F13:F44,H13:H44,"2")</f>
        <v>0</v>
      </c>
      <c r="P2" s="5" t="s">
        <v>5</v>
      </c>
      <c r="Q2" s="6">
        <v>1</v>
      </c>
      <c r="R2" s="1"/>
      <c r="S2" s="79">
        <v>45292</v>
      </c>
      <c r="T2" s="74" t="s">
        <v>37</v>
      </c>
      <c r="U2" s="74" t="s">
        <v>35</v>
      </c>
      <c r="V2" s="75" t="s">
        <v>38</v>
      </c>
    </row>
    <row r="3" spans="1:22" ht="15.6" customHeight="1" x14ac:dyDescent="0.2">
      <c r="A3" s="8"/>
      <c r="B3" s="8"/>
      <c r="C3" s="8"/>
      <c r="D3" s="8"/>
      <c r="E3" s="9"/>
      <c r="F3" s="8"/>
      <c r="G3" s="8"/>
      <c r="H3" s="8"/>
      <c r="I3" s="8"/>
      <c r="J3" s="1"/>
      <c r="L3" s="1"/>
      <c r="M3" s="1"/>
      <c r="N3" s="3" t="s">
        <v>6</v>
      </c>
      <c r="O3" s="10">
        <f>O1+O2</f>
        <v>0</v>
      </c>
      <c r="P3" s="11" t="s">
        <v>7</v>
      </c>
      <c r="Q3" s="12">
        <v>1</v>
      </c>
      <c r="R3" s="1"/>
      <c r="S3" s="80">
        <v>45380</v>
      </c>
      <c r="T3" s="72" t="s">
        <v>39</v>
      </c>
      <c r="U3" s="72" t="s">
        <v>40</v>
      </c>
      <c r="V3" s="73" t="s">
        <v>36</v>
      </c>
    </row>
    <row r="4" spans="1:22" ht="15.6" customHeight="1" x14ac:dyDescent="0.2">
      <c r="A4" s="83"/>
      <c r="B4" s="8"/>
      <c r="C4" s="8"/>
      <c r="D4" s="8"/>
      <c r="E4" s="9"/>
      <c r="F4" s="8"/>
      <c r="G4" s="8"/>
      <c r="H4" s="8"/>
      <c r="I4" s="8"/>
      <c r="J4" s="1"/>
      <c r="L4" s="1"/>
      <c r="M4" s="1"/>
      <c r="N4" s="13" t="s">
        <v>8</v>
      </c>
      <c r="O4" s="14">
        <f>SUMIFS(F13:F44,H13:H44,"= 0")</f>
        <v>0</v>
      </c>
      <c r="P4" s="11" t="s">
        <v>9</v>
      </c>
      <c r="Q4" s="12">
        <v>0</v>
      </c>
      <c r="R4" s="1"/>
      <c r="S4" s="79">
        <v>45381</v>
      </c>
      <c r="T4" s="74" t="s">
        <v>41</v>
      </c>
      <c r="U4" s="74" t="s">
        <v>40</v>
      </c>
      <c r="V4" s="75" t="s">
        <v>36</v>
      </c>
    </row>
    <row r="5" spans="1:22" ht="17.25" customHeight="1" x14ac:dyDescent="0.25">
      <c r="A5" s="15" t="s">
        <v>10</v>
      </c>
      <c r="B5" s="8"/>
      <c r="C5" s="99"/>
      <c r="D5" s="99"/>
      <c r="E5" s="99"/>
      <c r="F5" s="99"/>
      <c r="G5" s="99"/>
      <c r="H5" s="8"/>
      <c r="I5" s="8"/>
      <c r="J5" s="1"/>
      <c r="L5" s="1"/>
      <c r="M5" s="1"/>
      <c r="N5" s="13" t="s">
        <v>11</v>
      </c>
      <c r="O5" s="14">
        <f>SUM(E13:E44)</f>
        <v>0</v>
      </c>
      <c r="R5" s="1"/>
      <c r="S5" s="81">
        <v>45413</v>
      </c>
      <c r="T5" s="76" t="s">
        <v>42</v>
      </c>
      <c r="U5" s="76" t="s">
        <v>35</v>
      </c>
      <c r="V5" s="77" t="s">
        <v>43</v>
      </c>
    </row>
    <row r="6" spans="1:22" ht="16.5" customHeight="1" x14ac:dyDescent="0.25">
      <c r="A6" s="15" t="s">
        <v>12</v>
      </c>
      <c r="B6" s="8"/>
      <c r="C6" s="99"/>
      <c r="D6" s="99"/>
      <c r="E6" s="99"/>
      <c r="F6" s="99"/>
      <c r="G6" s="99"/>
      <c r="H6"/>
      <c r="I6" s="8"/>
      <c r="J6" s="1"/>
      <c r="L6" s="1"/>
      <c r="M6" s="1"/>
      <c r="N6" s="1"/>
      <c r="O6" s="1"/>
      <c r="P6" s="1"/>
      <c r="Q6" s="1"/>
      <c r="R6" s="1"/>
      <c r="S6" s="79">
        <v>45433</v>
      </c>
      <c r="T6" s="74" t="s">
        <v>44</v>
      </c>
      <c r="U6" s="74" t="s">
        <v>35</v>
      </c>
      <c r="V6" s="75" t="s">
        <v>36</v>
      </c>
    </row>
    <row r="7" spans="1:22" ht="15.75" customHeight="1" x14ac:dyDescent="0.25">
      <c r="A7" s="15" t="s">
        <v>13</v>
      </c>
      <c r="B7" s="8"/>
      <c r="C7" s="93"/>
      <c r="D7" s="93"/>
      <c r="E7" s="93"/>
      <c r="F7" s="93"/>
      <c r="G7" s="93"/>
      <c r="H7"/>
      <c r="I7" s="16"/>
      <c r="J7" s="17"/>
      <c r="K7" s="1"/>
      <c r="L7" s="1"/>
      <c r="M7" s="1"/>
      <c r="N7" s="1"/>
      <c r="O7" s="1"/>
      <c r="P7" s="1"/>
      <c r="Q7" s="1"/>
      <c r="R7" s="1"/>
      <c r="S7" s="80">
        <v>45452</v>
      </c>
      <c r="T7" s="72" t="s">
        <v>45</v>
      </c>
      <c r="U7" s="72" t="s">
        <v>35</v>
      </c>
      <c r="V7" s="73" t="s">
        <v>46</v>
      </c>
    </row>
    <row r="8" spans="1:22" ht="13.5" customHeight="1" x14ac:dyDescent="0.2">
      <c r="A8" s="8"/>
      <c r="B8" s="8"/>
      <c r="C8" s="8"/>
      <c r="D8" s="8"/>
      <c r="E8" s="9"/>
      <c r="F8" s="8"/>
      <c r="G8" s="8"/>
      <c r="H8" s="8"/>
      <c r="I8" s="8"/>
      <c r="J8" s="17"/>
      <c r="K8" s="1"/>
      <c r="L8" s="1"/>
      <c r="M8" s="1"/>
      <c r="N8" s="1"/>
      <c r="O8" s="1"/>
      <c r="P8" s="1"/>
      <c r="Q8" s="1"/>
      <c r="R8" s="1"/>
      <c r="S8" s="79">
        <v>45463</v>
      </c>
      <c r="T8" s="74" t="s">
        <v>47</v>
      </c>
      <c r="U8" s="74" t="s">
        <v>35</v>
      </c>
      <c r="V8" s="75" t="s">
        <v>48</v>
      </c>
    </row>
    <row r="9" spans="1:22" ht="16.5" customHeight="1" x14ac:dyDescent="0.2">
      <c r="A9" s="18" t="s">
        <v>14</v>
      </c>
      <c r="B9" s="19"/>
      <c r="C9" s="19"/>
      <c r="D9" s="20"/>
      <c r="E9" s="9"/>
      <c r="F9" s="8"/>
      <c r="G9" s="8"/>
      <c r="H9" s="8"/>
      <c r="I9" s="8"/>
      <c r="J9" s="17"/>
      <c r="K9" s="21"/>
      <c r="L9" s="1"/>
      <c r="M9" s="1"/>
      <c r="N9" s="1"/>
      <c r="O9" s="1"/>
      <c r="P9" s="1"/>
      <c r="Q9" s="1"/>
      <c r="R9" s="1"/>
      <c r="S9" s="80">
        <v>45472</v>
      </c>
      <c r="T9" s="72" t="s">
        <v>49</v>
      </c>
      <c r="U9" s="72" t="s">
        <v>40</v>
      </c>
      <c r="V9" s="73" t="s">
        <v>50</v>
      </c>
    </row>
    <row r="10" spans="1:22" ht="6" customHeight="1" thickBot="1" x14ac:dyDescent="0.3">
      <c r="A10" s="22"/>
      <c r="B10" s="1"/>
      <c r="C10" s="1"/>
      <c r="D10" s="21"/>
      <c r="E10"/>
      <c r="F10"/>
      <c r="G10" s="1"/>
      <c r="H10" s="17"/>
      <c r="I10" s="17"/>
      <c r="J10" s="17"/>
      <c r="K10" s="21"/>
      <c r="L10" s="1"/>
      <c r="M10" s="1"/>
      <c r="N10" s="1"/>
      <c r="O10" s="1"/>
      <c r="P10" s="1"/>
      <c r="Q10" s="1"/>
      <c r="R10" s="1"/>
      <c r="S10" s="79">
        <v>45489</v>
      </c>
      <c r="T10" s="74" t="s">
        <v>51</v>
      </c>
      <c r="U10" s="74" t="s">
        <v>40</v>
      </c>
      <c r="V10" s="75" t="s">
        <v>52</v>
      </c>
    </row>
    <row r="11" spans="1:22" ht="15.6" customHeight="1" x14ac:dyDescent="0.2">
      <c r="A11" s="100" t="s">
        <v>15</v>
      </c>
      <c r="B11" s="23" t="s">
        <v>16</v>
      </c>
      <c r="C11" s="23" t="s">
        <v>16</v>
      </c>
      <c r="D11" s="24" t="s">
        <v>17</v>
      </c>
      <c r="E11" s="25" t="s">
        <v>18</v>
      </c>
      <c r="F11" s="26" t="s">
        <v>19</v>
      </c>
      <c r="G11" s="27" t="s">
        <v>20</v>
      </c>
      <c r="H11" s="102" t="s">
        <v>68</v>
      </c>
      <c r="I11" s="27" t="s">
        <v>21</v>
      </c>
      <c r="J11" s="21"/>
      <c r="K11" s="21"/>
      <c r="L11" s="1"/>
      <c r="M11" s="1"/>
      <c r="N11" s="1"/>
      <c r="O11" s="1"/>
      <c r="P11" s="1"/>
      <c r="Q11" s="1"/>
      <c r="R11" s="1"/>
      <c r="S11" s="80">
        <v>45519</v>
      </c>
      <c r="T11" s="72" t="s">
        <v>53</v>
      </c>
      <c r="U11" s="72" t="s">
        <v>40</v>
      </c>
      <c r="V11" s="73" t="s">
        <v>36</v>
      </c>
    </row>
    <row r="12" spans="1:22" ht="15.6" customHeight="1" thickBot="1" x14ac:dyDescent="0.25">
      <c r="A12" s="101"/>
      <c r="B12" s="28" t="s">
        <v>22</v>
      </c>
      <c r="C12" s="28" t="s">
        <v>23</v>
      </c>
      <c r="D12" s="29" t="s">
        <v>24</v>
      </c>
      <c r="E12" s="30" t="s">
        <v>24</v>
      </c>
      <c r="F12" s="31" t="s">
        <v>24</v>
      </c>
      <c r="G12" s="32" t="s">
        <v>9</v>
      </c>
      <c r="H12" s="103"/>
      <c r="I12" s="33"/>
      <c r="J12" s="21"/>
      <c r="K12" s="21"/>
      <c r="L12" s="1"/>
      <c r="M12" s="1"/>
      <c r="N12" s="1"/>
      <c r="O12" s="1"/>
      <c r="P12" s="1"/>
      <c r="Q12" s="1"/>
      <c r="R12" s="1"/>
      <c r="S12" s="79">
        <v>45553</v>
      </c>
      <c r="T12" s="74" t="s">
        <v>54</v>
      </c>
      <c r="U12" s="74" t="s">
        <v>35</v>
      </c>
      <c r="V12" s="75" t="s">
        <v>38</v>
      </c>
    </row>
    <row r="13" spans="1:22" ht="20.100000000000001" customHeight="1" thickBot="1" x14ac:dyDescent="0.3">
      <c r="A13" s="71">
        <v>45352</v>
      </c>
      <c r="B13" s="34"/>
      <c r="C13" s="34"/>
      <c r="D13" s="35" t="str">
        <f t="shared" ref="D13" si="0">IF(OR(B13="",C13=""),"",IF(C13&gt;B13,C13-B13,(1+(C13-B13))))</f>
        <v/>
      </c>
      <c r="E13" s="36" t="str">
        <f>IF(OR($L$2="",$M$2="",B13="",C13=""),"",(B13&gt;=C13)*MEDIAN(0,C13-$M$2,$L$2-$M$2)+MAX(0,MIN($L$2,C13+(B13&gt;=C13))-MAX($M$2,B13))-IF(AND(H14&lt;&gt;"0",B13&gt;=C13),(C13-$M$2),0))</f>
        <v/>
      </c>
      <c r="F13" s="37" t="str">
        <f>IF(OR(D13="",E13=""),"",D13-E13)</f>
        <v/>
      </c>
      <c r="G13" s="82" t="str">
        <f t="shared" ref="G13" si="1">TEXT(A13:A41,"dddd")</f>
        <v>viernes</v>
      </c>
      <c r="H13" s="38" t="str">
        <f>IF(OR(G13="sábado",G13="domingo"),"1",IF(COUNTIF($S:$S,'MARZO 2024'!A13),"2","0"))</f>
        <v>0</v>
      </c>
      <c r="I13" s="39"/>
      <c r="J13"/>
      <c r="K13" s="40"/>
      <c r="L13" s="41"/>
      <c r="M13" s="41"/>
      <c r="N13" s="41"/>
      <c r="O13" s="41"/>
      <c r="P13" s="41"/>
      <c r="Q13" s="41"/>
      <c r="S13" s="80">
        <v>45554</v>
      </c>
      <c r="T13" s="72" t="s">
        <v>55</v>
      </c>
      <c r="U13" s="72" t="s">
        <v>35</v>
      </c>
      <c r="V13" s="73" t="s">
        <v>56</v>
      </c>
    </row>
    <row r="14" spans="1:22" ht="20.100000000000001" customHeight="1" thickBot="1" x14ac:dyDescent="0.3">
      <c r="A14" s="71">
        <v>45353</v>
      </c>
      <c r="B14" s="34"/>
      <c r="C14" s="34"/>
      <c r="D14" s="35" t="str">
        <f>IF(OR(B14="",C14=""),"",IF(C14&gt;B14,C14-B14,(1+(C14-B14))))</f>
        <v/>
      </c>
      <c r="E14" s="36" t="str">
        <f>IF(OR(B14="",C14=""),"", IF(AND(H15="0",B14&gt;=C14),C14-$M$2,0))</f>
        <v/>
      </c>
      <c r="F14" s="37" t="str">
        <f>IF(OR(B14="",C14=""),"",D14-E14)</f>
        <v/>
      </c>
      <c r="G14" s="82" t="str">
        <f t="shared" ref="G14:G44" si="2">TEXT(A14:A45,"dddd")</f>
        <v>sábado</v>
      </c>
      <c r="H14" s="38" t="str">
        <f>IF(OR(G14="sábado",G14="domingo"),"1",IF(COUNTIF($S:$S,'MARZO 2024'!A14),"2","0"))</f>
        <v>1</v>
      </c>
      <c r="I14" s="39"/>
      <c r="J14"/>
      <c r="K14"/>
      <c r="L14" s="41"/>
      <c r="M14" s="41"/>
      <c r="N14" s="41"/>
      <c r="O14" s="41"/>
      <c r="P14" s="41"/>
      <c r="Q14" s="41"/>
      <c r="R14" s="41"/>
      <c r="S14" s="79">
        <v>45555</v>
      </c>
      <c r="T14" s="74" t="s">
        <v>57</v>
      </c>
      <c r="U14" s="74" t="s">
        <v>35</v>
      </c>
      <c r="V14" s="75" t="s">
        <v>58</v>
      </c>
    </row>
    <row r="15" spans="1:22" ht="20.100000000000001" customHeight="1" thickBot="1" x14ac:dyDescent="0.3">
      <c r="A15" s="71">
        <v>45354</v>
      </c>
      <c r="B15" s="34"/>
      <c r="C15" s="34"/>
      <c r="D15" s="35" t="str">
        <f>IF(OR(B15="",C15=""),"",IF(C15&gt;B15,C15-B15,(1+(C15-B15))))</f>
        <v/>
      </c>
      <c r="E15" s="36" t="str">
        <f>IF(OR(B15="",C15=""),"", IF(AND(H16="0",B15&gt;=C15),C15-$M$2,0))</f>
        <v/>
      </c>
      <c r="F15" s="37" t="str">
        <f>IF(OR(B15="",C15=""),"",D15-E15)</f>
        <v/>
      </c>
      <c r="G15" s="82" t="str">
        <f t="shared" si="2"/>
        <v>domingo</v>
      </c>
      <c r="H15" s="38" t="str">
        <f>IF(OR(G15="sábado",G15="domingo"),"1",IF(COUNTIF($S:$S,'MARZO 2024'!A15),"2","0"))</f>
        <v>1</v>
      </c>
      <c r="I15" s="39"/>
      <c r="J15"/>
      <c r="K15"/>
      <c r="L15" s="41"/>
      <c r="M15" s="41"/>
      <c r="N15" s="42"/>
      <c r="O15" s="41"/>
      <c r="P15" s="41"/>
      <c r="Q15" s="41"/>
      <c r="R15" s="41"/>
      <c r="S15" s="80">
        <v>45577</v>
      </c>
      <c r="T15" s="72" t="s">
        <v>59</v>
      </c>
      <c r="U15" s="72" t="s">
        <v>35</v>
      </c>
      <c r="V15" s="73" t="s">
        <v>60</v>
      </c>
    </row>
    <row r="16" spans="1:22" ht="20.100000000000001" customHeight="1" thickBot="1" x14ac:dyDescent="0.3">
      <c r="A16" s="71">
        <v>45355</v>
      </c>
      <c r="B16" s="34"/>
      <c r="C16" s="34"/>
      <c r="D16" s="35" t="str">
        <f t="shared" ref="D16:D20" si="3">IF(OR(B16="",C16=""),"",IF(C16&gt;B16,C16-B16,(1+(C16-B16))))</f>
        <v/>
      </c>
      <c r="E16" s="36" t="str">
        <f>IF(OR($L$2="",$M$2="",B16="",C16=""),"",(B16&gt;=C16)*MEDIAN(0,C16-$M$2,$L$2-$M$2)+MAX(0,MIN($L$2,C16+(B16&gt;=C16))-MAX($M$2,B16))-IF(AND(H17&lt;&gt;"0",B16&gt;=C16),(C16-$M$2),0))</f>
        <v/>
      </c>
      <c r="F16" s="37" t="str">
        <f>IF(OR(D16="",E16=""),"",D16-E16)</f>
        <v/>
      </c>
      <c r="G16" s="82" t="str">
        <f t="shared" si="2"/>
        <v>lunes</v>
      </c>
      <c r="H16" s="38" t="str">
        <f>IF(OR(G16="sábado",G16="domingo"),"1",IF(COUNTIF($S:$S,'MARZO 2024'!A16),"2","0"))</f>
        <v>0</v>
      </c>
      <c r="I16" s="39"/>
      <c r="J16"/>
      <c r="K16"/>
      <c r="L16" s="41"/>
      <c r="M16" s="41"/>
      <c r="N16" s="41"/>
      <c r="O16" s="41"/>
      <c r="P16" s="41"/>
      <c r="Q16" s="41"/>
      <c r="R16" s="41"/>
      <c r="S16" s="79">
        <v>45592</v>
      </c>
      <c r="T16" s="74" t="s">
        <v>61</v>
      </c>
      <c r="U16" s="74" t="s">
        <v>35</v>
      </c>
      <c r="V16" s="75" t="s">
        <v>46</v>
      </c>
    </row>
    <row r="17" spans="1:22" ht="20.100000000000001" customHeight="1" thickBot="1" x14ac:dyDescent="0.3">
      <c r="A17" s="71">
        <v>45356</v>
      </c>
      <c r="B17" s="34"/>
      <c r="C17" s="34"/>
      <c r="D17" s="35" t="str">
        <f t="shared" si="3"/>
        <v/>
      </c>
      <c r="E17" s="36" t="str">
        <f>IF(OR($L$2="",$M$2="",B17="",C17=""),"",(B17&gt;=C17)*MEDIAN(0,C17-$M$2,$L$2-$M$2)+MAX(0,MIN($L$2,C17+(B17&gt;=C17))-MAX($M$2,B17))-IF(AND(H18&lt;&gt;"0",B17&gt;=C17),(C17-$M$2),0))</f>
        <v/>
      </c>
      <c r="F17" s="37" t="str">
        <f>IF(OR(D17="",E17=""),"",D17-E17)</f>
        <v/>
      </c>
      <c r="G17" s="82" t="str">
        <f t="shared" si="2"/>
        <v>martes</v>
      </c>
      <c r="H17" s="38" t="str">
        <f>IF(OR(G17="sábado",G17="domingo"),"1",IF(COUNTIF($S:$S,'MARZO 2024'!A17),"2","0"))</f>
        <v>0</v>
      </c>
      <c r="I17" s="39"/>
      <c r="J17"/>
      <c r="K17"/>
      <c r="L17" s="41"/>
      <c r="M17" s="41"/>
      <c r="N17" s="41"/>
      <c r="O17" s="41"/>
      <c r="P17" s="41"/>
      <c r="Q17" s="41"/>
      <c r="R17" s="41"/>
      <c r="S17" s="80">
        <v>45596</v>
      </c>
      <c r="T17" s="72" t="s">
        <v>62</v>
      </c>
      <c r="U17" s="72" t="s">
        <v>40</v>
      </c>
      <c r="V17" s="73" t="s">
        <v>63</v>
      </c>
    </row>
    <row r="18" spans="1:22" ht="20.100000000000001" customHeight="1" thickBot="1" x14ac:dyDescent="0.3">
      <c r="A18" s="71">
        <v>45357</v>
      </c>
      <c r="B18" s="34"/>
      <c r="C18" s="34"/>
      <c r="D18" s="35" t="str">
        <f t="shared" si="3"/>
        <v/>
      </c>
      <c r="E18" s="36" t="str">
        <f>IF(OR($L$2="",$M$2="",B18="",C18=""),"",(B18&gt;=C18)*MEDIAN(0,C18-$M$2,$L$2-$M$2)+MAX(0,MIN($L$2,C18+(B18&gt;=C18))-MAX($M$2,B18))-IF(AND(H19&lt;&gt;"0",B18&gt;=C18),(C18-$M$2),0))</f>
        <v/>
      </c>
      <c r="F18" s="37" t="str">
        <f>IF(OR(D18="",E18=""),"",D18-E18)</f>
        <v/>
      </c>
      <c r="G18" s="82" t="str">
        <f t="shared" si="2"/>
        <v>miércoles</v>
      </c>
      <c r="H18" s="38" t="str">
        <f>IF(OR(G18="sábado",G18="domingo"),"1",IF(COUNTIF($S:$S,'MARZO 2024'!A18),"2","0"))</f>
        <v>0</v>
      </c>
      <c r="I18" s="39"/>
      <c r="J18"/>
      <c r="K18"/>
      <c r="S18" s="79">
        <v>45597</v>
      </c>
      <c r="T18" s="74" t="s">
        <v>64</v>
      </c>
      <c r="U18" s="74" t="s">
        <v>40</v>
      </c>
      <c r="V18" s="75" t="s">
        <v>36</v>
      </c>
    </row>
    <row r="19" spans="1:22" ht="20.100000000000001" customHeight="1" thickBot="1" x14ac:dyDescent="0.3">
      <c r="A19" s="71">
        <v>45358</v>
      </c>
      <c r="B19" s="34"/>
      <c r="C19" s="34"/>
      <c r="D19" s="35" t="str">
        <f t="shared" si="3"/>
        <v/>
      </c>
      <c r="E19" s="36" t="str">
        <f>IF(OR($L$2="",$M$2="",B19="",C19=""),"",(B19&gt;=C19)*MEDIAN(0,C19-$M$2,$L$2-$M$2)+MAX(0,MIN($L$2,C19+(B19&gt;=C19))-MAX($M$2,B19))-IF(AND(H20&lt;&gt;"0",B19&gt;=C19),(C19-$M$2),0))</f>
        <v/>
      </c>
      <c r="F19" s="37" t="str">
        <f>IF(OR(D19="",E19=""),"",D19-E19)</f>
        <v/>
      </c>
      <c r="G19" s="82" t="str">
        <f t="shared" si="2"/>
        <v>jueves</v>
      </c>
      <c r="H19" s="38" t="str">
        <f>IF(OR(G19="sábado",G19="domingo"),"1",IF(COUNTIF($S:$S,'MARZO 2024'!A19),"2","0"))</f>
        <v>0</v>
      </c>
      <c r="I19" s="39"/>
      <c r="J19"/>
      <c r="K19"/>
      <c r="S19" s="80">
        <v>45620</v>
      </c>
      <c r="T19" s="72" t="s">
        <v>65</v>
      </c>
      <c r="U19" s="72" t="s">
        <v>35</v>
      </c>
      <c r="V19" s="73" t="s">
        <v>46</v>
      </c>
    </row>
    <row r="20" spans="1:22" ht="20.100000000000001" customHeight="1" thickBot="1" x14ac:dyDescent="0.3">
      <c r="A20" s="71">
        <v>45359</v>
      </c>
      <c r="B20" s="34"/>
      <c r="C20" s="34"/>
      <c r="D20" s="35" t="str">
        <f t="shared" si="3"/>
        <v/>
      </c>
      <c r="E20" s="36" t="str">
        <f>IF(OR($L$2="",$M$2="",B20="",C20=""),"",(B20&gt;=C20)*MEDIAN(0,C20-$M$2,$L$2-$M$2)+MAX(0,MIN($L$2,C20+(B20&gt;=C20))-MAX($M$2,B20))-IF(AND(H21&lt;&gt;"0",B20&gt;=C20),(C20-$M$2),0))</f>
        <v/>
      </c>
      <c r="F20" s="37" t="str">
        <f>IF(OR(D20="",E20=""),"",D20-E20)</f>
        <v/>
      </c>
      <c r="G20" s="82" t="str">
        <f t="shared" si="2"/>
        <v>viernes</v>
      </c>
      <c r="H20" s="38" t="str">
        <f>IF(OR(G20="sábado",G20="domingo"),"1",IF(COUNTIF($S:$S,'MARZO 2024'!A20),"2","0"))</f>
        <v>0</v>
      </c>
      <c r="I20" s="39"/>
      <c r="J20"/>
      <c r="K20"/>
      <c r="S20" s="79">
        <v>45634</v>
      </c>
      <c r="T20" s="74" t="s">
        <v>66</v>
      </c>
      <c r="U20" s="74" t="s">
        <v>40</v>
      </c>
      <c r="V20" s="75" t="s">
        <v>36</v>
      </c>
    </row>
    <row r="21" spans="1:22" ht="20.100000000000001" customHeight="1" thickBot="1" x14ac:dyDescent="0.3">
      <c r="A21" s="71">
        <v>45360</v>
      </c>
      <c r="B21" s="34"/>
      <c r="C21" s="34"/>
      <c r="D21" s="35" t="str">
        <f>IF(OR(B21="",C21=""),"",IF(C21&gt;B21,C21-B21,(1+(C21-B21))))</f>
        <v/>
      </c>
      <c r="E21" s="36" t="str">
        <f>IF(OR(B21="",C21=""),"", IF(AND(H22="0",B21&gt;=C21),C21-$M$2,0))</f>
        <v/>
      </c>
      <c r="F21" s="37" t="str">
        <f>IF(OR(B21="",C21=""),"",D21-E21)</f>
        <v/>
      </c>
      <c r="G21" s="82" t="str">
        <f t="shared" si="2"/>
        <v>sábado</v>
      </c>
      <c r="H21" s="38" t="str">
        <f>IF(OR(G21="sábado",G21="domingo"),"1",IF(COUNTIF($S:$S,'MARZO 2024'!A21),"2","0"))</f>
        <v>1</v>
      </c>
      <c r="I21" s="39"/>
      <c r="J21"/>
      <c r="K21"/>
      <c r="S21" s="80">
        <v>45651</v>
      </c>
      <c r="T21" s="72" t="s">
        <v>67</v>
      </c>
      <c r="U21" s="72" t="s">
        <v>40</v>
      </c>
      <c r="V21" s="73" t="s">
        <v>38</v>
      </c>
    </row>
    <row r="22" spans="1:22" ht="20.100000000000001" customHeight="1" thickBot="1" x14ac:dyDescent="0.3">
      <c r="A22" s="71">
        <v>45361</v>
      </c>
      <c r="B22" s="34"/>
      <c r="C22" s="34"/>
      <c r="D22" s="35" t="str">
        <f>IF(OR(B22="",C22=""),"",IF(C22&gt;B22,C22-B22,(1+(C22-B22))))</f>
        <v/>
      </c>
      <c r="E22" s="36" t="str">
        <f>IF(OR(B22="",C22=""),"", IF(AND(H23="0",B22&gt;=C22),C22-$M$2,0))</f>
        <v/>
      </c>
      <c r="F22" s="37" t="str">
        <f>IF(OR(B22="",C22=""),"",D22-E22)</f>
        <v/>
      </c>
      <c r="G22" s="82" t="str">
        <f t="shared" si="2"/>
        <v>domingo</v>
      </c>
      <c r="H22" s="38" t="str">
        <f>IF(OR(G22="sábado",G22="domingo"),"1",IF(COUNTIF($S:$S,'MARZO 2024'!A22),"2","0"))</f>
        <v>1</v>
      </c>
      <c r="I22" s="39"/>
      <c r="J22"/>
      <c r="K22"/>
    </row>
    <row r="23" spans="1:22" ht="20.100000000000001" customHeight="1" thickBot="1" x14ac:dyDescent="0.3">
      <c r="A23" s="71">
        <v>45362</v>
      </c>
      <c r="B23" s="34"/>
      <c r="C23" s="34"/>
      <c r="D23" s="35" t="str">
        <f t="shared" ref="D23:D27" si="4">IF(OR(B23="",C23=""),"",IF(C23&gt;B23,C23-B23,(1+(C23-B23))))</f>
        <v/>
      </c>
      <c r="E23" s="36" t="str">
        <f>IF(OR($L$2="",$M$2="",B23="",C23=""),"",(B23&gt;=C23)*MEDIAN(0,C23-$M$2,$L$2-$M$2)+MAX(0,MIN($L$2,C23+(B23&gt;=C23))-MAX($M$2,B23))-IF(AND(H24&lt;&gt;"0",B23&gt;=C23),(C23-$M$2),0))</f>
        <v/>
      </c>
      <c r="F23" s="37" t="str">
        <f>IF(OR(D23="",E23=""),"",D23-E23)</f>
        <v/>
      </c>
      <c r="G23" s="82" t="str">
        <f t="shared" si="2"/>
        <v>lunes</v>
      </c>
      <c r="H23" s="38" t="str">
        <f>IF(OR(G23="sábado",G23="domingo"),"1",IF(COUNTIF($S:$S,'MARZO 2024'!A23),"2","0"))</f>
        <v>0</v>
      </c>
      <c r="I23" s="39"/>
      <c r="J23"/>
      <c r="K23"/>
    </row>
    <row r="24" spans="1:22" ht="20.100000000000001" customHeight="1" thickBot="1" x14ac:dyDescent="0.3">
      <c r="A24" s="71">
        <v>45363</v>
      </c>
      <c r="B24" s="34"/>
      <c r="C24" s="34"/>
      <c r="D24" s="35" t="str">
        <f t="shared" si="4"/>
        <v/>
      </c>
      <c r="E24" s="36" t="str">
        <f>IF(OR($L$2="",$M$2="",B24="",C24=""),"",(B24&gt;=C24)*MEDIAN(0,C24-$M$2,$L$2-$M$2)+MAX(0,MIN($L$2,C24+(B24&gt;=C24))-MAX($M$2,B24))-IF(AND(H25&lt;&gt;"0",B24&gt;=C24),(C24-$M$2),0))</f>
        <v/>
      </c>
      <c r="F24" s="37" t="str">
        <f>IF(OR(D24="",E24=""),"",D24-E24)</f>
        <v/>
      </c>
      <c r="G24" s="82" t="str">
        <f t="shared" si="2"/>
        <v>martes</v>
      </c>
      <c r="H24" s="38" t="str">
        <f>IF(OR(G24="sábado",G24="domingo"),"1",IF(COUNTIF($S:$S,'MARZO 2024'!A24),"2","0"))</f>
        <v>0</v>
      </c>
      <c r="I24" s="39"/>
      <c r="J24"/>
      <c r="K24"/>
    </row>
    <row r="25" spans="1:22" ht="20.100000000000001" customHeight="1" thickBot="1" x14ac:dyDescent="0.3">
      <c r="A25" s="71">
        <v>45364</v>
      </c>
      <c r="B25" s="34"/>
      <c r="C25" s="34"/>
      <c r="D25" s="35" t="str">
        <f t="shared" si="4"/>
        <v/>
      </c>
      <c r="E25" s="36" t="str">
        <f>IF(OR($L$2="",$M$2="",B25="",C25=""),"",(B25&gt;=C25)*MEDIAN(0,C25-$M$2,$L$2-$M$2)+MAX(0,MIN($L$2,C25+(B25&gt;=C25))-MAX($M$2,B25))-IF(AND(H26&lt;&gt;"0",B25&gt;=C25),(C25-$M$2),0))</f>
        <v/>
      </c>
      <c r="F25" s="37" t="str">
        <f>IF(OR(D25="",E25=""),"",D25-E25)</f>
        <v/>
      </c>
      <c r="G25" s="82" t="str">
        <f t="shared" si="2"/>
        <v>miércoles</v>
      </c>
      <c r="H25" s="38" t="str">
        <f>IF(OR(G25="sábado",G25="domingo"),"1",IF(COUNTIF($S:$S,'MARZO 2024'!A25),"2","0"))</f>
        <v>0</v>
      </c>
      <c r="I25" s="39"/>
      <c r="J25"/>
      <c r="K25"/>
    </row>
    <row r="26" spans="1:22" ht="20.100000000000001" customHeight="1" thickBot="1" x14ac:dyDescent="0.3">
      <c r="A26" s="71">
        <v>45365</v>
      </c>
      <c r="B26" s="34"/>
      <c r="C26" s="34"/>
      <c r="D26" s="35" t="str">
        <f t="shared" si="4"/>
        <v/>
      </c>
      <c r="E26" s="36" t="str">
        <f>IF(OR($L$2="",$M$2="",B26="",C26=""),"",(B26&gt;=C26)*MEDIAN(0,C26-$M$2,$L$2-$M$2)+MAX(0,MIN($L$2,C26+(B26&gt;=C26))-MAX($M$2,B26))-IF(AND(H27&lt;&gt;"0",B26&gt;=C26),(C26-$M$2),0))</f>
        <v/>
      </c>
      <c r="F26" s="37" t="str">
        <f>IF(OR(D26="",E26=""),"",D26-E26)</f>
        <v/>
      </c>
      <c r="G26" s="82" t="str">
        <f t="shared" si="2"/>
        <v>jueves</v>
      </c>
      <c r="H26" s="38" t="str">
        <f>IF(OR(G26="sábado",G26="domingo"),"1",IF(COUNTIF($S:$S,'MARZO 2024'!A26),"2","0"))</f>
        <v>0</v>
      </c>
      <c r="I26" s="39"/>
      <c r="J26"/>
      <c r="K26"/>
    </row>
    <row r="27" spans="1:22" ht="20.100000000000001" customHeight="1" thickBot="1" x14ac:dyDescent="0.3">
      <c r="A27" s="71">
        <v>45366</v>
      </c>
      <c r="B27" s="34"/>
      <c r="C27" s="34"/>
      <c r="D27" s="35" t="str">
        <f t="shared" si="4"/>
        <v/>
      </c>
      <c r="E27" s="36" t="str">
        <f>IF(OR($L$2="",$M$2="",B27="",C27=""),"",(B27&gt;=C27)*MEDIAN(0,C27-$M$2,$L$2-$M$2)+MAX(0,MIN($L$2,C27+(B27&gt;=C27))-MAX($M$2,B27))-IF(AND(H28&lt;&gt;"0",B27&gt;=C27),(C27-$M$2),0))</f>
        <v/>
      </c>
      <c r="F27" s="37" t="str">
        <f>IF(OR(D27="",E27=""),"",D27-E27)</f>
        <v/>
      </c>
      <c r="G27" s="82" t="str">
        <f t="shared" si="2"/>
        <v>viernes</v>
      </c>
      <c r="H27" s="38" t="str">
        <f>IF(OR(G27="sábado",G27="domingo"),"1",IF(COUNTIF($S:$S,'MARZO 2024'!A27),"2","0"))</f>
        <v>0</v>
      </c>
      <c r="I27" s="39"/>
      <c r="J27"/>
      <c r="K27"/>
    </row>
    <row r="28" spans="1:22" ht="20.100000000000001" customHeight="1" thickBot="1" x14ac:dyDescent="0.3">
      <c r="A28" s="71">
        <v>45367</v>
      </c>
      <c r="B28" s="34"/>
      <c r="C28" s="34"/>
      <c r="D28" s="35" t="str">
        <f>IF(OR(B28="",C28=""),"",IF(C28&gt;B28,C28-B28,(1+(C28-B28))))</f>
        <v/>
      </c>
      <c r="E28" s="36" t="str">
        <f>IF(OR(B28="",C28=""),"", IF(AND(H29="0",B28&gt;=C28),C28-$M$2,0))</f>
        <v/>
      </c>
      <c r="F28" s="37" t="str">
        <f>IF(OR(B28="",C28=""),"",D28-E28)</f>
        <v/>
      </c>
      <c r="G28" s="82" t="str">
        <f t="shared" si="2"/>
        <v>sábado</v>
      </c>
      <c r="H28" s="38" t="str">
        <f>IF(OR(G28="sábado",G28="domingo"),"1",IF(COUNTIF($S:$S,'MARZO 2024'!A28),"2","0"))</f>
        <v>1</v>
      </c>
      <c r="I28" s="39"/>
      <c r="J28"/>
      <c r="K28"/>
    </row>
    <row r="29" spans="1:22" ht="20.100000000000001" customHeight="1" thickBot="1" x14ac:dyDescent="0.3">
      <c r="A29" s="71">
        <v>45368</v>
      </c>
      <c r="B29" s="34"/>
      <c r="C29" s="34"/>
      <c r="D29" s="35" t="str">
        <f>IF(OR(B29="",C29=""),"",IF(C29&gt;B29,C29-B29,(1+(C29-B29))))</f>
        <v/>
      </c>
      <c r="E29" s="36" t="str">
        <f>IF(OR(B29="",C29=""),"", IF(AND(H30="0",B29&gt;=C29),C29-$M$2,0))</f>
        <v/>
      </c>
      <c r="F29" s="37" t="str">
        <f>IF(OR(B29="",C29=""),"",D29-E29)</f>
        <v/>
      </c>
      <c r="G29" s="82" t="str">
        <f t="shared" si="2"/>
        <v>domingo</v>
      </c>
      <c r="H29" s="38" t="str">
        <f>IF(OR(G29="sábado",G29="domingo"),"1",IF(COUNTIF($S:$S,'MARZO 2024'!A29),"2","0"))</f>
        <v>1</v>
      </c>
      <c r="I29" s="39"/>
      <c r="J29"/>
      <c r="K29"/>
    </row>
    <row r="30" spans="1:22" ht="20.100000000000001" customHeight="1" thickBot="1" x14ac:dyDescent="0.3">
      <c r="A30" s="71">
        <v>45369</v>
      </c>
      <c r="B30" s="34"/>
      <c r="C30" s="34"/>
      <c r="D30" s="35" t="str">
        <f t="shared" ref="D30:D34" si="5">IF(OR(B30="",C30=""),"",IF(C30&gt;B30,C30-B30,(1+(C30-B30))))</f>
        <v/>
      </c>
      <c r="E30" s="36" t="str">
        <f>IF(OR($L$2="",$M$2="",B30="",C30=""),"",(B30&gt;=C30)*MEDIAN(0,C30-$M$2,$L$2-$M$2)+MAX(0,MIN($L$2,C30+(B30&gt;=C30))-MAX($M$2,B30))-IF(AND(H31&lt;&gt;"0",B30&gt;=C30),(C30-$M$2),0))</f>
        <v/>
      </c>
      <c r="F30" s="37" t="str">
        <f>IF(OR(D30="",E30=""),"",D30-E30)</f>
        <v/>
      </c>
      <c r="G30" s="82" t="str">
        <f t="shared" si="2"/>
        <v>lunes</v>
      </c>
      <c r="H30" s="38" t="str">
        <f>IF(OR(G30="sábado",G30="domingo"),"1",IF(COUNTIF($S:$S,'MARZO 2024'!A30),"2","0"))</f>
        <v>0</v>
      </c>
      <c r="I30" s="39"/>
      <c r="J30"/>
      <c r="K30"/>
    </row>
    <row r="31" spans="1:22" ht="20.100000000000001" customHeight="1" thickBot="1" x14ac:dyDescent="0.3">
      <c r="A31" s="71">
        <v>45370</v>
      </c>
      <c r="B31" s="34"/>
      <c r="C31" s="34"/>
      <c r="D31" s="35" t="str">
        <f t="shared" si="5"/>
        <v/>
      </c>
      <c r="E31" s="36" t="str">
        <f>IF(OR($L$2="",$M$2="",B31="",C31=""),"",(B31&gt;=C31)*MEDIAN(0,C31-$M$2,$L$2-$M$2)+MAX(0,MIN($L$2,C31+(B31&gt;=C31))-MAX($M$2,B31))-IF(AND(H32&lt;&gt;"0",B31&gt;=C31),(C31-$M$2),0))</f>
        <v/>
      </c>
      <c r="F31" s="37" t="str">
        <f>IF(OR(D31="",E31=""),"",D31-E31)</f>
        <v/>
      </c>
      <c r="G31" s="82" t="str">
        <f t="shared" si="2"/>
        <v>martes</v>
      </c>
      <c r="H31" s="38" t="str">
        <f>IF(OR(G31="sábado",G31="domingo"),"1",IF(COUNTIF($S:$S,'MARZO 2024'!A31),"2","0"))</f>
        <v>0</v>
      </c>
      <c r="I31" s="39"/>
      <c r="J31"/>
      <c r="K31"/>
    </row>
    <row r="32" spans="1:22" ht="20.100000000000001" customHeight="1" thickBot="1" x14ac:dyDescent="0.3">
      <c r="A32" s="71">
        <v>45371</v>
      </c>
      <c r="B32" s="34"/>
      <c r="C32" s="34"/>
      <c r="D32" s="35" t="str">
        <f t="shared" si="5"/>
        <v/>
      </c>
      <c r="E32" s="36" t="str">
        <f>IF(OR($L$2="",$M$2="",B32="",C32=""),"",(B32&gt;=C32)*MEDIAN(0,C32-$M$2,$L$2-$M$2)+MAX(0,MIN($L$2,C32+(B32&gt;=C32))-MAX($M$2,B32))-IF(AND(H33&lt;&gt;"0",B32&gt;=C32),(C32-$M$2),0))</f>
        <v/>
      </c>
      <c r="F32" s="37" t="str">
        <f>IF(OR(D32="",E32=""),"",D32-E32)</f>
        <v/>
      </c>
      <c r="G32" s="82" t="str">
        <f t="shared" si="2"/>
        <v>miércoles</v>
      </c>
      <c r="H32" s="38" t="str">
        <f>IF(OR(G32="sábado",G32="domingo"),"1",IF(COUNTIF($S:$S,'MARZO 2024'!A32),"2","0"))</f>
        <v>0</v>
      </c>
      <c r="I32" s="39"/>
      <c r="J32"/>
      <c r="K32"/>
    </row>
    <row r="33" spans="1:10" ht="20.100000000000001" customHeight="1" thickBot="1" x14ac:dyDescent="0.3">
      <c r="A33" s="71">
        <v>45372</v>
      </c>
      <c r="B33" s="34"/>
      <c r="C33" s="34"/>
      <c r="D33" s="35" t="str">
        <f t="shared" si="5"/>
        <v/>
      </c>
      <c r="E33" s="36" t="str">
        <f>IF(OR($L$2="",$M$2="",B33="",C33=""),"",(B33&gt;=C33)*MEDIAN(0,C33-$M$2,$L$2-$M$2)+MAX(0,MIN($L$2,C33+(B33&gt;=C33))-MAX($M$2,B33))-IF(AND(H34&lt;&gt;"0",B33&gt;=C33),(C33-$M$2),0))</f>
        <v/>
      </c>
      <c r="F33" s="37" t="str">
        <f>IF(OR(D33="",E33=""),"",D33-E33)</f>
        <v/>
      </c>
      <c r="G33" s="82" t="str">
        <f t="shared" si="2"/>
        <v>jueves</v>
      </c>
      <c r="H33" s="38" t="str">
        <f>IF(OR(G33="sábado",G33="domingo"),"1",IF(COUNTIF($S:$S,'MARZO 2024'!A33),"2","0"))</f>
        <v>0</v>
      </c>
      <c r="I33" s="39"/>
      <c r="J33" s="41"/>
    </row>
    <row r="34" spans="1:10" ht="20.100000000000001" customHeight="1" thickBot="1" x14ac:dyDescent="0.3">
      <c r="A34" s="71">
        <v>45373</v>
      </c>
      <c r="B34" s="34"/>
      <c r="C34" s="34"/>
      <c r="D34" s="35" t="str">
        <f t="shared" si="5"/>
        <v/>
      </c>
      <c r="E34" s="36" t="str">
        <f>IF(OR($L$2="",$M$2="",B34="",C34=""),"",(B34&gt;=C34)*MEDIAN(0,C34-$M$2,$L$2-$M$2)+MAX(0,MIN($L$2,C34+(B34&gt;=C34))-MAX($M$2,B34))-IF(AND(H35&lt;&gt;"0",B34&gt;=C34),(C34-$M$2),0))</f>
        <v/>
      </c>
      <c r="F34" s="37" t="str">
        <f>IF(OR(D34="",E34=""),"",D34-E34)</f>
        <v/>
      </c>
      <c r="G34" s="82" t="str">
        <f t="shared" si="2"/>
        <v>viernes</v>
      </c>
      <c r="H34" s="38" t="str">
        <f>IF(OR(G34="sábado",G34="domingo"),"1",IF(COUNTIF($S:$S,'MARZO 2024'!A34),"2","0"))</f>
        <v>0</v>
      </c>
      <c r="I34" s="39"/>
      <c r="J34" s="41"/>
    </row>
    <row r="35" spans="1:10" ht="20.100000000000001" customHeight="1" thickBot="1" x14ac:dyDescent="0.3">
      <c r="A35" s="71">
        <v>45374</v>
      </c>
      <c r="B35" s="34"/>
      <c r="C35" s="34"/>
      <c r="D35" s="35" t="str">
        <f>IF(OR(B35="",C35=""),"",IF(C35&gt;B35,C35-B35,(1+(C35-B35))))</f>
        <v/>
      </c>
      <c r="E35" s="36" t="str">
        <f>IF(OR(B35="",C35=""),"", IF(AND(H36="0",B35&gt;=C35),C35-$M$2,0))</f>
        <v/>
      </c>
      <c r="F35" s="37" t="str">
        <f>IF(OR(B35="",C35=""),"",D35-E35)</f>
        <v/>
      </c>
      <c r="G35" s="82" t="str">
        <f t="shared" si="2"/>
        <v>sábado</v>
      </c>
      <c r="H35" s="38" t="str">
        <f>IF(OR(G35="sábado",G35="domingo"),"1",IF(COUNTIF($S:$S,'MARZO 2024'!A35),"2","0"))</f>
        <v>1</v>
      </c>
      <c r="I35" s="39"/>
      <c r="J35" s="41"/>
    </row>
    <row r="36" spans="1:10" ht="20.100000000000001" customHeight="1" thickBot="1" x14ac:dyDescent="0.3">
      <c r="A36" s="71">
        <v>45375</v>
      </c>
      <c r="B36" s="34"/>
      <c r="C36" s="34"/>
      <c r="D36" s="35" t="str">
        <f>IF(OR(B36="",C36=""),"",IF(C36&gt;B36,C36-B36,(1+(C36-B36))))</f>
        <v/>
      </c>
      <c r="E36" s="36" t="str">
        <f>IF(OR(B36="",C36=""),"", IF(AND(H37="0",B36&gt;=C36),C36-$M$2,0))</f>
        <v/>
      </c>
      <c r="F36" s="37" t="str">
        <f>IF(OR(B36="",C36=""),"",D36-E36)</f>
        <v/>
      </c>
      <c r="G36" s="82" t="str">
        <f t="shared" si="2"/>
        <v>domingo</v>
      </c>
      <c r="H36" s="38" t="str">
        <f>IF(OR(G36="sábado",G36="domingo"),"1",IF(COUNTIF($S:$S,'MARZO 2024'!A36),"2","0"))</f>
        <v>1</v>
      </c>
      <c r="I36" s="39"/>
      <c r="J36" s="41"/>
    </row>
    <row r="37" spans="1:10" ht="20.100000000000001" customHeight="1" thickBot="1" x14ac:dyDescent="0.3">
      <c r="A37" s="71">
        <v>45376</v>
      </c>
      <c r="B37" s="34"/>
      <c r="C37" s="34"/>
      <c r="D37" s="35" t="str">
        <f t="shared" ref="D37:D40" si="6">IF(OR(B37="",C37=""),"",IF(C37&gt;B37,C37-B37,(1+(C37-B37))))</f>
        <v/>
      </c>
      <c r="E37" s="36" t="str">
        <f>IF(OR($L$2="",$M$2="",B37="",C37=""),"",(B37&gt;=C37)*MEDIAN(0,C37-$M$2,$L$2-$M$2)+MAX(0,MIN($L$2,C37+(B37&gt;=C37))-MAX($M$2,B37))-IF(AND(H38&lt;&gt;"0",B37&gt;=C37),(C37-$M$2),0))</f>
        <v/>
      </c>
      <c r="F37" s="37" t="str">
        <f>IF(OR(D37="",E37=""),"",D37-E37)</f>
        <v/>
      </c>
      <c r="G37" s="82" t="str">
        <f t="shared" si="2"/>
        <v>lunes</v>
      </c>
      <c r="H37" s="38" t="str">
        <f>IF(OR(G37="sábado",G37="domingo"),"1",IF(COUNTIF($S:$S,'MARZO 2024'!A37),"2","0"))</f>
        <v>0</v>
      </c>
      <c r="I37" s="39"/>
      <c r="J37" s="41"/>
    </row>
    <row r="38" spans="1:10" ht="20.100000000000001" customHeight="1" thickBot="1" x14ac:dyDescent="0.3">
      <c r="A38" s="71">
        <v>45377</v>
      </c>
      <c r="B38" s="34"/>
      <c r="C38" s="34"/>
      <c r="D38" s="35" t="str">
        <f t="shared" si="6"/>
        <v/>
      </c>
      <c r="E38" s="36" t="str">
        <f>IF(OR($L$2="",$M$2="",B38="",C38=""),"",(B38&gt;=C38)*MEDIAN(0,C38-$M$2,$L$2-$M$2)+MAX(0,MIN($L$2,C38+(B38&gt;=C38))-MAX($M$2,B38))-IF(AND(H39&lt;&gt;"0",B38&gt;=C38),(C38-$M$2),0))</f>
        <v/>
      </c>
      <c r="F38" s="37" t="str">
        <f>IF(OR(D38="",E38=""),"",D38-E38)</f>
        <v/>
      </c>
      <c r="G38" s="82" t="str">
        <f t="shared" si="2"/>
        <v>martes</v>
      </c>
      <c r="H38" s="38" t="str">
        <f>IF(OR(G38="sábado",G38="domingo"),"1",IF(COUNTIF($S:$S,'MARZO 2024'!A38),"2","0"))</f>
        <v>0</v>
      </c>
      <c r="I38" s="39"/>
      <c r="J38" s="41"/>
    </row>
    <row r="39" spans="1:10" ht="20.100000000000001" customHeight="1" thickBot="1" x14ac:dyDescent="0.3">
      <c r="A39" s="71">
        <v>45378</v>
      </c>
      <c r="B39" s="34"/>
      <c r="C39" s="34"/>
      <c r="D39" s="35" t="str">
        <f t="shared" si="6"/>
        <v/>
      </c>
      <c r="E39" s="36" t="str">
        <f>IF(OR($L$2="",$M$2="",B39="",C39=""),"",(B39&gt;=C39)*MEDIAN(0,C39-$M$2,$L$2-$M$2)+MAX(0,MIN($L$2,C39+(B39&gt;=C39))-MAX($M$2,B39))-IF(AND(H40&lt;&gt;"0",B39&gt;=C39),(C39-$M$2),0))</f>
        <v/>
      </c>
      <c r="F39" s="37" t="str">
        <f>IF(OR(D39="",E39=""),"",D39-E39)</f>
        <v/>
      </c>
      <c r="G39" s="82" t="str">
        <f t="shared" si="2"/>
        <v>miércoles</v>
      </c>
      <c r="H39" s="38" t="str">
        <f>IF(OR(G39="sábado",G39="domingo"),"1",IF(COUNTIF($S:$S,'MARZO 2024'!A39),"2","0"))</f>
        <v>0</v>
      </c>
      <c r="I39" s="39"/>
      <c r="J39" s="41"/>
    </row>
    <row r="40" spans="1:10" ht="20.100000000000001" customHeight="1" thickBot="1" x14ac:dyDescent="0.3">
      <c r="A40" s="71">
        <v>45379</v>
      </c>
      <c r="B40" s="34"/>
      <c r="C40" s="34"/>
      <c r="D40" s="35" t="str">
        <f t="shared" si="6"/>
        <v/>
      </c>
      <c r="E40" s="36" t="str">
        <f>IF(OR($L$2="",$M$2="",B40="",C40=""),"",(B40&gt;=C40)*MEDIAN(0,C40-$M$2,$L$2-$M$2)+MAX(0,MIN($L$2,C40+(B40&gt;=C40))-MAX($M$2,B40))-IF(AND(H41&lt;&gt;"0",B40&gt;=C40),(C40-$M$2),0))</f>
        <v/>
      </c>
      <c r="F40" s="37" t="str">
        <f>IF(OR(D40="",E40=""),"",D40-E40)</f>
        <v/>
      </c>
      <c r="G40" s="82" t="str">
        <f t="shared" si="2"/>
        <v>jueves</v>
      </c>
      <c r="H40" s="38" t="str">
        <f>IF(OR(G40="sábado",G40="domingo"),"1",IF(COUNTIF($S:$S,'MARZO 2024'!A40),"2","0"))</f>
        <v>0</v>
      </c>
      <c r="I40" s="39"/>
      <c r="J40" s="41"/>
    </row>
    <row r="41" spans="1:10" ht="20.100000000000001" customHeight="1" thickBot="1" x14ac:dyDescent="0.3">
      <c r="A41" s="71">
        <v>45380</v>
      </c>
      <c r="B41" s="34"/>
      <c r="C41" s="34"/>
      <c r="D41" s="35" t="str">
        <f>IF(OR(B41="",C41=""),"",IF(C41&gt;B41,C41-B41,(1+(C41-B41))))</f>
        <v/>
      </c>
      <c r="E41" s="36" t="str">
        <f>IF(OR(B41="",C41=""),"", IF(AND(H42="0",B41&gt;=C41),C41-$M$2,0))</f>
        <v/>
      </c>
      <c r="F41" s="37" t="str">
        <f>IF(OR(B41="",C41=""),"",D41-E41)</f>
        <v/>
      </c>
      <c r="G41" s="82" t="str">
        <f t="shared" si="2"/>
        <v>viernes</v>
      </c>
      <c r="H41" s="38" t="str">
        <f>IF(OR(G41="sábado",G41="domingo"),"1",IF(COUNTIF($S:$S,'MARZO 2024'!A41),"2","0"))</f>
        <v>2</v>
      </c>
      <c r="I41" s="39"/>
      <c r="J41" s="41"/>
    </row>
    <row r="42" spans="1:10" ht="20.100000000000001" customHeight="1" thickBot="1" x14ac:dyDescent="0.3">
      <c r="A42" s="71">
        <v>45381</v>
      </c>
      <c r="B42" s="34"/>
      <c r="C42" s="34"/>
      <c r="D42" s="35" t="str">
        <f>IF(OR(B42="",C42=""),"",IF(C42&gt;B42,C42-B42,(1+(C42-B42))))</f>
        <v/>
      </c>
      <c r="E42" s="36" t="str">
        <f>IF(OR(B42="",C42=""),"", IF(AND(H43="0",B42&gt;=C42),C42-$M$2,0))</f>
        <v/>
      </c>
      <c r="F42" s="37" t="str">
        <f>IF(OR(B42="",C42=""),"",D42-E42)</f>
        <v/>
      </c>
      <c r="G42" s="82" t="str">
        <f t="shared" si="2"/>
        <v>sábado</v>
      </c>
      <c r="H42" s="38" t="str">
        <f>IF(OR(G42="sábado",G42="domingo"),"1",IF(COUNTIF($S:$S,'MARZO 2024'!A42),"2","0"))</f>
        <v>1</v>
      </c>
      <c r="I42" s="39"/>
      <c r="J42" s="41"/>
    </row>
    <row r="43" spans="1:10" ht="20.100000000000001" customHeight="1" x14ac:dyDescent="0.25">
      <c r="A43" s="71">
        <v>45382</v>
      </c>
      <c r="B43" s="34"/>
      <c r="C43" s="34"/>
      <c r="D43" s="35" t="str">
        <f>IF(OR(B43="",C43=""),"",IF(C43&gt;B43,C43-B43,(1+(C43-B43))))</f>
        <v/>
      </c>
      <c r="E43" s="36" t="str">
        <f>IF(OR(B43="",C43=""),"", IF(AND(H44="0",B43&gt;=C43),C43-$M$2,0))</f>
        <v/>
      </c>
      <c r="F43" s="37" t="str">
        <f>IF(OR(B43="",C43=""),"",D43-E43)</f>
        <v/>
      </c>
      <c r="G43" s="82" t="str">
        <f t="shared" si="2"/>
        <v>domingo</v>
      </c>
      <c r="H43" s="38" t="str">
        <f>IF(OR(G43="sábado",G43="domingo"),"1",IF(COUNTIF($S:$S,'MARZO 2024'!A43),"2","0"))</f>
        <v>1</v>
      </c>
      <c r="I43" s="39"/>
      <c r="J43" s="41"/>
    </row>
    <row r="44" spans="1:10" ht="20.100000000000001" hidden="1" customHeight="1" x14ac:dyDescent="0.25">
      <c r="A44" s="71">
        <v>45383</v>
      </c>
      <c r="B44" s="34"/>
      <c r="C44" s="34"/>
      <c r="D44" s="35" t="str">
        <f>IF(OR(B44="",C44=""),"",IF(C44&gt;B44,C44-B44,(1+(C44-B44))))</f>
        <v/>
      </c>
      <c r="E44" s="36" t="str">
        <f>IF(OR(B44="",C44=""),"", IF(AND(H45="0",B44&gt;=C44),C44-$M$2,0))</f>
        <v/>
      </c>
      <c r="F44" s="37" t="str">
        <f>IF(OR(B44="",C44=""),"",D44-E44)</f>
        <v/>
      </c>
      <c r="G44" s="82" t="str">
        <f t="shared" si="2"/>
        <v>lunes</v>
      </c>
      <c r="H44" s="38" t="str">
        <f>IF(OR(G44="sábado",G44="domingo"),"1",IF(COUNTIF($S:$S,'MARZO 2024'!A44),"2","0"))</f>
        <v>0</v>
      </c>
      <c r="I44" s="39"/>
      <c r="J44" s="41"/>
    </row>
    <row r="45" spans="1:10" ht="16.149999999999999" customHeight="1" thickBot="1" x14ac:dyDescent="0.3">
      <c r="A45" s="104" t="s">
        <v>25</v>
      </c>
      <c r="B45" s="105"/>
      <c r="C45" s="106"/>
      <c r="D45" s="43">
        <f>SUM(D13:D44)</f>
        <v>0</v>
      </c>
      <c r="E45" s="43">
        <f>SUM(E13:E44)</f>
        <v>0</v>
      </c>
      <c r="F45" s="44">
        <f>SUM(F13:F44)</f>
        <v>0</v>
      </c>
      <c r="G45" s="45"/>
      <c r="H45" s="46"/>
      <c r="I45" s="46"/>
      <c r="J45" s="1"/>
    </row>
    <row r="46" spans="1:10" ht="21" customHeight="1" thickBot="1" x14ac:dyDescent="0.3">
      <c r="A46" s="1"/>
      <c r="B46" s="1"/>
      <c r="C46" s="1"/>
      <c r="D46" s="1"/>
      <c r="E46" s="45"/>
      <c r="F46" s="45"/>
      <c r="G46" s="45"/>
      <c r="H46" s="1"/>
      <c r="I46" s="1"/>
      <c r="J46" s="1"/>
    </row>
    <row r="47" spans="1:10" s="47" customFormat="1" ht="16.149999999999999" customHeight="1" thickBot="1" x14ac:dyDescent="0.3">
      <c r="A47" s="107" t="s">
        <v>26</v>
      </c>
      <c r="B47" s="108"/>
      <c r="C47" s="108"/>
      <c r="D47" s="109"/>
      <c r="G47" s="48"/>
      <c r="H47" s="49"/>
      <c r="I47" s="49"/>
      <c r="J47" s="49"/>
    </row>
    <row r="48" spans="1:10" s="47" customFormat="1" ht="18" x14ac:dyDescent="0.25">
      <c r="A48" s="84" t="s">
        <v>27</v>
      </c>
      <c r="B48" s="50"/>
      <c r="C48" s="51"/>
      <c r="D48" s="52">
        <f>O5</f>
        <v>0</v>
      </c>
      <c r="G48" s="53"/>
      <c r="H48" s="49"/>
    </row>
    <row r="49" spans="1:23" s="47" customFormat="1" ht="18" x14ac:dyDescent="0.25">
      <c r="A49" s="85" t="s">
        <v>28</v>
      </c>
      <c r="B49" s="54"/>
      <c r="C49" s="55"/>
      <c r="D49" s="56">
        <f>O4</f>
        <v>0</v>
      </c>
      <c r="E49" s="2" t="s">
        <v>29</v>
      </c>
      <c r="F49" s="57"/>
      <c r="G49" s="53"/>
      <c r="H49" s="49"/>
      <c r="I49" s="58" t="s">
        <v>30</v>
      </c>
    </row>
    <row r="50" spans="1:23" s="47" customFormat="1" ht="18.75" thickBot="1" x14ac:dyDescent="0.3">
      <c r="A50" s="86" t="s">
        <v>31</v>
      </c>
      <c r="B50" s="59"/>
      <c r="C50" s="60"/>
      <c r="D50" s="61">
        <f>O3</f>
        <v>0</v>
      </c>
      <c r="E50" s="62"/>
      <c r="F50" s="62"/>
      <c r="G50" s="62"/>
      <c r="H50" s="49"/>
      <c r="I50" s="49"/>
      <c r="J50" s="49"/>
      <c r="W50" s="18"/>
    </row>
    <row r="51" spans="1:23" s="47" customFormat="1" ht="18.75" thickBot="1" x14ac:dyDescent="0.3">
      <c r="A51" s="63" t="s">
        <v>32</v>
      </c>
      <c r="B51" s="64"/>
      <c r="C51" s="64"/>
      <c r="D51" s="65">
        <f>SUM(D48:D50)</f>
        <v>0</v>
      </c>
      <c r="E51" s="66" t="s">
        <v>33</v>
      </c>
      <c r="F51" s="62"/>
      <c r="G51" s="62"/>
      <c r="H51" s="49"/>
      <c r="I51" s="49"/>
      <c r="J51" s="49"/>
      <c r="W51" s="67"/>
    </row>
    <row r="52" spans="1:23" ht="16.149999999999999" customHeight="1" x14ac:dyDescent="0.25">
      <c r="B52" s="110"/>
      <c r="C52" s="110"/>
      <c r="D52" s="110"/>
      <c r="E52" s="45"/>
      <c r="F52" s="110"/>
      <c r="G52" s="110"/>
      <c r="H52" s="1"/>
      <c r="I52" s="1"/>
      <c r="J52" s="1"/>
      <c r="W52" s="67"/>
    </row>
    <row r="53" spans="1:23" ht="16.149999999999999" customHeight="1" x14ac:dyDescent="0.25">
      <c r="D53" s="1"/>
      <c r="E53" s="45"/>
      <c r="F53" s="45"/>
      <c r="G53" s="68"/>
      <c r="H53" s="1"/>
      <c r="I53" s="1"/>
      <c r="J53" s="1"/>
    </row>
    <row r="54" spans="1:23" ht="16.149999999999999" customHeight="1" x14ac:dyDescent="0.25">
      <c r="E54" s="2"/>
      <c r="F54" s="2"/>
      <c r="G54" s="2"/>
      <c r="J54" s="1"/>
    </row>
    <row r="55" spans="1:23" ht="16.149999999999999" customHeight="1" x14ac:dyDescent="0.2">
      <c r="A55" s="8"/>
      <c r="E55" s="2"/>
      <c r="F55" s="2"/>
      <c r="G55" s="2"/>
      <c r="J55" s="1"/>
    </row>
    <row r="56" spans="1:23" ht="16.149999999999999" customHeight="1" x14ac:dyDescent="0.25">
      <c r="D56" s="1"/>
      <c r="E56" s="45"/>
      <c r="F56" s="45"/>
      <c r="G56" s="45"/>
      <c r="H56" s="1"/>
      <c r="I56" s="1"/>
      <c r="J56" s="1"/>
    </row>
    <row r="57" spans="1:23" ht="16.149999999999999" customHeight="1" x14ac:dyDescent="0.25">
      <c r="D57" s="1"/>
      <c r="E57" s="45"/>
      <c r="F57" s="45"/>
      <c r="G57" s="45"/>
      <c r="H57" s="1"/>
      <c r="I57" s="1"/>
      <c r="J57" s="1"/>
    </row>
    <row r="58" spans="1:23" ht="16.149999999999999" customHeight="1" x14ac:dyDescent="0.2">
      <c r="B58" s="8"/>
      <c r="C58" s="8"/>
      <c r="D58" s="1"/>
      <c r="E58" s="45"/>
      <c r="F58" s="45"/>
      <c r="G58" s="45"/>
      <c r="H58" s="1"/>
      <c r="I58" s="1"/>
      <c r="J58" s="1"/>
    </row>
    <row r="59" spans="1:23" ht="16.149999999999999" customHeight="1" x14ac:dyDescent="0.2">
      <c r="B59" s="8"/>
      <c r="C59" s="8"/>
      <c r="D59" s="1"/>
      <c r="E59" s="45"/>
      <c r="F59" s="45"/>
      <c r="G59" s="45"/>
      <c r="H59" s="1"/>
      <c r="I59" s="1"/>
      <c r="J59" s="1"/>
    </row>
    <row r="60" spans="1:23" ht="16.149999999999999" customHeight="1" x14ac:dyDescent="0.25">
      <c r="A60" s="69"/>
      <c r="B60" s="69"/>
      <c r="C60" s="70"/>
      <c r="D60" s="1"/>
      <c r="E60" s="45"/>
      <c r="F60" s="45"/>
      <c r="G60" s="45"/>
      <c r="H60" s="1"/>
      <c r="I60" s="1"/>
      <c r="J60" s="1"/>
    </row>
    <row r="61" spans="1:23" ht="16.149999999999999" customHeight="1" x14ac:dyDescent="0.25">
      <c r="A61" s="1"/>
      <c r="B61" s="1"/>
      <c r="C61" s="1"/>
      <c r="D61" s="1"/>
      <c r="E61" s="45"/>
      <c r="F61" s="45"/>
      <c r="G61" s="45"/>
      <c r="H61" s="1"/>
      <c r="I61" s="1"/>
      <c r="J61" s="1"/>
    </row>
    <row r="62" spans="1:23" ht="16.149999999999999" customHeight="1" x14ac:dyDescent="0.25">
      <c r="A62" s="1"/>
      <c r="B62" s="1"/>
      <c r="C62" s="1"/>
      <c r="D62" s="1"/>
      <c r="E62" s="45"/>
      <c r="F62" s="45"/>
      <c r="G62" s="45"/>
      <c r="H62" s="1"/>
      <c r="I62" s="1"/>
      <c r="J62" s="1"/>
    </row>
    <row r="63" spans="1:23" ht="16.149999999999999" customHeight="1" x14ac:dyDescent="0.25">
      <c r="A63" s="1"/>
      <c r="B63" s="1"/>
      <c r="C63" s="1"/>
      <c r="D63" s="1"/>
      <c r="E63" s="45"/>
      <c r="F63" s="45"/>
      <c r="G63" s="45"/>
      <c r="H63" s="1"/>
      <c r="I63" s="1"/>
      <c r="J63" s="1"/>
    </row>
    <row r="64" spans="1:23" ht="16.149999999999999" customHeight="1" x14ac:dyDescent="0.25">
      <c r="A64" s="1"/>
      <c r="B64" s="1"/>
      <c r="C64" s="1"/>
      <c r="D64" s="1"/>
      <c r="E64" s="45"/>
      <c r="F64" s="45"/>
      <c r="G64" s="45"/>
      <c r="H64" s="1"/>
      <c r="I64" s="1"/>
      <c r="J64" s="1"/>
    </row>
    <row r="65" spans="1:10" ht="16.149999999999999" customHeight="1" x14ac:dyDescent="0.25">
      <c r="A65" s="1"/>
      <c r="B65" s="1"/>
      <c r="C65" s="1"/>
      <c r="D65" s="1"/>
      <c r="E65" s="45"/>
      <c r="F65" s="45"/>
      <c r="G65" s="45"/>
      <c r="H65" s="1"/>
      <c r="I65" s="1"/>
      <c r="J65" s="1"/>
    </row>
    <row r="66" spans="1:10" ht="16.149999999999999" customHeight="1" x14ac:dyDescent="0.25">
      <c r="A66" s="1"/>
      <c r="B66" s="1"/>
      <c r="C66" s="1"/>
      <c r="D66" s="1"/>
      <c r="E66" s="45"/>
      <c r="F66" s="45"/>
      <c r="G66" s="45"/>
      <c r="H66" s="1"/>
      <c r="I66" s="1"/>
      <c r="J66" s="1"/>
    </row>
    <row r="67" spans="1:10" ht="16.149999999999999" customHeight="1" x14ac:dyDescent="0.25">
      <c r="A67" s="1"/>
      <c r="B67" s="1"/>
      <c r="C67" s="1"/>
      <c r="D67" s="1"/>
      <c r="E67" s="45"/>
      <c r="F67" s="45"/>
      <c r="G67" s="45"/>
      <c r="H67" s="1"/>
      <c r="I67" s="1"/>
      <c r="J67" s="1"/>
    </row>
    <row r="68" spans="1:10" ht="16.149999999999999" customHeight="1" x14ac:dyDescent="0.25">
      <c r="A68" s="1"/>
      <c r="B68" s="1"/>
      <c r="C68" s="1"/>
      <c r="D68" s="1"/>
      <c r="E68" s="45"/>
      <c r="F68" s="45"/>
      <c r="G68" s="45"/>
      <c r="H68" s="1"/>
      <c r="I68" s="1"/>
      <c r="J68" s="1"/>
    </row>
    <row r="69" spans="1:10" ht="16.149999999999999" customHeight="1" x14ac:dyDescent="0.25">
      <c r="A69" s="1"/>
      <c r="B69" s="1"/>
      <c r="C69" s="1"/>
      <c r="D69" s="1"/>
      <c r="E69" s="45"/>
      <c r="F69" s="45"/>
      <c r="G69" s="45"/>
      <c r="H69" s="1"/>
      <c r="I69" s="1"/>
      <c r="J69" s="1"/>
    </row>
    <row r="70" spans="1:10" ht="16.149999999999999" customHeight="1" x14ac:dyDescent="0.25">
      <c r="A70" s="1"/>
      <c r="B70" s="1"/>
      <c r="C70" s="1"/>
      <c r="D70" s="1"/>
      <c r="E70" s="45"/>
      <c r="F70" s="45"/>
      <c r="G70" s="45"/>
      <c r="H70" s="1"/>
      <c r="I70" s="1"/>
      <c r="J70" s="1"/>
    </row>
  </sheetData>
  <sheetProtection algorithmName="SHA-512" hashValue="Z+7A6usQat3ctdgCV6Iup243nEJjxwk7xNzCw0pM4VmrWHJdJXfm7PcMoMxwCznUNApYvV/71TCxTzoMK46RPw==" saltValue="UAknSoMRx07UotPdx+6CDQ==" spinCount="100000" sheet="1" objects="1" scenarios="1"/>
  <mergeCells count="12">
    <mergeCell ref="A11:A12"/>
    <mergeCell ref="H11:H12"/>
    <mergeCell ref="A45:C45"/>
    <mergeCell ref="A47:D47"/>
    <mergeCell ref="B52:D52"/>
    <mergeCell ref="F52:G52"/>
    <mergeCell ref="C7:G7"/>
    <mergeCell ref="A1:I1"/>
    <mergeCell ref="L1:M1"/>
    <mergeCell ref="B2:I2"/>
    <mergeCell ref="C5:G5"/>
    <mergeCell ref="C6:G6"/>
  </mergeCells>
  <conditionalFormatting sqref="A13:A44">
    <cfRule type="expression" dxfId="11" priority="1">
      <formula>OR(H13="1",H13="2")</formula>
    </cfRule>
  </conditionalFormatting>
  <conditionalFormatting sqref="G13:G44">
    <cfRule type="expression" dxfId="10" priority="2">
      <formula>OR(H13="1",H13="2")</formula>
    </cfRule>
  </conditionalFormatting>
  <dataValidations count="1">
    <dataValidation type="list" allowBlank="1" showInputMessage="1" sqref="I13:I44" xr:uid="{F472C75D-BF83-4FFC-83E3-7AC0D0C5694D}">
      <formula1>"Licencia Medica,Permiso Administrativo,Feriado Legal,Cometido Funcional,Traslado Pacientes,Destinación transitoria a otro PT,Día quirúrgico con anestesia,Permiso sin goce de sueldo,Necesidad del servicio,4° TENS"</formula1>
    </dataValidation>
  </dataValidation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297D4-F617-4002-BD8A-1C0BD51CD4A6}">
  <sheetPr codeName="Hoja4"/>
  <dimension ref="A1:W70"/>
  <sheetViews>
    <sheetView showGridLines="0" workbookViewId="0">
      <selection sqref="A1:I1"/>
    </sheetView>
  </sheetViews>
  <sheetFormatPr baseColWidth="10" defaultColWidth="11.140625" defaultRowHeight="16.149999999999999" customHeight="1" x14ac:dyDescent="0.25"/>
  <cols>
    <col min="1" max="1" width="13" style="2" customWidth="1"/>
    <col min="2" max="4" width="13.42578125" style="2" customWidth="1"/>
    <col min="5" max="6" width="13.42578125" style="69" customWidth="1"/>
    <col min="7" max="7" width="13.140625" style="69" customWidth="1"/>
    <col min="8" max="8" width="9.140625" style="2" hidden="1" customWidth="1"/>
    <col min="9" max="9" width="28" style="2" bestFit="1" customWidth="1"/>
    <col min="10" max="10" width="14.7109375" style="2" customWidth="1"/>
    <col min="11" max="11" width="11.140625" style="2"/>
    <col min="12" max="22" width="0" style="2" hidden="1" customWidth="1"/>
    <col min="23" max="16384" width="11.140625" style="2"/>
  </cols>
  <sheetData>
    <row r="1" spans="1:22" ht="16.5" customHeight="1" x14ac:dyDescent="0.2">
      <c r="A1" s="94"/>
      <c r="B1" s="94"/>
      <c r="C1" s="94"/>
      <c r="D1" s="94"/>
      <c r="E1" s="94"/>
      <c r="F1" s="94"/>
      <c r="G1" s="94"/>
      <c r="H1" s="94"/>
      <c r="I1" s="94"/>
      <c r="J1" s="1"/>
      <c r="L1" s="95" t="s">
        <v>0</v>
      </c>
      <c r="M1" s="96"/>
      <c r="N1" s="3" t="s">
        <v>1</v>
      </c>
      <c r="O1" s="4">
        <f>SUMIFS(F13:F44,H13:H44,"1")</f>
        <v>0</v>
      </c>
      <c r="P1" s="5" t="s">
        <v>2</v>
      </c>
      <c r="Q1" s="6">
        <v>2</v>
      </c>
      <c r="R1" s="1"/>
      <c r="S1" s="78"/>
      <c r="T1" s="72" t="s">
        <v>34</v>
      </c>
      <c r="U1" s="72" t="s">
        <v>35</v>
      </c>
      <c r="V1" s="73" t="s">
        <v>36</v>
      </c>
    </row>
    <row r="2" spans="1:22" ht="15.6" customHeight="1" x14ac:dyDescent="0.2">
      <c r="B2" s="97" t="s">
        <v>3</v>
      </c>
      <c r="C2" s="97"/>
      <c r="D2" s="97"/>
      <c r="E2" s="97"/>
      <c r="F2" s="97"/>
      <c r="G2" s="97"/>
      <c r="H2" s="97"/>
      <c r="I2" s="97"/>
      <c r="J2" s="1"/>
      <c r="L2" s="7">
        <v>0.875</v>
      </c>
      <c r="M2" s="7">
        <v>0.29166666666666669</v>
      </c>
      <c r="N2" s="3" t="s">
        <v>4</v>
      </c>
      <c r="O2" s="4">
        <f>SUMIFS(F13:F44,H13:H44,"2")</f>
        <v>0</v>
      </c>
      <c r="P2" s="5" t="s">
        <v>5</v>
      </c>
      <c r="Q2" s="6">
        <v>1</v>
      </c>
      <c r="R2" s="1"/>
      <c r="S2" s="79">
        <v>45292</v>
      </c>
      <c r="T2" s="74" t="s">
        <v>37</v>
      </c>
      <c r="U2" s="74" t="s">
        <v>35</v>
      </c>
      <c r="V2" s="75" t="s">
        <v>38</v>
      </c>
    </row>
    <row r="3" spans="1:22" ht="15.6" customHeight="1" x14ac:dyDescent="0.2">
      <c r="A3" s="8"/>
      <c r="B3" s="8"/>
      <c r="C3" s="8"/>
      <c r="D3" s="8"/>
      <c r="E3" s="9"/>
      <c r="F3" s="8"/>
      <c r="G3" s="8"/>
      <c r="H3" s="8"/>
      <c r="I3" s="8"/>
      <c r="J3" s="1"/>
      <c r="L3" s="1"/>
      <c r="M3" s="1"/>
      <c r="N3" s="3" t="s">
        <v>6</v>
      </c>
      <c r="O3" s="10">
        <f>O1+O2</f>
        <v>0</v>
      </c>
      <c r="P3" s="11" t="s">
        <v>7</v>
      </c>
      <c r="Q3" s="12">
        <v>1</v>
      </c>
      <c r="R3" s="1"/>
      <c r="S3" s="80">
        <v>45380</v>
      </c>
      <c r="T3" s="72" t="s">
        <v>39</v>
      </c>
      <c r="U3" s="72" t="s">
        <v>40</v>
      </c>
      <c r="V3" s="73" t="s">
        <v>36</v>
      </c>
    </row>
    <row r="4" spans="1:22" ht="15.6" customHeight="1" x14ac:dyDescent="0.2">
      <c r="A4" s="83"/>
      <c r="B4" s="8"/>
      <c r="C4" s="8"/>
      <c r="D4" s="8"/>
      <c r="E4" s="9"/>
      <c r="F4" s="8"/>
      <c r="G4" s="8"/>
      <c r="H4" s="8"/>
      <c r="I4" s="8"/>
      <c r="J4" s="1"/>
      <c r="L4" s="1"/>
      <c r="M4" s="1"/>
      <c r="N4" s="13" t="s">
        <v>8</v>
      </c>
      <c r="O4" s="14">
        <f>SUMIFS(F13:F44,H13:H44,"= 0")</f>
        <v>0</v>
      </c>
      <c r="P4" s="11" t="s">
        <v>9</v>
      </c>
      <c r="Q4" s="12">
        <v>0</v>
      </c>
      <c r="R4" s="1"/>
      <c r="S4" s="79">
        <v>45381</v>
      </c>
      <c r="T4" s="74" t="s">
        <v>41</v>
      </c>
      <c r="U4" s="74" t="s">
        <v>40</v>
      </c>
      <c r="V4" s="75" t="s">
        <v>36</v>
      </c>
    </row>
    <row r="5" spans="1:22" ht="17.25" customHeight="1" x14ac:dyDescent="0.25">
      <c r="A5" s="15" t="s">
        <v>10</v>
      </c>
      <c r="B5" s="8"/>
      <c r="C5" s="99"/>
      <c r="D5" s="99"/>
      <c r="E5" s="99"/>
      <c r="F5" s="99"/>
      <c r="G5" s="99"/>
      <c r="H5" s="8"/>
      <c r="I5" s="8"/>
      <c r="J5" s="1"/>
      <c r="L5" s="1"/>
      <c r="M5" s="1"/>
      <c r="N5" s="13" t="s">
        <v>11</v>
      </c>
      <c r="O5" s="14">
        <f>SUM(E13:E44)</f>
        <v>0</v>
      </c>
      <c r="R5" s="1"/>
      <c r="S5" s="81">
        <v>45413</v>
      </c>
      <c r="T5" s="76" t="s">
        <v>42</v>
      </c>
      <c r="U5" s="76" t="s">
        <v>35</v>
      </c>
      <c r="V5" s="77" t="s">
        <v>43</v>
      </c>
    </row>
    <row r="6" spans="1:22" ht="16.5" customHeight="1" x14ac:dyDescent="0.25">
      <c r="A6" s="15" t="s">
        <v>12</v>
      </c>
      <c r="B6" s="8"/>
      <c r="C6" s="93"/>
      <c r="D6" s="93"/>
      <c r="E6" s="93"/>
      <c r="F6" s="93"/>
      <c r="G6" s="93"/>
      <c r="H6"/>
      <c r="I6" s="8"/>
      <c r="J6" s="1"/>
      <c r="L6" s="1"/>
      <c r="M6" s="1"/>
      <c r="N6" s="1"/>
      <c r="O6" s="1"/>
      <c r="P6" s="1"/>
      <c r="Q6" s="1"/>
      <c r="R6" s="1"/>
      <c r="S6" s="79">
        <v>45433</v>
      </c>
      <c r="T6" s="74" t="s">
        <v>44</v>
      </c>
      <c r="U6" s="74" t="s">
        <v>35</v>
      </c>
      <c r="V6" s="75" t="s">
        <v>36</v>
      </c>
    </row>
    <row r="7" spans="1:22" ht="15.75" customHeight="1" x14ac:dyDescent="0.25">
      <c r="A7" s="15" t="s">
        <v>13</v>
      </c>
      <c r="B7" s="8"/>
      <c r="C7" s="93"/>
      <c r="D7" s="93"/>
      <c r="E7" s="93"/>
      <c r="F7" s="93"/>
      <c r="G7" s="93"/>
      <c r="H7"/>
      <c r="I7" s="16"/>
      <c r="J7" s="17"/>
      <c r="K7" s="1"/>
      <c r="L7" s="1"/>
      <c r="M7" s="1"/>
      <c r="N7" s="1"/>
      <c r="O7" s="1"/>
      <c r="P7" s="1"/>
      <c r="Q7" s="1"/>
      <c r="R7" s="1"/>
      <c r="S7" s="80">
        <v>45452</v>
      </c>
      <c r="T7" s="72" t="s">
        <v>45</v>
      </c>
      <c r="U7" s="72" t="s">
        <v>35</v>
      </c>
      <c r="V7" s="73" t="s">
        <v>46</v>
      </c>
    </row>
    <row r="8" spans="1:22" ht="13.5" customHeight="1" x14ac:dyDescent="0.2">
      <c r="A8" s="8"/>
      <c r="B8" s="8"/>
      <c r="C8" s="8"/>
      <c r="D8" s="8"/>
      <c r="E8" s="9"/>
      <c r="F8" s="8"/>
      <c r="G8" s="8"/>
      <c r="H8" s="8"/>
      <c r="I8" s="8"/>
      <c r="J8" s="17"/>
      <c r="K8" s="1"/>
      <c r="L8" s="1"/>
      <c r="M8" s="1"/>
      <c r="N8" s="1"/>
      <c r="O8" s="1"/>
      <c r="P8" s="1"/>
      <c r="Q8" s="1"/>
      <c r="R8" s="1"/>
      <c r="S8" s="79">
        <v>45463</v>
      </c>
      <c r="T8" s="74" t="s">
        <v>47</v>
      </c>
      <c r="U8" s="74" t="s">
        <v>35</v>
      </c>
      <c r="V8" s="75" t="s">
        <v>48</v>
      </c>
    </row>
    <row r="9" spans="1:22" ht="16.5" customHeight="1" x14ac:dyDescent="0.2">
      <c r="A9" s="18" t="s">
        <v>14</v>
      </c>
      <c r="B9" s="19"/>
      <c r="C9" s="19"/>
      <c r="D9" s="20"/>
      <c r="E9" s="9"/>
      <c r="F9" s="8"/>
      <c r="G9" s="8"/>
      <c r="H9" s="8"/>
      <c r="I9" s="8"/>
      <c r="J9" s="17"/>
      <c r="K9" s="21"/>
      <c r="L9" s="1"/>
      <c r="M9" s="1"/>
      <c r="N9" s="1"/>
      <c r="O9" s="1"/>
      <c r="P9" s="1"/>
      <c r="Q9" s="1"/>
      <c r="R9" s="1"/>
      <c r="S9" s="80">
        <v>45472</v>
      </c>
      <c r="T9" s="72" t="s">
        <v>49</v>
      </c>
      <c r="U9" s="72" t="s">
        <v>40</v>
      </c>
      <c r="V9" s="73" t="s">
        <v>50</v>
      </c>
    </row>
    <row r="10" spans="1:22" ht="6" customHeight="1" thickBot="1" x14ac:dyDescent="0.3">
      <c r="A10" s="22"/>
      <c r="B10" s="1"/>
      <c r="C10" s="1"/>
      <c r="D10" s="21"/>
      <c r="E10"/>
      <c r="F10"/>
      <c r="G10" s="1"/>
      <c r="H10" s="17"/>
      <c r="I10" s="17"/>
      <c r="J10" s="17"/>
      <c r="K10" s="21"/>
      <c r="L10" s="1"/>
      <c r="M10" s="1"/>
      <c r="N10" s="1"/>
      <c r="O10" s="1"/>
      <c r="P10" s="1"/>
      <c r="Q10" s="1"/>
      <c r="R10" s="1"/>
      <c r="S10" s="79">
        <v>45489</v>
      </c>
      <c r="T10" s="74" t="s">
        <v>51</v>
      </c>
      <c r="U10" s="74" t="s">
        <v>40</v>
      </c>
      <c r="V10" s="75" t="s">
        <v>52</v>
      </c>
    </row>
    <row r="11" spans="1:22" ht="15.6" customHeight="1" x14ac:dyDescent="0.2">
      <c r="A11" s="100" t="s">
        <v>15</v>
      </c>
      <c r="B11" s="23" t="s">
        <v>16</v>
      </c>
      <c r="C11" s="23" t="s">
        <v>16</v>
      </c>
      <c r="D11" s="24" t="s">
        <v>17</v>
      </c>
      <c r="E11" s="25" t="s">
        <v>18</v>
      </c>
      <c r="F11" s="26" t="s">
        <v>19</v>
      </c>
      <c r="G11" s="27" t="s">
        <v>20</v>
      </c>
      <c r="H11" s="102" t="s">
        <v>68</v>
      </c>
      <c r="I11" s="27" t="s">
        <v>21</v>
      </c>
      <c r="J11" s="21"/>
      <c r="K11" s="21"/>
      <c r="L11" s="1"/>
      <c r="M11" s="1"/>
      <c r="N11" s="1"/>
      <c r="O11" s="1"/>
      <c r="P11" s="1"/>
      <c r="Q11" s="1"/>
      <c r="R11" s="1"/>
      <c r="S11" s="80">
        <v>45519</v>
      </c>
      <c r="T11" s="72" t="s">
        <v>53</v>
      </c>
      <c r="U11" s="72" t="s">
        <v>40</v>
      </c>
      <c r="V11" s="73" t="s">
        <v>36</v>
      </c>
    </row>
    <row r="12" spans="1:22" ht="15.6" customHeight="1" thickBot="1" x14ac:dyDescent="0.25">
      <c r="A12" s="101"/>
      <c r="B12" s="28" t="s">
        <v>22</v>
      </c>
      <c r="C12" s="28" t="s">
        <v>23</v>
      </c>
      <c r="D12" s="29" t="s">
        <v>24</v>
      </c>
      <c r="E12" s="30" t="s">
        <v>24</v>
      </c>
      <c r="F12" s="31" t="s">
        <v>24</v>
      </c>
      <c r="G12" s="32" t="s">
        <v>9</v>
      </c>
      <c r="H12" s="103"/>
      <c r="I12" s="33"/>
      <c r="J12" s="21"/>
      <c r="K12" s="21"/>
      <c r="L12" s="1"/>
      <c r="M12" s="1"/>
      <c r="N12" s="1"/>
      <c r="O12" s="1"/>
      <c r="P12" s="1"/>
      <c r="Q12" s="1"/>
      <c r="R12" s="1"/>
      <c r="S12" s="79">
        <v>45553</v>
      </c>
      <c r="T12" s="74" t="s">
        <v>54</v>
      </c>
      <c r="U12" s="74" t="s">
        <v>35</v>
      </c>
      <c r="V12" s="75" t="s">
        <v>38</v>
      </c>
    </row>
    <row r="13" spans="1:22" ht="20.100000000000001" customHeight="1" thickBot="1" x14ac:dyDescent="0.3">
      <c r="A13" s="71">
        <v>45383</v>
      </c>
      <c r="B13" s="34"/>
      <c r="C13" s="34"/>
      <c r="D13" s="35" t="str">
        <f t="shared" ref="D13:D17" si="0">IF(OR(B13="",C13=""),"",IF(C13&gt;B13,C13-B13,(1+(C13-B13))))</f>
        <v/>
      </c>
      <c r="E13" s="36" t="str">
        <f>IF(OR($L$2="",$M$2="",B13="",C13=""),"",(B13&gt;=C13)*MEDIAN(0,C13-$M$2,$L$2-$M$2)+MAX(0,MIN($L$2,C13+(B13&gt;=C13))-MAX($M$2,B13))-IF(AND(H14&lt;&gt;"0",B13&gt;=C13),(C13-$M$2),0))</f>
        <v/>
      </c>
      <c r="F13" s="37" t="str">
        <f>IF(OR(D13="",E13=""),"",D13-E13)</f>
        <v/>
      </c>
      <c r="G13" s="82" t="str">
        <f t="shared" ref="G13" si="1">TEXT(A13:A41,"dddd")</f>
        <v>lunes</v>
      </c>
      <c r="H13" s="38" t="str">
        <f>IF(OR(G13="sábado",G13="domingo"),"1",IF(COUNTIF($S:$S,'ABRIL 2024'!A13),"2","0"))</f>
        <v>0</v>
      </c>
      <c r="I13" s="39"/>
      <c r="J13"/>
      <c r="K13" s="40"/>
      <c r="L13" s="41"/>
      <c r="M13" s="41"/>
      <c r="N13" s="41"/>
      <c r="O13" s="41"/>
      <c r="P13" s="41"/>
      <c r="Q13" s="41"/>
      <c r="S13" s="80">
        <v>45554</v>
      </c>
      <c r="T13" s="72" t="s">
        <v>55</v>
      </c>
      <c r="U13" s="72" t="s">
        <v>35</v>
      </c>
      <c r="V13" s="73" t="s">
        <v>56</v>
      </c>
    </row>
    <row r="14" spans="1:22" ht="20.100000000000001" customHeight="1" thickBot="1" x14ac:dyDescent="0.3">
      <c r="A14" s="71">
        <v>45384</v>
      </c>
      <c r="B14" s="34"/>
      <c r="C14" s="34"/>
      <c r="D14" s="35" t="str">
        <f t="shared" si="0"/>
        <v/>
      </c>
      <c r="E14" s="36" t="str">
        <f>IF(OR($L$2="",$M$2="",B14="",C14=""),"",(B14&gt;=C14)*MEDIAN(0,C14-$M$2,$L$2-$M$2)+MAX(0,MIN($L$2,C14+(B14&gt;=C14))-MAX($M$2,B14))-IF(AND(H15&lt;&gt;"0",B14&gt;=C14),(C14-$M$2),0))</f>
        <v/>
      </c>
      <c r="F14" s="37" t="str">
        <f>IF(OR(D14="",E14=""),"",D14-E14)</f>
        <v/>
      </c>
      <c r="G14" s="82" t="str">
        <f t="shared" ref="G14:G44" si="2">TEXT(A14:A45,"dddd")</f>
        <v>martes</v>
      </c>
      <c r="H14" s="38" t="str">
        <f>IF(OR(G14="sábado",G14="domingo"),"1",IF(COUNTIF($S:$S,'ABRIL 2024'!A14),"2","0"))</f>
        <v>0</v>
      </c>
      <c r="I14" s="39"/>
      <c r="J14"/>
      <c r="K14"/>
      <c r="L14" s="41"/>
      <c r="M14" s="41"/>
      <c r="N14" s="41"/>
      <c r="O14" s="41"/>
      <c r="P14" s="41"/>
      <c r="Q14" s="41"/>
      <c r="R14" s="41"/>
      <c r="S14" s="79">
        <v>45555</v>
      </c>
      <c r="T14" s="74" t="s">
        <v>57</v>
      </c>
      <c r="U14" s="74" t="s">
        <v>35</v>
      </c>
      <c r="V14" s="75" t="s">
        <v>58</v>
      </c>
    </row>
    <row r="15" spans="1:22" ht="20.100000000000001" customHeight="1" thickBot="1" x14ac:dyDescent="0.3">
      <c r="A15" s="71">
        <v>45385</v>
      </c>
      <c r="B15" s="34"/>
      <c r="C15" s="34"/>
      <c r="D15" s="35" t="str">
        <f t="shared" si="0"/>
        <v/>
      </c>
      <c r="E15" s="36" t="str">
        <f>IF(OR($L$2="",$M$2="",B15="",C15=""),"",(B15&gt;=C15)*MEDIAN(0,C15-$M$2,$L$2-$M$2)+MAX(0,MIN($L$2,C15+(B15&gt;=C15))-MAX($M$2,B15))-IF(AND(H16&lt;&gt;"0",B15&gt;=C15),(C15-$M$2),0))</f>
        <v/>
      </c>
      <c r="F15" s="37" t="str">
        <f>IF(OR(D15="",E15=""),"",D15-E15)</f>
        <v/>
      </c>
      <c r="G15" s="82" t="str">
        <f t="shared" si="2"/>
        <v>miércoles</v>
      </c>
      <c r="H15" s="38" t="str">
        <f>IF(OR(G15="sábado",G15="domingo"),"1",IF(COUNTIF($S:$S,'ABRIL 2024'!A15),"2","0"))</f>
        <v>0</v>
      </c>
      <c r="I15" s="39"/>
      <c r="J15"/>
      <c r="K15"/>
      <c r="L15" s="41"/>
      <c r="M15" s="41"/>
      <c r="N15" s="42"/>
      <c r="O15" s="41"/>
      <c r="P15" s="41"/>
      <c r="Q15" s="41"/>
      <c r="R15" s="41"/>
      <c r="S15" s="80">
        <v>45577</v>
      </c>
      <c r="T15" s="72" t="s">
        <v>59</v>
      </c>
      <c r="U15" s="72" t="s">
        <v>35</v>
      </c>
      <c r="V15" s="73" t="s">
        <v>60</v>
      </c>
    </row>
    <row r="16" spans="1:22" ht="20.100000000000001" customHeight="1" thickBot="1" x14ac:dyDescent="0.3">
      <c r="A16" s="71">
        <v>45386</v>
      </c>
      <c r="B16" s="34"/>
      <c r="C16" s="34"/>
      <c r="D16" s="35" t="str">
        <f t="shared" si="0"/>
        <v/>
      </c>
      <c r="E16" s="36" t="str">
        <f>IF(OR($L$2="",$M$2="",B16="",C16=""),"",(B16&gt;=C16)*MEDIAN(0,C16-$M$2,$L$2-$M$2)+MAX(0,MIN($L$2,C16+(B16&gt;=C16))-MAX($M$2,B16))-IF(AND(H17&lt;&gt;"0",B16&gt;=C16),(C16-$M$2),0))</f>
        <v/>
      </c>
      <c r="F16" s="37" t="str">
        <f>IF(OR(D16="",E16=""),"",D16-E16)</f>
        <v/>
      </c>
      <c r="G16" s="82" t="str">
        <f t="shared" si="2"/>
        <v>jueves</v>
      </c>
      <c r="H16" s="38" t="str">
        <f>IF(OR(G16="sábado",G16="domingo"),"1",IF(COUNTIF($S:$S,'ABRIL 2024'!A16),"2","0"))</f>
        <v>0</v>
      </c>
      <c r="I16" s="39"/>
      <c r="J16"/>
      <c r="K16"/>
      <c r="L16" s="41"/>
      <c r="M16" s="41"/>
      <c r="N16" s="41"/>
      <c r="O16" s="41"/>
      <c r="P16" s="41"/>
      <c r="Q16" s="41"/>
      <c r="R16" s="41"/>
      <c r="S16" s="79">
        <v>45592</v>
      </c>
      <c r="T16" s="74" t="s">
        <v>61</v>
      </c>
      <c r="U16" s="74" t="s">
        <v>35</v>
      </c>
      <c r="V16" s="75" t="s">
        <v>46</v>
      </c>
    </row>
    <row r="17" spans="1:22" ht="20.100000000000001" customHeight="1" thickBot="1" x14ac:dyDescent="0.3">
      <c r="A17" s="71">
        <v>45387</v>
      </c>
      <c r="B17" s="34"/>
      <c r="C17" s="34"/>
      <c r="D17" s="35" t="str">
        <f t="shared" si="0"/>
        <v/>
      </c>
      <c r="E17" s="36" t="str">
        <f>IF(OR($L$2="",$M$2="",B17="",C17=""),"",(B17&gt;=C17)*MEDIAN(0,C17-$M$2,$L$2-$M$2)+MAX(0,MIN($L$2,C17+(B17&gt;=C17))-MAX($M$2,B17))-IF(AND(H18&lt;&gt;"0",B17&gt;=C17),(C17-$M$2),0))</f>
        <v/>
      </c>
      <c r="F17" s="37" t="str">
        <f>IF(OR(D17="",E17=""),"",D17-E17)</f>
        <v/>
      </c>
      <c r="G17" s="82" t="str">
        <f t="shared" si="2"/>
        <v>viernes</v>
      </c>
      <c r="H17" s="38" t="str">
        <f>IF(OR(G17="sábado",G17="domingo"),"1",IF(COUNTIF($S:$S,'ABRIL 2024'!A17),"2","0"))</f>
        <v>0</v>
      </c>
      <c r="I17" s="39"/>
      <c r="J17"/>
      <c r="K17"/>
      <c r="L17" s="41"/>
      <c r="M17" s="41"/>
      <c r="N17" s="41"/>
      <c r="O17" s="41"/>
      <c r="P17" s="41"/>
      <c r="Q17" s="41"/>
      <c r="R17" s="41"/>
      <c r="S17" s="80">
        <v>45596</v>
      </c>
      <c r="T17" s="72" t="s">
        <v>62</v>
      </c>
      <c r="U17" s="72" t="s">
        <v>40</v>
      </c>
      <c r="V17" s="73" t="s">
        <v>63</v>
      </c>
    </row>
    <row r="18" spans="1:22" ht="20.100000000000001" customHeight="1" thickBot="1" x14ac:dyDescent="0.3">
      <c r="A18" s="71">
        <v>45388</v>
      </c>
      <c r="B18" s="34"/>
      <c r="C18" s="34"/>
      <c r="D18" s="35" t="str">
        <f>IF(OR(B18="",C18=""),"",IF(C18&gt;B18,C18-B18,(1+(C18-B18))))</f>
        <v/>
      </c>
      <c r="E18" s="36" t="str">
        <f>IF(OR(B18="",C18=""),"", IF(AND(H19="0",B18&gt;=C18),C18-$M$2,0))</f>
        <v/>
      </c>
      <c r="F18" s="37" t="str">
        <f>IF(OR(B18="",C18=""),"",D18-E18)</f>
        <v/>
      </c>
      <c r="G18" s="82" t="str">
        <f t="shared" si="2"/>
        <v>sábado</v>
      </c>
      <c r="H18" s="38" t="str">
        <f>IF(OR(G18="sábado",G18="domingo"),"1",IF(COUNTIF($S:$S,'ABRIL 2024'!A18),"2","0"))</f>
        <v>1</v>
      </c>
      <c r="I18" s="39"/>
      <c r="J18"/>
      <c r="K18"/>
      <c r="S18" s="79">
        <v>45597</v>
      </c>
      <c r="T18" s="74" t="s">
        <v>64</v>
      </c>
      <c r="U18" s="74" t="s">
        <v>40</v>
      </c>
      <c r="V18" s="75" t="s">
        <v>36</v>
      </c>
    </row>
    <row r="19" spans="1:22" ht="20.100000000000001" customHeight="1" thickBot="1" x14ac:dyDescent="0.3">
      <c r="A19" s="71">
        <v>45389</v>
      </c>
      <c r="B19" s="34"/>
      <c r="C19" s="34"/>
      <c r="D19" s="35" t="str">
        <f>IF(OR(B19="",C19=""),"",IF(C19&gt;B19,C19-B19,(1+(C19-B19))))</f>
        <v/>
      </c>
      <c r="E19" s="36" t="str">
        <f>IF(OR(B19="",C19=""),"", IF(AND(H20="0",B19&gt;=C19),C19-$M$2,0))</f>
        <v/>
      </c>
      <c r="F19" s="37" t="str">
        <f>IF(OR(B19="",C19=""),"",D19-E19)</f>
        <v/>
      </c>
      <c r="G19" s="82" t="str">
        <f t="shared" si="2"/>
        <v>domingo</v>
      </c>
      <c r="H19" s="38" t="str">
        <f>IF(OR(G19="sábado",G19="domingo"),"1",IF(COUNTIF($S:$S,'ABRIL 2024'!A19),"2","0"))</f>
        <v>1</v>
      </c>
      <c r="I19" s="39"/>
      <c r="J19"/>
      <c r="K19"/>
      <c r="S19" s="80">
        <v>45620</v>
      </c>
      <c r="T19" s="72" t="s">
        <v>65</v>
      </c>
      <c r="U19" s="72" t="s">
        <v>35</v>
      </c>
      <c r="V19" s="73" t="s">
        <v>46</v>
      </c>
    </row>
    <row r="20" spans="1:22" ht="20.100000000000001" customHeight="1" thickBot="1" x14ac:dyDescent="0.3">
      <c r="A20" s="71">
        <v>45390</v>
      </c>
      <c r="B20" s="34"/>
      <c r="C20" s="34"/>
      <c r="D20" s="35" t="str">
        <f t="shared" ref="D20:D24" si="3">IF(OR(B20="",C20=""),"",IF(C20&gt;B20,C20-B20,(1+(C20-B20))))</f>
        <v/>
      </c>
      <c r="E20" s="36" t="str">
        <f>IF(OR($L$2="",$M$2="",B20="",C20=""),"",(B20&gt;=C20)*MEDIAN(0,C20-$M$2,$L$2-$M$2)+MAX(0,MIN($L$2,C20+(B20&gt;=C20))-MAX($M$2,B20))-IF(AND(H21&lt;&gt;"0",B20&gt;=C20),(C20-$M$2),0))</f>
        <v/>
      </c>
      <c r="F20" s="37" t="str">
        <f>IF(OR(D20="",E20=""),"",D20-E20)</f>
        <v/>
      </c>
      <c r="G20" s="82" t="str">
        <f t="shared" si="2"/>
        <v>lunes</v>
      </c>
      <c r="H20" s="38" t="str">
        <f>IF(OR(G20="sábado",G20="domingo"),"1",IF(COUNTIF($S:$S,'ABRIL 2024'!A20),"2","0"))</f>
        <v>0</v>
      </c>
      <c r="I20" s="39"/>
      <c r="J20"/>
      <c r="K20"/>
      <c r="S20" s="79">
        <v>45634</v>
      </c>
      <c r="T20" s="74" t="s">
        <v>66</v>
      </c>
      <c r="U20" s="74" t="s">
        <v>40</v>
      </c>
      <c r="V20" s="75" t="s">
        <v>36</v>
      </c>
    </row>
    <row r="21" spans="1:22" ht="20.100000000000001" customHeight="1" thickBot="1" x14ac:dyDescent="0.3">
      <c r="A21" s="71">
        <v>45391</v>
      </c>
      <c r="B21" s="34"/>
      <c r="C21" s="34"/>
      <c r="D21" s="35" t="str">
        <f t="shared" si="3"/>
        <v/>
      </c>
      <c r="E21" s="36" t="str">
        <f>IF(OR($L$2="",$M$2="",B21="",C21=""),"",(B21&gt;=C21)*MEDIAN(0,C21-$M$2,$L$2-$M$2)+MAX(0,MIN($L$2,C21+(B21&gt;=C21))-MAX($M$2,B21))-IF(AND(H22&lt;&gt;"0",B21&gt;=C21),(C21-$M$2),0))</f>
        <v/>
      </c>
      <c r="F21" s="37" t="str">
        <f>IF(OR(D21="",E21=""),"",D21-E21)</f>
        <v/>
      </c>
      <c r="G21" s="82" t="str">
        <f t="shared" si="2"/>
        <v>martes</v>
      </c>
      <c r="H21" s="38" t="str">
        <f>IF(OR(G21="sábado",G21="domingo"),"1",IF(COUNTIF($S:$S,'ABRIL 2024'!A21),"2","0"))</f>
        <v>0</v>
      </c>
      <c r="I21" s="39"/>
      <c r="J21"/>
      <c r="K21"/>
      <c r="S21" s="80">
        <v>45651</v>
      </c>
      <c r="T21" s="72" t="s">
        <v>67</v>
      </c>
      <c r="U21" s="72" t="s">
        <v>40</v>
      </c>
      <c r="V21" s="73" t="s">
        <v>38</v>
      </c>
    </row>
    <row r="22" spans="1:22" ht="20.100000000000001" customHeight="1" thickBot="1" x14ac:dyDescent="0.3">
      <c r="A22" s="71">
        <v>45392</v>
      </c>
      <c r="B22" s="34"/>
      <c r="C22" s="34"/>
      <c r="D22" s="35" t="str">
        <f t="shared" si="3"/>
        <v/>
      </c>
      <c r="E22" s="36" t="str">
        <f>IF(OR($L$2="",$M$2="",B22="",C22=""),"",(B22&gt;=C22)*MEDIAN(0,C22-$M$2,$L$2-$M$2)+MAX(0,MIN($L$2,C22+(B22&gt;=C22))-MAX($M$2,B22))-IF(AND(H23&lt;&gt;"0",B22&gt;=C22),(C22-$M$2),0))</f>
        <v/>
      </c>
      <c r="F22" s="37" t="str">
        <f>IF(OR(D22="",E22=""),"",D22-E22)</f>
        <v/>
      </c>
      <c r="G22" s="82" t="str">
        <f t="shared" si="2"/>
        <v>miércoles</v>
      </c>
      <c r="H22" s="38" t="str">
        <f>IF(OR(G22="sábado",G22="domingo"),"1",IF(COUNTIF($S:$S,'ABRIL 2024'!A22),"2","0"))</f>
        <v>0</v>
      </c>
      <c r="I22" s="39"/>
      <c r="J22"/>
      <c r="K22"/>
    </row>
    <row r="23" spans="1:22" ht="20.100000000000001" customHeight="1" thickBot="1" x14ac:dyDescent="0.3">
      <c r="A23" s="71">
        <v>45393</v>
      </c>
      <c r="B23" s="34"/>
      <c r="C23" s="34"/>
      <c r="D23" s="35" t="str">
        <f t="shared" si="3"/>
        <v/>
      </c>
      <c r="E23" s="36" t="str">
        <f>IF(OR($L$2="",$M$2="",B23="",C23=""),"",(B23&gt;=C23)*MEDIAN(0,C23-$M$2,$L$2-$M$2)+MAX(0,MIN($L$2,C23+(B23&gt;=C23))-MAX($M$2,B23))-IF(AND(H24&lt;&gt;"0",B23&gt;=C23),(C23-$M$2),0))</f>
        <v/>
      </c>
      <c r="F23" s="37" t="str">
        <f>IF(OR(D23="",E23=""),"",D23-E23)</f>
        <v/>
      </c>
      <c r="G23" s="82" t="str">
        <f t="shared" si="2"/>
        <v>jueves</v>
      </c>
      <c r="H23" s="38" t="str">
        <f>IF(OR(G23="sábado",G23="domingo"),"1",IF(COUNTIF($S:$S,'ABRIL 2024'!A23),"2","0"))</f>
        <v>0</v>
      </c>
      <c r="I23" s="39"/>
      <c r="J23"/>
      <c r="K23"/>
    </row>
    <row r="24" spans="1:22" ht="20.100000000000001" customHeight="1" thickBot="1" x14ac:dyDescent="0.3">
      <c r="A24" s="71">
        <v>45394</v>
      </c>
      <c r="B24" s="34"/>
      <c r="C24" s="34"/>
      <c r="D24" s="35" t="str">
        <f t="shared" si="3"/>
        <v/>
      </c>
      <c r="E24" s="36" t="str">
        <f>IF(OR($L$2="",$M$2="",B24="",C24=""),"",(B24&gt;=C24)*MEDIAN(0,C24-$M$2,$L$2-$M$2)+MAX(0,MIN($L$2,C24+(B24&gt;=C24))-MAX($M$2,B24))-IF(AND(H25&lt;&gt;"0",B24&gt;=C24),(C24-$M$2),0))</f>
        <v/>
      </c>
      <c r="F24" s="37" t="str">
        <f>IF(OR(D24="",E24=""),"",D24-E24)</f>
        <v/>
      </c>
      <c r="G24" s="82" t="str">
        <f t="shared" si="2"/>
        <v>viernes</v>
      </c>
      <c r="H24" s="38" t="str">
        <f>IF(OR(G24="sábado",G24="domingo"),"1",IF(COUNTIF($S:$S,'ABRIL 2024'!A24),"2","0"))</f>
        <v>0</v>
      </c>
      <c r="I24" s="39"/>
      <c r="J24"/>
      <c r="K24"/>
    </row>
    <row r="25" spans="1:22" ht="20.100000000000001" customHeight="1" thickBot="1" x14ac:dyDescent="0.3">
      <c r="A25" s="71">
        <v>45395</v>
      </c>
      <c r="B25" s="34"/>
      <c r="C25" s="34"/>
      <c r="D25" s="35" t="str">
        <f>IF(OR(B25="",C25=""),"",IF(C25&gt;B25,C25-B25,(1+(C25-B25))))</f>
        <v/>
      </c>
      <c r="E25" s="36" t="str">
        <f>IF(OR(B25="",C25=""),"", IF(AND(H26="0",B25&gt;=C25),C25-$M$2,0))</f>
        <v/>
      </c>
      <c r="F25" s="37" t="str">
        <f>IF(OR(B25="",C25=""),"",D25-E25)</f>
        <v/>
      </c>
      <c r="G25" s="82" t="str">
        <f t="shared" si="2"/>
        <v>sábado</v>
      </c>
      <c r="H25" s="38" t="str">
        <f>IF(OR(G25="sábado",G25="domingo"),"1",IF(COUNTIF($S:$S,'ABRIL 2024'!A25),"2","0"))</f>
        <v>1</v>
      </c>
      <c r="I25" s="39"/>
      <c r="J25"/>
      <c r="K25"/>
    </row>
    <row r="26" spans="1:22" ht="20.100000000000001" customHeight="1" thickBot="1" x14ac:dyDescent="0.3">
      <c r="A26" s="71">
        <v>45396</v>
      </c>
      <c r="B26" s="34"/>
      <c r="C26" s="34"/>
      <c r="D26" s="35" t="str">
        <f>IF(OR(B26="",C26=""),"",IF(C26&gt;B26,C26-B26,(1+(C26-B26))))</f>
        <v/>
      </c>
      <c r="E26" s="36" t="str">
        <f>IF(OR(B26="",C26=""),"", IF(AND(H27="0",B26&gt;=C26),C26-$M$2,0))</f>
        <v/>
      </c>
      <c r="F26" s="37" t="str">
        <f>IF(OR(B26="",C26=""),"",D26-E26)</f>
        <v/>
      </c>
      <c r="G26" s="82" t="str">
        <f t="shared" si="2"/>
        <v>domingo</v>
      </c>
      <c r="H26" s="38" t="str">
        <f>IF(OR(G26="sábado",G26="domingo"),"1",IF(COUNTIF($S:$S,'ABRIL 2024'!A26),"2","0"))</f>
        <v>1</v>
      </c>
      <c r="I26" s="39"/>
      <c r="J26"/>
      <c r="K26"/>
    </row>
    <row r="27" spans="1:22" ht="20.100000000000001" customHeight="1" thickBot="1" x14ac:dyDescent="0.3">
      <c r="A27" s="71">
        <v>45397</v>
      </c>
      <c r="B27" s="34"/>
      <c r="C27" s="34"/>
      <c r="D27" s="35" t="str">
        <f t="shared" ref="D27:D31" si="4">IF(OR(B27="",C27=""),"",IF(C27&gt;B27,C27-B27,(1+(C27-B27))))</f>
        <v/>
      </c>
      <c r="E27" s="36" t="str">
        <f>IF(OR($L$2="",$M$2="",B27="",C27=""),"",(B27&gt;=C27)*MEDIAN(0,C27-$M$2,$L$2-$M$2)+MAX(0,MIN($L$2,C27+(B27&gt;=C27))-MAX($M$2,B27))-IF(AND(H28&lt;&gt;"0",B27&gt;=C27),(C27-$M$2),0))</f>
        <v/>
      </c>
      <c r="F27" s="37" t="str">
        <f>IF(OR(D27="",E27=""),"",D27-E27)</f>
        <v/>
      </c>
      <c r="G27" s="82" t="str">
        <f t="shared" si="2"/>
        <v>lunes</v>
      </c>
      <c r="H27" s="38" t="str">
        <f>IF(OR(G27="sábado",G27="domingo"),"1",IF(COUNTIF($S:$S,'ABRIL 2024'!A27),"2","0"))</f>
        <v>0</v>
      </c>
      <c r="I27" s="39"/>
      <c r="J27"/>
      <c r="K27"/>
    </row>
    <row r="28" spans="1:22" ht="20.100000000000001" customHeight="1" thickBot="1" x14ac:dyDescent="0.3">
      <c r="A28" s="71">
        <v>45398</v>
      </c>
      <c r="B28" s="34"/>
      <c r="C28" s="34"/>
      <c r="D28" s="35" t="str">
        <f t="shared" si="4"/>
        <v/>
      </c>
      <c r="E28" s="36" t="str">
        <f>IF(OR($L$2="",$M$2="",B28="",C28=""),"",(B28&gt;=C28)*MEDIAN(0,C28-$M$2,$L$2-$M$2)+MAX(0,MIN($L$2,C28+(B28&gt;=C28))-MAX($M$2,B28))-IF(AND(H29&lt;&gt;"0",B28&gt;=C28),(C28-$M$2),0))</f>
        <v/>
      </c>
      <c r="F28" s="37" t="str">
        <f>IF(OR(D28="",E28=""),"",D28-E28)</f>
        <v/>
      </c>
      <c r="G28" s="82" t="str">
        <f t="shared" si="2"/>
        <v>martes</v>
      </c>
      <c r="H28" s="38" t="str">
        <f>IF(OR(G28="sábado",G28="domingo"),"1",IF(COUNTIF($S:$S,'ABRIL 2024'!A28),"2","0"))</f>
        <v>0</v>
      </c>
      <c r="I28" s="39"/>
      <c r="J28"/>
      <c r="K28"/>
    </row>
    <row r="29" spans="1:22" ht="20.100000000000001" customHeight="1" thickBot="1" x14ac:dyDescent="0.3">
      <c r="A29" s="71">
        <v>45399</v>
      </c>
      <c r="B29" s="34"/>
      <c r="C29" s="34"/>
      <c r="D29" s="35" t="str">
        <f t="shared" si="4"/>
        <v/>
      </c>
      <c r="E29" s="36" t="str">
        <f>IF(OR($L$2="",$M$2="",B29="",C29=""),"",(B29&gt;=C29)*MEDIAN(0,C29-$M$2,$L$2-$M$2)+MAX(0,MIN($L$2,C29+(B29&gt;=C29))-MAX($M$2,B29))-IF(AND(H30&lt;&gt;"0",B29&gt;=C29),(C29-$M$2),0))</f>
        <v/>
      </c>
      <c r="F29" s="37" t="str">
        <f>IF(OR(D29="",E29=""),"",D29-E29)</f>
        <v/>
      </c>
      <c r="G29" s="82" t="str">
        <f t="shared" si="2"/>
        <v>miércoles</v>
      </c>
      <c r="H29" s="38" t="str">
        <f>IF(OR(G29="sábado",G29="domingo"),"1",IF(COUNTIF($S:$S,'ABRIL 2024'!A29),"2","0"))</f>
        <v>0</v>
      </c>
      <c r="I29" s="39"/>
      <c r="J29"/>
      <c r="K29"/>
    </row>
    <row r="30" spans="1:22" ht="20.100000000000001" customHeight="1" thickBot="1" x14ac:dyDescent="0.3">
      <c r="A30" s="71">
        <v>45400</v>
      </c>
      <c r="B30" s="34"/>
      <c r="C30" s="34"/>
      <c r="D30" s="35" t="str">
        <f t="shared" si="4"/>
        <v/>
      </c>
      <c r="E30" s="36" t="str">
        <f>IF(OR($L$2="",$M$2="",B30="",C30=""),"",(B30&gt;=C30)*MEDIAN(0,C30-$M$2,$L$2-$M$2)+MAX(0,MIN($L$2,C30+(B30&gt;=C30))-MAX($M$2,B30))-IF(AND(H31&lt;&gt;"0",B30&gt;=C30),(C30-$M$2),0))</f>
        <v/>
      </c>
      <c r="F30" s="37" t="str">
        <f>IF(OR(D30="",E30=""),"",D30-E30)</f>
        <v/>
      </c>
      <c r="G30" s="82" t="str">
        <f t="shared" si="2"/>
        <v>jueves</v>
      </c>
      <c r="H30" s="38" t="str">
        <f>IF(OR(G30="sábado",G30="domingo"),"1",IF(COUNTIF($S:$S,'ABRIL 2024'!A30),"2","0"))</f>
        <v>0</v>
      </c>
      <c r="I30" s="39"/>
      <c r="J30"/>
      <c r="K30"/>
    </row>
    <row r="31" spans="1:22" ht="20.100000000000001" customHeight="1" thickBot="1" x14ac:dyDescent="0.3">
      <c r="A31" s="71">
        <v>45401</v>
      </c>
      <c r="B31" s="34"/>
      <c r="C31" s="34"/>
      <c r="D31" s="35" t="str">
        <f t="shared" si="4"/>
        <v/>
      </c>
      <c r="E31" s="36" t="str">
        <f>IF(OR($L$2="",$M$2="",B31="",C31=""),"",(B31&gt;=C31)*MEDIAN(0,C31-$M$2,$L$2-$M$2)+MAX(0,MIN($L$2,C31+(B31&gt;=C31))-MAX($M$2,B31))-IF(AND(H32&lt;&gt;"0",B31&gt;=C31),(C31-$M$2),0))</f>
        <v/>
      </c>
      <c r="F31" s="37" t="str">
        <f>IF(OR(D31="",E31=""),"",D31-E31)</f>
        <v/>
      </c>
      <c r="G31" s="82" t="str">
        <f t="shared" si="2"/>
        <v>viernes</v>
      </c>
      <c r="H31" s="38" t="str">
        <f>IF(OR(G31="sábado",G31="domingo"),"1",IF(COUNTIF($S:$S,'ABRIL 2024'!A31),"2","0"))</f>
        <v>0</v>
      </c>
      <c r="I31" s="39"/>
      <c r="J31"/>
      <c r="K31"/>
    </row>
    <row r="32" spans="1:22" ht="20.100000000000001" customHeight="1" thickBot="1" x14ac:dyDescent="0.3">
      <c r="A32" s="71">
        <v>45402</v>
      </c>
      <c r="B32" s="34"/>
      <c r="C32" s="34"/>
      <c r="D32" s="35" t="str">
        <f>IF(OR(B32="",C32=""),"",IF(C32&gt;B32,C32-B32,(1+(C32-B32))))</f>
        <v/>
      </c>
      <c r="E32" s="36" t="str">
        <f>IF(OR(B32="",C32=""),"", IF(AND(H33="0",B32&gt;=C32),C32-$M$2,0))</f>
        <v/>
      </c>
      <c r="F32" s="37" t="str">
        <f>IF(OR(B32="",C32=""),"",D32-E32)</f>
        <v/>
      </c>
      <c r="G32" s="82" t="str">
        <f t="shared" si="2"/>
        <v>sábado</v>
      </c>
      <c r="H32" s="38" t="str">
        <f>IF(OR(G32="sábado",G32="domingo"),"1",IF(COUNTIF($S:$S,'ABRIL 2024'!A32),"2","0"))</f>
        <v>1</v>
      </c>
      <c r="I32" s="39"/>
      <c r="J32"/>
      <c r="K32"/>
    </row>
    <row r="33" spans="1:10" ht="20.100000000000001" customHeight="1" thickBot="1" x14ac:dyDescent="0.3">
      <c r="A33" s="71">
        <v>45403</v>
      </c>
      <c r="B33" s="34"/>
      <c r="C33" s="34"/>
      <c r="D33" s="35" t="str">
        <f>IF(OR(B33="",C33=""),"",IF(C33&gt;B33,C33-B33,(1+(C33-B33))))</f>
        <v/>
      </c>
      <c r="E33" s="36" t="str">
        <f>IF(OR(B33="",C33=""),"", IF(AND(H34="0",B33&gt;=C33),C33-$M$2,0))</f>
        <v/>
      </c>
      <c r="F33" s="37" t="str">
        <f>IF(OR(B33="",C33=""),"",D33-E33)</f>
        <v/>
      </c>
      <c r="G33" s="82" t="str">
        <f t="shared" si="2"/>
        <v>domingo</v>
      </c>
      <c r="H33" s="38" t="str">
        <f>IF(OR(G33="sábado",G33="domingo"),"1",IF(COUNTIF($S:$S,'ABRIL 2024'!A33),"2","0"))</f>
        <v>1</v>
      </c>
      <c r="I33" s="39"/>
      <c r="J33" s="41"/>
    </row>
    <row r="34" spans="1:10" ht="20.100000000000001" customHeight="1" thickBot="1" x14ac:dyDescent="0.3">
      <c r="A34" s="71">
        <v>45404</v>
      </c>
      <c r="B34" s="34"/>
      <c r="C34" s="34"/>
      <c r="D34" s="35" t="str">
        <f t="shared" ref="D34:D38" si="5">IF(OR(B34="",C34=""),"",IF(C34&gt;B34,C34-B34,(1+(C34-B34))))</f>
        <v/>
      </c>
      <c r="E34" s="36" t="str">
        <f>IF(OR($L$2="",$M$2="",B34="",C34=""),"",(B34&gt;=C34)*MEDIAN(0,C34-$M$2,$L$2-$M$2)+MAX(0,MIN($L$2,C34+(B34&gt;=C34))-MAX($M$2,B34))-IF(AND(H35&lt;&gt;"0",B34&gt;=C34),(C34-$M$2),0))</f>
        <v/>
      </c>
      <c r="F34" s="37" t="str">
        <f>IF(OR(D34="",E34=""),"",D34-E34)</f>
        <v/>
      </c>
      <c r="G34" s="82" t="str">
        <f t="shared" si="2"/>
        <v>lunes</v>
      </c>
      <c r="H34" s="38" t="str">
        <f>IF(OR(G34="sábado",G34="domingo"),"1",IF(COUNTIF($S:$S,'ABRIL 2024'!A34),"2","0"))</f>
        <v>0</v>
      </c>
      <c r="I34" s="39"/>
      <c r="J34" s="41"/>
    </row>
    <row r="35" spans="1:10" ht="20.100000000000001" customHeight="1" thickBot="1" x14ac:dyDescent="0.3">
      <c r="A35" s="71">
        <v>45405</v>
      </c>
      <c r="B35" s="34"/>
      <c r="C35" s="34"/>
      <c r="D35" s="35" t="str">
        <f t="shared" si="5"/>
        <v/>
      </c>
      <c r="E35" s="36" t="str">
        <f>IF(OR($L$2="",$M$2="",B35="",C35=""),"",(B35&gt;=C35)*MEDIAN(0,C35-$M$2,$L$2-$M$2)+MAX(0,MIN($L$2,C35+(B35&gt;=C35))-MAX($M$2,B35))-IF(AND(H36&lt;&gt;"0",B35&gt;=C35),(C35-$M$2),0))</f>
        <v/>
      </c>
      <c r="F35" s="37" t="str">
        <f>IF(OR(D35="",E35=""),"",D35-E35)</f>
        <v/>
      </c>
      <c r="G35" s="82" t="str">
        <f t="shared" si="2"/>
        <v>martes</v>
      </c>
      <c r="H35" s="38" t="str">
        <f>IF(OR(G35="sábado",G35="domingo"),"1",IF(COUNTIF($S:$S,'ABRIL 2024'!A35),"2","0"))</f>
        <v>0</v>
      </c>
      <c r="I35" s="39"/>
      <c r="J35" s="41"/>
    </row>
    <row r="36" spans="1:10" ht="20.100000000000001" customHeight="1" thickBot="1" x14ac:dyDescent="0.3">
      <c r="A36" s="71">
        <v>45406</v>
      </c>
      <c r="B36" s="34"/>
      <c r="C36" s="34"/>
      <c r="D36" s="35" t="str">
        <f t="shared" si="5"/>
        <v/>
      </c>
      <c r="E36" s="36" t="str">
        <f>IF(OR($L$2="",$M$2="",B36="",C36=""),"",(B36&gt;=C36)*MEDIAN(0,C36-$M$2,$L$2-$M$2)+MAX(0,MIN($L$2,C36+(B36&gt;=C36))-MAX($M$2,B36))-IF(AND(H37&lt;&gt;"0",B36&gt;=C36),(C36-$M$2),0))</f>
        <v/>
      </c>
      <c r="F36" s="37" t="str">
        <f>IF(OR(D36="",E36=""),"",D36-E36)</f>
        <v/>
      </c>
      <c r="G36" s="82" t="str">
        <f t="shared" si="2"/>
        <v>miércoles</v>
      </c>
      <c r="H36" s="38" t="str">
        <f>IF(OR(G36="sábado",G36="domingo"),"1",IF(COUNTIF($S:$S,'ABRIL 2024'!A36),"2","0"))</f>
        <v>0</v>
      </c>
      <c r="I36" s="39"/>
      <c r="J36" s="41"/>
    </row>
    <row r="37" spans="1:10" ht="20.100000000000001" customHeight="1" thickBot="1" x14ac:dyDescent="0.3">
      <c r="A37" s="71">
        <v>45407</v>
      </c>
      <c r="B37" s="34"/>
      <c r="C37" s="34"/>
      <c r="D37" s="35" t="str">
        <f t="shared" si="5"/>
        <v/>
      </c>
      <c r="E37" s="36" t="str">
        <f>IF(OR($L$2="",$M$2="",B37="",C37=""),"",(B37&gt;=C37)*MEDIAN(0,C37-$M$2,$L$2-$M$2)+MAX(0,MIN($L$2,C37+(B37&gt;=C37))-MAX($M$2,B37))-IF(AND(H38&lt;&gt;"0",B37&gt;=C37),(C37-$M$2),0))</f>
        <v/>
      </c>
      <c r="F37" s="37" t="str">
        <f>IF(OR(D37="",E37=""),"",D37-E37)</f>
        <v/>
      </c>
      <c r="G37" s="82" t="str">
        <f t="shared" si="2"/>
        <v>jueves</v>
      </c>
      <c r="H37" s="38" t="str">
        <f>IF(OR(G37="sábado",G37="domingo"),"1",IF(COUNTIF($S:$S,'ABRIL 2024'!A37),"2","0"))</f>
        <v>0</v>
      </c>
      <c r="I37" s="39"/>
      <c r="J37" s="41"/>
    </row>
    <row r="38" spans="1:10" ht="20.100000000000001" customHeight="1" thickBot="1" x14ac:dyDescent="0.3">
      <c r="A38" s="71">
        <v>45408</v>
      </c>
      <c r="B38" s="34"/>
      <c r="C38" s="34"/>
      <c r="D38" s="35" t="str">
        <f t="shared" si="5"/>
        <v/>
      </c>
      <c r="E38" s="36" t="str">
        <f>IF(OR($L$2="",$M$2="",B38="",C38=""),"",(B38&gt;=C38)*MEDIAN(0,C38-$M$2,$L$2-$M$2)+MAX(0,MIN($L$2,C38+(B38&gt;=C38))-MAX($M$2,B38))-IF(AND(H39&lt;&gt;"0",B38&gt;=C38),(C38-$M$2),0))</f>
        <v/>
      </c>
      <c r="F38" s="37" t="str">
        <f>IF(OR(D38="",E38=""),"",D38-E38)</f>
        <v/>
      </c>
      <c r="G38" s="82" t="str">
        <f t="shared" si="2"/>
        <v>viernes</v>
      </c>
      <c r="H38" s="38" t="str">
        <f>IF(OR(G38="sábado",G38="domingo"),"1",IF(COUNTIF($S:$S,'ABRIL 2024'!A38),"2","0"))</f>
        <v>0</v>
      </c>
      <c r="I38" s="39"/>
      <c r="J38" s="41"/>
    </row>
    <row r="39" spans="1:10" ht="20.100000000000001" customHeight="1" thickBot="1" x14ac:dyDescent="0.3">
      <c r="A39" s="71">
        <v>45409</v>
      </c>
      <c r="B39" s="34"/>
      <c r="C39" s="34"/>
      <c r="D39" s="35" t="str">
        <f>IF(OR(B39="",C39=""),"",IF(C39&gt;B39,C39-B39,(1+(C39-B39))))</f>
        <v/>
      </c>
      <c r="E39" s="36" t="str">
        <f>IF(OR(B39="",C39=""),"", IF(AND(H40="0",B39&gt;=C39),C39-$M$2,0))</f>
        <v/>
      </c>
      <c r="F39" s="37" t="str">
        <f>IF(OR(B39="",C39=""),"",D39-E39)</f>
        <v/>
      </c>
      <c r="G39" s="82" t="str">
        <f t="shared" si="2"/>
        <v>sábado</v>
      </c>
      <c r="H39" s="38" t="str">
        <f>IF(OR(G39="sábado",G39="domingo"),"1",IF(COUNTIF($S:$S,'ABRIL 2024'!A39),"2","0"))</f>
        <v>1</v>
      </c>
      <c r="I39" s="39"/>
      <c r="J39" s="41"/>
    </row>
    <row r="40" spans="1:10" ht="20.100000000000001" customHeight="1" thickBot="1" x14ac:dyDescent="0.3">
      <c r="A40" s="71">
        <v>45410</v>
      </c>
      <c r="B40" s="34"/>
      <c r="C40" s="34"/>
      <c r="D40" s="35" t="str">
        <f>IF(OR(B40="",C40=""),"",IF(C40&gt;B40,C40-B40,(1+(C40-B40))))</f>
        <v/>
      </c>
      <c r="E40" s="36" t="str">
        <f>IF(OR(B40="",C40=""),"", IF(AND(H41="0",B40&gt;=C40),C40-$M$2,0))</f>
        <v/>
      </c>
      <c r="F40" s="37" t="str">
        <f>IF(OR(B40="",C40=""),"",D40-E40)</f>
        <v/>
      </c>
      <c r="G40" s="82" t="str">
        <f t="shared" si="2"/>
        <v>domingo</v>
      </c>
      <c r="H40" s="38" t="str">
        <f>IF(OR(G40="sábado",G40="domingo"),"1",IF(COUNTIF($S:$S,'ABRIL 2024'!A40),"2","0"))</f>
        <v>1</v>
      </c>
      <c r="I40" s="39"/>
      <c r="J40" s="41"/>
    </row>
    <row r="41" spans="1:10" ht="20.100000000000001" customHeight="1" thickBot="1" x14ac:dyDescent="0.3">
      <c r="A41" s="71">
        <v>45411</v>
      </c>
      <c r="B41" s="34"/>
      <c r="C41" s="34"/>
      <c r="D41" s="35" t="str">
        <f t="shared" ref="D41:D42" si="6">IF(OR(B41="",C41=""),"",IF(C41&gt;B41,C41-B41,(1+(C41-B41))))</f>
        <v/>
      </c>
      <c r="E41" s="36" t="str">
        <f>IF(OR($L$2="",$M$2="",B41="",C41=""),"",(B41&gt;=C41)*MEDIAN(0,C41-$M$2,$L$2-$M$2)+MAX(0,MIN($L$2,C41+(B41&gt;=C41))-MAX($M$2,B41))-IF(AND(H42&lt;&gt;"0",B41&gt;=C41),(C41-$M$2),0))</f>
        <v/>
      </c>
      <c r="F41" s="37" t="str">
        <f>IF(OR(D41="",E41=""),"",D41-E41)</f>
        <v/>
      </c>
      <c r="G41" s="82" t="str">
        <f t="shared" si="2"/>
        <v>lunes</v>
      </c>
      <c r="H41" s="38" t="str">
        <f>IF(OR(G41="sábado",G41="domingo"),"1",IF(COUNTIF($S:$S,'ABRIL 2024'!A41),"2","0"))</f>
        <v>0</v>
      </c>
      <c r="I41" s="39"/>
      <c r="J41" s="41"/>
    </row>
    <row r="42" spans="1:10" ht="20.100000000000001" customHeight="1" x14ac:dyDescent="0.25">
      <c r="A42" s="71">
        <v>45412</v>
      </c>
      <c r="B42" s="34"/>
      <c r="C42" s="34"/>
      <c r="D42" s="35" t="str">
        <f t="shared" si="6"/>
        <v/>
      </c>
      <c r="E42" s="36" t="str">
        <f>IF(OR($L$2="",$M$2="",B42="",C42=""),"",(B42&gt;=C42)*MEDIAN(0,C42-$M$2,$L$2-$M$2)+MAX(0,MIN($L$2,C42+(B42&gt;=C42))-MAX($M$2,B42))-IF(AND(H43&lt;&gt;"0",B42&gt;=C42),(C42-$M$2),0))</f>
        <v/>
      </c>
      <c r="F42" s="37" t="str">
        <f>IF(OR(D42="",E42=""),"",D42-E42)</f>
        <v/>
      </c>
      <c r="G42" s="82" t="str">
        <f t="shared" si="2"/>
        <v>martes</v>
      </c>
      <c r="H42" s="38" t="str">
        <f>IF(OR(G42="sábado",G42="domingo"),"1",IF(COUNTIF($S:$S,'ABRIL 2024'!A42),"2","0"))</f>
        <v>0</v>
      </c>
      <c r="I42" s="39"/>
      <c r="J42" s="41"/>
    </row>
    <row r="43" spans="1:10" ht="20.100000000000001" hidden="1" customHeight="1" thickBot="1" x14ac:dyDescent="0.3">
      <c r="A43" s="71">
        <v>45413</v>
      </c>
      <c r="B43" s="34"/>
      <c r="C43" s="34"/>
      <c r="D43" s="35" t="str">
        <f>IF(OR(B43="",C43=""),"",IF(C43&gt;B43,C43-B43,(1+(C43-B43))))</f>
        <v/>
      </c>
      <c r="E43" s="36" t="str">
        <f>IF(OR(B43="",C43=""),"", IF(AND(H44="0",B43&gt;=C43),C43-$M$2,0))</f>
        <v/>
      </c>
      <c r="F43" s="37" t="str">
        <f>IF(OR(B43="",C43=""),"",D43-E43)</f>
        <v/>
      </c>
      <c r="G43" s="82" t="str">
        <f t="shared" si="2"/>
        <v>miércoles</v>
      </c>
      <c r="H43" s="38" t="str">
        <f>IF(OR(G43="sábado",G43="domingo"),"1",IF(COUNTIF($S:$S,'ABRIL 2024'!A43),"2","0"))</f>
        <v>2</v>
      </c>
      <c r="I43" s="39"/>
      <c r="J43" s="41"/>
    </row>
    <row r="44" spans="1:10" ht="20.100000000000001" hidden="1" customHeight="1" x14ac:dyDescent="0.25">
      <c r="A44" s="71">
        <v>45414</v>
      </c>
      <c r="B44" s="34"/>
      <c r="C44" s="34"/>
      <c r="D44" s="35" t="str">
        <f t="shared" ref="D44" si="7">IF(OR(B44="",C44=""),"",IF(C44&gt;B44,C44-B44,(1+(C44-B44))))</f>
        <v/>
      </c>
      <c r="E44" s="36" t="str">
        <f>IF(OR($L$2="",$M$2="",B44="",C44=""),"",(B44&gt;=C44)*MEDIAN(0,C44-$M$2,$L$2-$M$2)+MAX(0,MIN($L$2,C44+(B44&gt;=C44))-MAX($M$2,B44))-IF(AND(H45&lt;&gt;"0",B44&gt;=C44),(C44-$M$2),0))</f>
        <v/>
      </c>
      <c r="F44" s="37" t="str">
        <f>IF(OR(D44="",E44=""),"",D44-E44)</f>
        <v/>
      </c>
      <c r="G44" s="82" t="str">
        <f t="shared" si="2"/>
        <v>jueves</v>
      </c>
      <c r="H44" s="38" t="str">
        <f>IF(OR(G44="sábado",G44="domingo"),"1",IF(COUNTIF($S:$S,'ABRIL 2024'!A44),"2","0"))</f>
        <v>0</v>
      </c>
      <c r="I44" s="39"/>
      <c r="J44" s="41"/>
    </row>
    <row r="45" spans="1:10" ht="16.149999999999999" customHeight="1" thickBot="1" x14ac:dyDescent="0.3">
      <c r="A45" s="111" t="s">
        <v>25</v>
      </c>
      <c r="B45" s="112"/>
      <c r="C45" s="113"/>
      <c r="D45" s="43">
        <f>SUM(D13:D44)</f>
        <v>0</v>
      </c>
      <c r="E45" s="43">
        <f>SUM(E13:E44)</f>
        <v>0</v>
      </c>
      <c r="F45" s="44">
        <f>SUM(F13:F44)</f>
        <v>0</v>
      </c>
      <c r="G45" s="45"/>
      <c r="H45" s="46"/>
      <c r="I45" s="46"/>
      <c r="J45" s="1"/>
    </row>
    <row r="46" spans="1:10" ht="21" customHeight="1" thickBot="1" x14ac:dyDescent="0.3">
      <c r="A46" s="1"/>
      <c r="B46" s="1"/>
      <c r="C46" s="1"/>
      <c r="D46" s="1"/>
      <c r="E46" s="45"/>
      <c r="F46" s="45"/>
      <c r="G46" s="45"/>
      <c r="H46" s="1"/>
      <c r="I46" s="1"/>
      <c r="J46" s="1"/>
    </row>
    <row r="47" spans="1:10" s="47" customFormat="1" ht="16.149999999999999" customHeight="1" thickBot="1" x14ac:dyDescent="0.3">
      <c r="A47" s="107" t="s">
        <v>26</v>
      </c>
      <c r="B47" s="108"/>
      <c r="C47" s="108"/>
      <c r="D47" s="109"/>
      <c r="G47" s="48"/>
      <c r="H47" s="49"/>
      <c r="I47" s="49"/>
      <c r="J47" s="49"/>
    </row>
    <row r="48" spans="1:10" s="47" customFormat="1" ht="18" x14ac:dyDescent="0.25">
      <c r="A48" s="84" t="s">
        <v>27</v>
      </c>
      <c r="B48" s="50"/>
      <c r="C48" s="51"/>
      <c r="D48" s="52">
        <f>O5</f>
        <v>0</v>
      </c>
      <c r="G48" s="53"/>
      <c r="H48" s="49"/>
    </row>
    <row r="49" spans="1:23" s="47" customFormat="1" ht="18" x14ac:dyDescent="0.25">
      <c r="A49" s="85" t="s">
        <v>28</v>
      </c>
      <c r="B49" s="54"/>
      <c r="C49" s="55"/>
      <c r="D49" s="56">
        <f>O4</f>
        <v>0</v>
      </c>
      <c r="E49" s="2" t="s">
        <v>29</v>
      </c>
      <c r="F49" s="57"/>
      <c r="G49" s="53"/>
      <c r="H49" s="49"/>
      <c r="I49" s="58" t="s">
        <v>30</v>
      </c>
      <c r="J49" s="57"/>
    </row>
    <row r="50" spans="1:23" s="47" customFormat="1" ht="18.75" thickBot="1" x14ac:dyDescent="0.3">
      <c r="A50" s="86" t="s">
        <v>31</v>
      </c>
      <c r="B50" s="59"/>
      <c r="C50" s="60"/>
      <c r="D50" s="61">
        <f>O3</f>
        <v>0</v>
      </c>
      <c r="E50" s="62"/>
      <c r="F50" s="62"/>
      <c r="G50" s="62"/>
      <c r="H50" s="49"/>
      <c r="I50" s="49"/>
      <c r="J50" s="49"/>
      <c r="W50" s="18"/>
    </row>
    <row r="51" spans="1:23" s="47" customFormat="1" ht="18.75" thickBot="1" x14ac:dyDescent="0.3">
      <c r="A51" s="63" t="s">
        <v>32</v>
      </c>
      <c r="B51" s="64"/>
      <c r="C51" s="64"/>
      <c r="D51" s="65">
        <f>SUM(D48:D50)</f>
        <v>0</v>
      </c>
      <c r="E51" s="66" t="s">
        <v>33</v>
      </c>
      <c r="F51" s="62"/>
      <c r="G51" s="62"/>
      <c r="H51" s="49"/>
      <c r="I51" s="49"/>
      <c r="J51" s="49"/>
      <c r="W51" s="67"/>
    </row>
    <row r="52" spans="1:23" ht="16.149999999999999" customHeight="1" x14ac:dyDescent="0.25">
      <c r="B52" s="114"/>
      <c r="C52" s="114"/>
      <c r="D52" s="114"/>
      <c r="E52" s="45"/>
      <c r="F52" s="110"/>
      <c r="G52" s="110"/>
      <c r="H52" s="1"/>
      <c r="I52" s="1"/>
      <c r="J52" s="1"/>
      <c r="W52" s="67"/>
    </row>
    <row r="53" spans="1:23" ht="16.149999999999999" customHeight="1" x14ac:dyDescent="0.25">
      <c r="D53" s="1"/>
      <c r="E53" s="45"/>
      <c r="F53" s="45"/>
      <c r="G53" s="68"/>
      <c r="H53" s="1"/>
      <c r="I53" s="1"/>
      <c r="J53" s="1"/>
    </row>
    <row r="54" spans="1:23" ht="16.149999999999999" customHeight="1" x14ac:dyDescent="0.25">
      <c r="E54" s="2"/>
      <c r="F54" s="2"/>
      <c r="G54" s="2"/>
      <c r="J54" s="1"/>
    </row>
    <row r="55" spans="1:23" ht="16.149999999999999" customHeight="1" x14ac:dyDescent="0.2">
      <c r="A55" s="8"/>
      <c r="E55" s="2"/>
      <c r="F55" s="2"/>
      <c r="G55" s="2"/>
      <c r="J55" s="1"/>
    </row>
    <row r="56" spans="1:23" ht="16.149999999999999" customHeight="1" x14ac:dyDescent="0.25">
      <c r="D56" s="1"/>
      <c r="E56" s="45"/>
      <c r="F56" s="45"/>
      <c r="G56" s="45"/>
      <c r="H56" s="1"/>
      <c r="I56" s="1"/>
      <c r="J56" s="1"/>
    </row>
    <row r="57" spans="1:23" ht="16.149999999999999" customHeight="1" x14ac:dyDescent="0.25">
      <c r="D57" s="1"/>
      <c r="E57" s="45"/>
      <c r="F57" s="45"/>
      <c r="G57" s="45"/>
      <c r="H57" s="1"/>
      <c r="I57" s="1"/>
      <c r="J57" s="1"/>
    </row>
    <row r="58" spans="1:23" ht="16.149999999999999" customHeight="1" x14ac:dyDescent="0.2">
      <c r="B58" s="8"/>
      <c r="C58" s="8"/>
      <c r="D58" s="1"/>
      <c r="E58" s="45"/>
      <c r="F58" s="45"/>
      <c r="G58" s="45"/>
      <c r="H58" s="1"/>
      <c r="I58" s="1"/>
      <c r="J58" s="1"/>
    </row>
    <row r="59" spans="1:23" ht="16.149999999999999" customHeight="1" x14ac:dyDescent="0.2">
      <c r="B59" s="8"/>
      <c r="C59" s="8"/>
      <c r="D59" s="1"/>
      <c r="E59" s="45"/>
      <c r="F59" s="45"/>
      <c r="G59" s="45"/>
      <c r="H59" s="1"/>
      <c r="I59" s="1"/>
      <c r="J59" s="1"/>
    </row>
    <row r="60" spans="1:23" ht="16.149999999999999" customHeight="1" x14ac:dyDescent="0.25">
      <c r="A60" s="69"/>
      <c r="B60" s="69"/>
      <c r="C60" s="70"/>
      <c r="D60" s="1"/>
      <c r="E60" s="45"/>
      <c r="F60" s="45"/>
      <c r="G60" s="45"/>
      <c r="H60" s="1"/>
      <c r="I60" s="1"/>
      <c r="J60" s="1"/>
    </row>
    <row r="61" spans="1:23" ht="16.149999999999999" customHeight="1" x14ac:dyDescent="0.25">
      <c r="A61" s="1"/>
      <c r="B61" s="1"/>
      <c r="C61" s="1"/>
      <c r="D61" s="1"/>
      <c r="E61" s="45"/>
      <c r="F61" s="45"/>
      <c r="G61" s="45"/>
      <c r="H61" s="1"/>
      <c r="I61" s="1"/>
      <c r="J61" s="1"/>
    </row>
    <row r="62" spans="1:23" ht="16.149999999999999" customHeight="1" x14ac:dyDescent="0.25">
      <c r="A62" s="1"/>
      <c r="B62" s="1"/>
      <c r="C62" s="1"/>
      <c r="D62" s="1"/>
      <c r="E62" s="45"/>
      <c r="F62" s="45"/>
      <c r="G62" s="45"/>
      <c r="H62" s="1"/>
      <c r="I62" s="1"/>
      <c r="J62" s="1"/>
    </row>
    <row r="63" spans="1:23" ht="16.149999999999999" customHeight="1" x14ac:dyDescent="0.25">
      <c r="A63" s="1"/>
      <c r="B63" s="1"/>
      <c r="C63" s="1"/>
      <c r="D63" s="1"/>
      <c r="E63" s="45"/>
      <c r="F63" s="45"/>
      <c r="G63" s="45"/>
      <c r="H63" s="1"/>
      <c r="I63" s="1"/>
      <c r="J63" s="1"/>
    </row>
    <row r="64" spans="1:23" ht="16.149999999999999" customHeight="1" x14ac:dyDescent="0.25">
      <c r="A64" s="1"/>
      <c r="B64" s="1"/>
      <c r="C64" s="1"/>
      <c r="D64" s="1"/>
      <c r="E64" s="45"/>
      <c r="F64" s="45"/>
      <c r="G64" s="45"/>
      <c r="H64" s="1"/>
      <c r="I64" s="1"/>
      <c r="J64" s="1"/>
    </row>
    <row r="65" spans="1:10" ht="16.149999999999999" customHeight="1" x14ac:dyDescent="0.25">
      <c r="A65" s="1"/>
      <c r="B65" s="1"/>
      <c r="C65" s="1"/>
      <c r="D65" s="1"/>
      <c r="E65" s="45"/>
      <c r="F65" s="45"/>
      <c r="G65" s="45"/>
      <c r="H65" s="1"/>
      <c r="I65" s="1"/>
      <c r="J65" s="1"/>
    </row>
    <row r="66" spans="1:10" ht="16.149999999999999" customHeight="1" x14ac:dyDescent="0.25">
      <c r="A66" s="1"/>
      <c r="B66" s="1"/>
      <c r="C66" s="1"/>
      <c r="D66" s="1"/>
      <c r="E66" s="45"/>
      <c r="F66" s="45"/>
      <c r="G66" s="45"/>
      <c r="H66" s="1"/>
      <c r="I66" s="1"/>
      <c r="J66" s="1"/>
    </row>
    <row r="67" spans="1:10" ht="16.149999999999999" customHeight="1" x14ac:dyDescent="0.25">
      <c r="A67" s="1"/>
      <c r="B67" s="1"/>
      <c r="C67" s="1"/>
      <c r="D67" s="1"/>
      <c r="E67" s="45"/>
      <c r="F67" s="45"/>
      <c r="G67" s="45"/>
      <c r="H67" s="1"/>
      <c r="I67" s="1"/>
      <c r="J67" s="1"/>
    </row>
    <row r="68" spans="1:10" ht="16.149999999999999" customHeight="1" x14ac:dyDescent="0.25">
      <c r="A68" s="1"/>
      <c r="B68" s="1"/>
      <c r="C68" s="1"/>
      <c r="D68" s="1"/>
      <c r="E68" s="45"/>
      <c r="F68" s="45"/>
      <c r="G68" s="45"/>
      <c r="H68" s="1"/>
      <c r="I68" s="1"/>
      <c r="J68" s="1"/>
    </row>
    <row r="69" spans="1:10" ht="16.149999999999999" customHeight="1" x14ac:dyDescent="0.25">
      <c r="A69" s="1"/>
      <c r="B69" s="1"/>
      <c r="C69" s="1"/>
      <c r="D69" s="1"/>
      <c r="E69" s="45"/>
      <c r="F69" s="45"/>
      <c r="G69" s="45"/>
      <c r="H69" s="1"/>
      <c r="I69" s="1"/>
      <c r="J69" s="1"/>
    </row>
    <row r="70" spans="1:10" ht="16.149999999999999" customHeight="1" x14ac:dyDescent="0.25">
      <c r="A70" s="1"/>
      <c r="B70" s="1"/>
      <c r="C70" s="1"/>
      <c r="D70" s="1"/>
      <c r="E70" s="45"/>
      <c r="F70" s="45"/>
      <c r="G70" s="45"/>
      <c r="H70" s="1"/>
      <c r="I70" s="1"/>
      <c r="J70" s="1"/>
    </row>
  </sheetData>
  <sheetProtection algorithmName="SHA-512" hashValue="w224i77WbMQ2dCqPW8lAu6Vvo8xS3lSyEV3ZOra/soiIy08/hlXLj9PoNjYuNkTbPOr88OpAY6kEDdSZmf/kVg==" saltValue="qpqDXYKn2Ti6kjtfxedelg==" spinCount="100000" sheet="1" objects="1" scenarios="1"/>
  <mergeCells count="12">
    <mergeCell ref="A45:C45"/>
    <mergeCell ref="A47:D47"/>
    <mergeCell ref="B52:D52"/>
    <mergeCell ref="F52:G52"/>
    <mergeCell ref="H11:H12"/>
    <mergeCell ref="C7:G7"/>
    <mergeCell ref="A11:A12"/>
    <mergeCell ref="A1:I1"/>
    <mergeCell ref="L1:M1"/>
    <mergeCell ref="B2:I2"/>
    <mergeCell ref="C5:G5"/>
    <mergeCell ref="C6:G6"/>
  </mergeCells>
  <conditionalFormatting sqref="A13:A44">
    <cfRule type="expression" dxfId="9" priority="1">
      <formula>OR(H13="1",H13="2")</formula>
    </cfRule>
  </conditionalFormatting>
  <conditionalFormatting sqref="G13:G44">
    <cfRule type="expression" dxfId="8" priority="2">
      <formula>OR(H13="1",H13="2")</formula>
    </cfRule>
  </conditionalFormatting>
  <dataValidations count="1">
    <dataValidation type="list" allowBlank="1" showInputMessage="1" sqref="I13:I44" xr:uid="{5545778C-0DE5-48E4-9565-D5C57EB1A679}">
      <formula1>"Licencia Medica,Permiso Administrativo,Feriado Legal,Cometido Funcional,Traslado Pacientes,Destinación transitoria a otro PT,Día quirúrgico con anestesia,Permiso sin goce de sueldo,Necesidad del servicio,4° TENS"</formula1>
    </dataValidation>
  </dataValidation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2E4C0C-2E3C-4ED2-8AA5-79D2F64AAB90}">
  <sheetPr codeName="Hoja5"/>
  <dimension ref="A1:W70"/>
  <sheetViews>
    <sheetView showGridLines="0" workbookViewId="0">
      <selection activeCell="E13" sqref="E13"/>
    </sheetView>
  </sheetViews>
  <sheetFormatPr baseColWidth="10" defaultColWidth="11.140625" defaultRowHeight="16.149999999999999" customHeight="1" x14ac:dyDescent="0.25"/>
  <cols>
    <col min="1" max="1" width="13" style="2" customWidth="1"/>
    <col min="2" max="4" width="13.42578125" style="2" customWidth="1"/>
    <col min="5" max="6" width="13.42578125" style="69" customWidth="1"/>
    <col min="7" max="7" width="13.140625" style="69" customWidth="1"/>
    <col min="8" max="8" width="9.140625" style="2" hidden="1" customWidth="1"/>
    <col min="9" max="9" width="28" style="2" bestFit="1" customWidth="1"/>
    <col min="10" max="10" width="14.7109375" style="2" customWidth="1"/>
    <col min="11" max="11" width="11.140625" style="2"/>
    <col min="12" max="13" width="11.140625" style="2" hidden="1" customWidth="1"/>
    <col min="14" max="14" width="21.28515625" style="2" hidden="1" customWidth="1"/>
    <col min="15" max="16" width="11.140625" style="2" hidden="1" customWidth="1"/>
    <col min="17" max="17" width="17.28515625" style="2" hidden="1" customWidth="1"/>
    <col min="18" max="18" width="12.28515625" style="2" hidden="1" customWidth="1"/>
    <col min="19" max="19" width="11.85546875" style="2" hidden="1" customWidth="1"/>
    <col min="20" max="20" width="72.5703125" style="2" hidden="1" customWidth="1"/>
    <col min="21" max="21" width="9.28515625" style="2" hidden="1" customWidth="1"/>
    <col min="22" max="22" width="31.85546875" style="2" hidden="1" customWidth="1"/>
    <col min="23" max="16384" width="11.140625" style="2"/>
  </cols>
  <sheetData>
    <row r="1" spans="1:22" ht="16.5" customHeight="1" x14ac:dyDescent="0.2">
      <c r="A1" s="94"/>
      <c r="B1" s="94"/>
      <c r="C1" s="94"/>
      <c r="D1" s="94"/>
      <c r="E1" s="94"/>
      <c r="F1" s="94"/>
      <c r="G1" s="94"/>
      <c r="H1" s="94"/>
      <c r="I1" s="94"/>
      <c r="J1" s="1"/>
      <c r="L1" s="95" t="s">
        <v>0</v>
      </c>
      <c r="M1" s="96"/>
      <c r="N1" s="3" t="s">
        <v>1</v>
      </c>
      <c r="O1" s="4">
        <f>SUMIFS(F13:F44,H13:H44,"1")</f>
        <v>0</v>
      </c>
      <c r="P1" s="5" t="s">
        <v>2</v>
      </c>
      <c r="Q1" s="6">
        <v>2</v>
      </c>
      <c r="R1" s="1"/>
      <c r="S1" s="78"/>
      <c r="T1" s="72" t="s">
        <v>34</v>
      </c>
      <c r="U1" s="72" t="s">
        <v>35</v>
      </c>
      <c r="V1" s="73" t="s">
        <v>36</v>
      </c>
    </row>
    <row r="2" spans="1:22" ht="15.6" customHeight="1" x14ac:dyDescent="0.2">
      <c r="B2" s="97" t="s">
        <v>3</v>
      </c>
      <c r="C2" s="98"/>
      <c r="D2" s="98"/>
      <c r="E2" s="98"/>
      <c r="F2" s="98"/>
      <c r="G2" s="98"/>
      <c r="H2" s="98"/>
      <c r="I2" s="98"/>
      <c r="J2" s="1"/>
      <c r="L2" s="7">
        <v>0.875</v>
      </c>
      <c r="M2" s="7">
        <v>0.29166666666666669</v>
      </c>
      <c r="N2" s="3" t="s">
        <v>4</v>
      </c>
      <c r="O2" s="4">
        <f>SUMIFS(F13:F44,H13:H44,"2")</f>
        <v>0</v>
      </c>
      <c r="P2" s="5" t="s">
        <v>5</v>
      </c>
      <c r="Q2" s="6">
        <v>1</v>
      </c>
      <c r="R2" s="1"/>
      <c r="S2" s="79">
        <v>45292</v>
      </c>
      <c r="T2" s="74" t="s">
        <v>37</v>
      </c>
      <c r="U2" s="74" t="s">
        <v>35</v>
      </c>
      <c r="V2" s="75" t="s">
        <v>38</v>
      </c>
    </row>
    <row r="3" spans="1:22" ht="15.6" customHeight="1" x14ac:dyDescent="0.2">
      <c r="A3" s="8"/>
      <c r="B3" s="8"/>
      <c r="C3" s="8"/>
      <c r="D3" s="8"/>
      <c r="E3" s="9"/>
      <c r="F3" s="8"/>
      <c r="G3" s="8"/>
      <c r="H3" s="8"/>
      <c r="I3" s="8"/>
      <c r="J3" s="1"/>
      <c r="L3" s="1"/>
      <c r="M3" s="1"/>
      <c r="N3" s="3" t="s">
        <v>6</v>
      </c>
      <c r="O3" s="10">
        <f>O1+O2</f>
        <v>0</v>
      </c>
      <c r="P3" s="11" t="s">
        <v>7</v>
      </c>
      <c r="Q3" s="12">
        <v>1</v>
      </c>
      <c r="R3" s="1"/>
      <c r="S3" s="80">
        <v>45380</v>
      </c>
      <c r="T3" s="72" t="s">
        <v>39</v>
      </c>
      <c r="U3" s="72" t="s">
        <v>40</v>
      </c>
      <c r="V3" s="73" t="s">
        <v>36</v>
      </c>
    </row>
    <row r="4" spans="1:22" ht="15.6" customHeight="1" x14ac:dyDescent="0.2">
      <c r="A4" s="83"/>
      <c r="B4" s="8"/>
      <c r="C4" s="8"/>
      <c r="D4" s="8"/>
      <c r="E4" s="9"/>
      <c r="F4" s="8"/>
      <c r="G4" s="8"/>
      <c r="H4" s="8"/>
      <c r="I4" s="8"/>
      <c r="J4" s="1"/>
      <c r="L4" s="1"/>
      <c r="M4" s="1"/>
      <c r="N4" s="13" t="s">
        <v>8</v>
      </c>
      <c r="O4" s="14">
        <f>SUMIFS(F13:F44,H13:H44,"= 0")</f>
        <v>0</v>
      </c>
      <c r="P4" s="11" t="s">
        <v>9</v>
      </c>
      <c r="Q4" s="12">
        <v>0</v>
      </c>
      <c r="R4" s="1"/>
      <c r="S4" s="79">
        <v>45381</v>
      </c>
      <c r="T4" s="74" t="s">
        <v>41</v>
      </c>
      <c r="U4" s="74" t="s">
        <v>40</v>
      </c>
      <c r="V4" s="75" t="s">
        <v>36</v>
      </c>
    </row>
    <row r="5" spans="1:22" ht="17.25" customHeight="1" x14ac:dyDescent="0.25">
      <c r="A5" s="15" t="s">
        <v>10</v>
      </c>
      <c r="B5" s="8"/>
      <c r="C5" s="99"/>
      <c r="D5" s="99"/>
      <c r="E5" s="99"/>
      <c r="F5" s="99"/>
      <c r="G5" s="99"/>
      <c r="H5" s="8"/>
      <c r="I5" s="8"/>
      <c r="J5" s="1"/>
      <c r="L5" s="1"/>
      <c r="M5" s="1"/>
      <c r="N5" s="13" t="s">
        <v>11</v>
      </c>
      <c r="O5" s="14">
        <f>SUM(E13:E44)</f>
        <v>0</v>
      </c>
      <c r="R5" s="1"/>
      <c r="S5" s="81">
        <v>45413</v>
      </c>
      <c r="T5" s="76" t="s">
        <v>42</v>
      </c>
      <c r="U5" s="76" t="s">
        <v>35</v>
      </c>
      <c r="V5" s="77" t="s">
        <v>43</v>
      </c>
    </row>
    <row r="6" spans="1:22" ht="16.5" customHeight="1" x14ac:dyDescent="0.25">
      <c r="A6" s="15" t="s">
        <v>12</v>
      </c>
      <c r="B6" s="8"/>
      <c r="C6" s="99"/>
      <c r="D6" s="99"/>
      <c r="E6" s="99"/>
      <c r="F6" s="99"/>
      <c r="G6" s="99"/>
      <c r="H6"/>
      <c r="I6" s="8"/>
      <c r="J6" s="1"/>
      <c r="L6" s="1"/>
      <c r="M6" s="1"/>
      <c r="N6" s="1"/>
      <c r="O6" s="1"/>
      <c r="P6" s="1"/>
      <c r="Q6" s="1"/>
      <c r="R6" s="1"/>
      <c r="S6" s="79">
        <v>45433</v>
      </c>
      <c r="T6" s="74" t="s">
        <v>44</v>
      </c>
      <c r="U6" s="74" t="s">
        <v>35</v>
      </c>
      <c r="V6" s="75" t="s">
        <v>36</v>
      </c>
    </row>
    <row r="7" spans="1:22" ht="15.75" customHeight="1" x14ac:dyDescent="0.25">
      <c r="A7" s="15" t="s">
        <v>13</v>
      </c>
      <c r="B7" s="8"/>
      <c r="C7" s="93"/>
      <c r="D7" s="93"/>
      <c r="E7" s="93"/>
      <c r="F7" s="93"/>
      <c r="G7" s="93"/>
      <c r="H7"/>
      <c r="I7" s="16"/>
      <c r="J7" s="17"/>
      <c r="K7" s="1"/>
      <c r="L7" s="1"/>
      <c r="M7" s="1"/>
      <c r="N7" s="1"/>
      <c r="O7" s="1"/>
      <c r="P7" s="1"/>
      <c r="Q7" s="1"/>
      <c r="R7" s="1"/>
      <c r="S7" s="80">
        <v>45452</v>
      </c>
      <c r="T7" s="72" t="s">
        <v>45</v>
      </c>
      <c r="U7" s="72" t="s">
        <v>35</v>
      </c>
      <c r="V7" s="73" t="s">
        <v>46</v>
      </c>
    </row>
    <row r="8" spans="1:22" ht="13.5" customHeight="1" x14ac:dyDescent="0.2">
      <c r="A8" s="8"/>
      <c r="B8" s="8"/>
      <c r="C8" s="8"/>
      <c r="D8" s="8"/>
      <c r="E8" s="9"/>
      <c r="F8" s="8"/>
      <c r="G8" s="8"/>
      <c r="H8" s="8"/>
      <c r="I8" s="8"/>
      <c r="J8" s="17"/>
      <c r="K8" s="1"/>
      <c r="L8" s="1"/>
      <c r="M8" s="1"/>
      <c r="N8" s="1"/>
      <c r="O8" s="1"/>
      <c r="P8" s="1"/>
      <c r="Q8" s="1"/>
      <c r="R8" s="1"/>
      <c r="S8" s="79">
        <v>45463</v>
      </c>
      <c r="T8" s="74" t="s">
        <v>47</v>
      </c>
      <c r="U8" s="74" t="s">
        <v>35</v>
      </c>
      <c r="V8" s="75" t="s">
        <v>48</v>
      </c>
    </row>
    <row r="9" spans="1:22" ht="16.5" customHeight="1" x14ac:dyDescent="0.2">
      <c r="A9" s="18" t="s">
        <v>14</v>
      </c>
      <c r="B9" s="19"/>
      <c r="C9" s="19"/>
      <c r="D9" s="20"/>
      <c r="E9" s="9"/>
      <c r="F9" s="8"/>
      <c r="G9" s="8"/>
      <c r="H9" s="8"/>
      <c r="I9" s="8"/>
      <c r="J9" s="17"/>
      <c r="K9" s="21"/>
      <c r="L9" s="1"/>
      <c r="M9" s="1"/>
      <c r="N9" s="1"/>
      <c r="O9" s="1"/>
      <c r="P9" s="1"/>
      <c r="Q9" s="1"/>
      <c r="R9" s="1"/>
      <c r="S9" s="80">
        <v>45472</v>
      </c>
      <c r="T9" s="72" t="s">
        <v>49</v>
      </c>
      <c r="U9" s="72" t="s">
        <v>40</v>
      </c>
      <c r="V9" s="73" t="s">
        <v>50</v>
      </c>
    </row>
    <row r="10" spans="1:22" ht="6" customHeight="1" thickBot="1" x14ac:dyDescent="0.3">
      <c r="A10" s="22"/>
      <c r="B10" s="1"/>
      <c r="C10" s="1"/>
      <c r="D10" s="21"/>
      <c r="E10"/>
      <c r="F10"/>
      <c r="G10" s="1"/>
      <c r="H10" s="17"/>
      <c r="I10" s="17"/>
      <c r="J10" s="17"/>
      <c r="K10" s="21"/>
      <c r="L10" s="1"/>
      <c r="M10" s="1"/>
      <c r="N10" s="1"/>
      <c r="O10" s="1"/>
      <c r="P10" s="1"/>
      <c r="Q10" s="1"/>
      <c r="R10" s="1"/>
      <c r="S10" s="79">
        <v>45489</v>
      </c>
      <c r="T10" s="74" t="s">
        <v>51</v>
      </c>
      <c r="U10" s="74" t="s">
        <v>40</v>
      </c>
      <c r="V10" s="75" t="s">
        <v>52</v>
      </c>
    </row>
    <row r="11" spans="1:22" ht="15.6" customHeight="1" x14ac:dyDescent="0.2">
      <c r="A11" s="100" t="s">
        <v>15</v>
      </c>
      <c r="B11" s="23" t="s">
        <v>16</v>
      </c>
      <c r="C11" s="23" t="s">
        <v>16</v>
      </c>
      <c r="D11" s="24" t="s">
        <v>17</v>
      </c>
      <c r="E11" s="25" t="s">
        <v>18</v>
      </c>
      <c r="F11" s="26" t="s">
        <v>19</v>
      </c>
      <c r="G11" s="27" t="s">
        <v>20</v>
      </c>
      <c r="H11" s="102" t="s">
        <v>68</v>
      </c>
      <c r="I11" s="27" t="s">
        <v>21</v>
      </c>
      <c r="J11" s="21"/>
      <c r="K11" s="21"/>
      <c r="L11" s="1"/>
      <c r="M11" s="1"/>
      <c r="N11" s="1"/>
      <c r="O11" s="1"/>
      <c r="P11" s="1"/>
      <c r="Q11" s="1"/>
      <c r="R11" s="1"/>
      <c r="S11" s="80">
        <v>45519</v>
      </c>
      <c r="T11" s="72" t="s">
        <v>53</v>
      </c>
      <c r="U11" s="72" t="s">
        <v>40</v>
      </c>
      <c r="V11" s="73" t="s">
        <v>36</v>
      </c>
    </row>
    <row r="12" spans="1:22" ht="15.6" customHeight="1" thickBot="1" x14ac:dyDescent="0.25">
      <c r="A12" s="101"/>
      <c r="B12" s="28" t="s">
        <v>22</v>
      </c>
      <c r="C12" s="28" t="s">
        <v>23</v>
      </c>
      <c r="D12" s="29" t="s">
        <v>24</v>
      </c>
      <c r="E12" s="30" t="s">
        <v>24</v>
      </c>
      <c r="F12" s="31" t="s">
        <v>24</v>
      </c>
      <c r="G12" s="32" t="s">
        <v>9</v>
      </c>
      <c r="H12" s="103"/>
      <c r="I12" s="33"/>
      <c r="J12" s="21"/>
      <c r="K12" s="21"/>
      <c r="L12" s="1"/>
      <c r="M12" s="1"/>
      <c r="N12" s="1"/>
      <c r="O12" s="1"/>
      <c r="P12" s="1"/>
      <c r="Q12" s="1"/>
      <c r="R12" s="1"/>
      <c r="S12" s="79">
        <v>45553</v>
      </c>
      <c r="T12" s="74" t="s">
        <v>54</v>
      </c>
      <c r="U12" s="74" t="s">
        <v>35</v>
      </c>
      <c r="V12" s="75" t="s">
        <v>38</v>
      </c>
    </row>
    <row r="13" spans="1:22" ht="20.100000000000001" customHeight="1" thickBot="1" x14ac:dyDescent="0.3">
      <c r="A13" s="71">
        <v>45413</v>
      </c>
      <c r="B13" s="34"/>
      <c r="C13" s="34"/>
      <c r="D13" s="35" t="str">
        <f>IF(OR(B13="",C13=""),"",IF(C13&gt;B13,C13-B13,(1+(C13-B13))))</f>
        <v/>
      </c>
      <c r="E13" s="36" t="str">
        <f>IF(OR(B13="",C13=""),"", IF(AND(H14="0",B13&gt;=C13),C13-$M$2,0))</f>
        <v/>
      </c>
      <c r="F13" s="37" t="str">
        <f>IF(OR(B13="",C13=""),"",D13-E13)</f>
        <v/>
      </c>
      <c r="G13" s="82" t="str">
        <f t="shared" ref="G13" si="0">TEXT(A13:A41,"dddd")</f>
        <v>miércoles</v>
      </c>
      <c r="H13" s="38" t="str">
        <f>IF(OR(G13="sábado",G13="domingo"),"1",IF(COUNTIF($S:$S,'MAYO 2024'!A13),"2","0"))</f>
        <v>2</v>
      </c>
      <c r="I13" s="39"/>
      <c r="J13"/>
      <c r="K13" s="40"/>
      <c r="L13" s="41"/>
      <c r="M13" s="41"/>
      <c r="N13" s="41"/>
      <c r="O13" s="41"/>
      <c r="P13" s="41"/>
      <c r="Q13" s="41"/>
      <c r="S13" s="80">
        <v>45554</v>
      </c>
      <c r="T13" s="72" t="s">
        <v>55</v>
      </c>
      <c r="U13" s="72" t="s">
        <v>35</v>
      </c>
      <c r="V13" s="73" t="s">
        <v>56</v>
      </c>
    </row>
    <row r="14" spans="1:22" ht="20.100000000000001" customHeight="1" thickBot="1" x14ac:dyDescent="0.3">
      <c r="A14" s="71">
        <v>45414</v>
      </c>
      <c r="B14" s="34"/>
      <c r="C14" s="34"/>
      <c r="D14" s="35" t="str">
        <f t="shared" ref="D14" si="1">IF(OR(B14="",C14=""),"",IF(C14&gt;B14,C14-B14,(1+(C14-B14))))</f>
        <v/>
      </c>
      <c r="E14" s="36" t="str">
        <f>IF(OR($L$2="",$M$2="",B14="",C14=""),"",(B14&gt;=C14)*MEDIAN(0,C14-$M$2,$L$2-$M$2)+MAX(0,MIN($L$2,C14+(B14&gt;=C14))-MAX($M$2,B14))-IF(AND(H15&lt;&gt;"0",B14&gt;=C14),(C14-$M$2),0))</f>
        <v/>
      </c>
      <c r="F14" s="37" t="str">
        <f>IF(OR(D14="",E14=""),"",D14-E14)</f>
        <v/>
      </c>
      <c r="G14" s="82" t="str">
        <f t="shared" ref="G14:G44" si="2">TEXT(A14:A45,"dddd")</f>
        <v>jueves</v>
      </c>
      <c r="H14" s="38" t="str">
        <f>IF(OR(G14="sábado",G14="domingo"),"1",IF(COUNTIF($S:$S,'MAYO 2024'!A14),"2","0"))</f>
        <v>0</v>
      </c>
      <c r="I14" s="39"/>
      <c r="J14"/>
      <c r="K14"/>
      <c r="L14" s="41"/>
      <c r="M14" s="41"/>
      <c r="N14" s="41"/>
      <c r="O14" s="41"/>
      <c r="P14" s="41"/>
      <c r="Q14" s="41"/>
      <c r="R14" s="41"/>
      <c r="S14" s="79">
        <v>45555</v>
      </c>
      <c r="T14" s="74" t="s">
        <v>57</v>
      </c>
      <c r="U14" s="74" t="s">
        <v>35</v>
      </c>
      <c r="V14" s="75" t="s">
        <v>58</v>
      </c>
    </row>
    <row r="15" spans="1:22" ht="20.100000000000001" customHeight="1" thickBot="1" x14ac:dyDescent="0.3">
      <c r="A15" s="71">
        <v>45415</v>
      </c>
      <c r="B15" s="34"/>
      <c r="C15" s="34"/>
      <c r="D15" s="35" t="str">
        <f t="shared" ref="D15" si="3">IF(OR(B15="",C15=""),"",IF(C15&gt;B15,C15-B15,(1+(C15-B15))))</f>
        <v/>
      </c>
      <c r="E15" s="36" t="str">
        <f>IF(OR($L$2="",$M$2="",B15="",C15=""),"",(B15&gt;=C15)*MEDIAN(0,C15-$M$2,$L$2-$M$2)+MAX(0,MIN($L$2,C15+(B15&gt;=C15))-MAX($M$2,B15))-IF(AND(H16&lt;&gt;"0",B15&gt;=C15),(C15-$M$2),0))</f>
        <v/>
      </c>
      <c r="F15" s="37" t="str">
        <f>IF(OR(D15="",E15=""),"",D15-E15)</f>
        <v/>
      </c>
      <c r="G15" s="82" t="str">
        <f t="shared" si="2"/>
        <v>viernes</v>
      </c>
      <c r="H15" s="38" t="str">
        <f>IF(OR(G15="sábado",G15="domingo"),"1",IF(COUNTIF($S:$S,'MAYO 2024'!A15),"2","0"))</f>
        <v>0</v>
      </c>
      <c r="I15" s="39"/>
      <c r="J15"/>
      <c r="K15"/>
      <c r="L15" s="41"/>
      <c r="M15" s="41"/>
      <c r="N15" s="42"/>
      <c r="O15" s="41"/>
      <c r="P15" s="41"/>
      <c r="Q15" s="41"/>
      <c r="R15" s="41"/>
      <c r="S15" s="80">
        <v>45577</v>
      </c>
      <c r="T15" s="72" t="s">
        <v>59</v>
      </c>
      <c r="U15" s="72" t="s">
        <v>35</v>
      </c>
      <c r="V15" s="73" t="s">
        <v>60</v>
      </c>
    </row>
    <row r="16" spans="1:22" ht="20.100000000000001" customHeight="1" thickBot="1" x14ac:dyDescent="0.3">
      <c r="A16" s="71">
        <v>45416</v>
      </c>
      <c r="B16" s="34"/>
      <c r="C16" s="34"/>
      <c r="D16" s="35" t="str">
        <f>IF(OR(B16="",C16=""),"",IF(C16&gt;B16,C16-B16,(1+(C16-B16))))</f>
        <v/>
      </c>
      <c r="E16" s="36" t="str">
        <f>IF(OR(B16="",C16=""),"", IF(AND(H17="0",B16&gt;=C16),C16-$M$2,0))</f>
        <v/>
      </c>
      <c r="F16" s="37" t="str">
        <f>IF(OR(B16="",C16=""),"",D16-E16)</f>
        <v/>
      </c>
      <c r="G16" s="82" t="str">
        <f t="shared" si="2"/>
        <v>sábado</v>
      </c>
      <c r="H16" s="38" t="str">
        <f>IF(OR(G16="sábado",G16="domingo"),"1",IF(COUNTIF($S:$S,'MAYO 2024'!A16),"2","0"))</f>
        <v>1</v>
      </c>
      <c r="I16" s="39"/>
      <c r="J16"/>
      <c r="K16"/>
      <c r="L16" s="41"/>
      <c r="M16" s="41"/>
      <c r="N16" s="41"/>
      <c r="O16" s="41"/>
      <c r="P16" s="41"/>
      <c r="Q16" s="41"/>
      <c r="R16" s="41"/>
      <c r="S16" s="79">
        <v>45592</v>
      </c>
      <c r="T16" s="74" t="s">
        <v>61</v>
      </c>
      <c r="U16" s="74" t="s">
        <v>35</v>
      </c>
      <c r="V16" s="75" t="s">
        <v>46</v>
      </c>
    </row>
    <row r="17" spans="1:22" ht="20.100000000000001" customHeight="1" thickBot="1" x14ac:dyDescent="0.3">
      <c r="A17" s="71">
        <v>45417</v>
      </c>
      <c r="B17" s="34"/>
      <c r="C17" s="34"/>
      <c r="D17" s="35" t="str">
        <f>IF(OR(B17="",C17=""),"",IF(C17&gt;B17,C17-B17,(1+(C17-B17))))</f>
        <v/>
      </c>
      <c r="E17" s="36" t="str">
        <f>IF(OR(B17="",C17=""),"", IF(AND(H18="0",B17&gt;=C17),C17-$M$2,0))</f>
        <v/>
      </c>
      <c r="F17" s="37" t="str">
        <f>IF(OR(B17="",C17=""),"",D17-E17)</f>
        <v/>
      </c>
      <c r="G17" s="82" t="str">
        <f t="shared" si="2"/>
        <v>domingo</v>
      </c>
      <c r="H17" s="38" t="str">
        <f>IF(OR(G17="sábado",G17="domingo"),"1",IF(COUNTIF($S:$S,'MAYO 2024'!A17),"2","0"))</f>
        <v>1</v>
      </c>
      <c r="I17" s="39"/>
      <c r="J17"/>
      <c r="K17"/>
      <c r="L17" s="41"/>
      <c r="M17" s="41"/>
      <c r="N17" s="41"/>
      <c r="O17" s="41"/>
      <c r="P17" s="41"/>
      <c r="Q17" s="41"/>
      <c r="R17" s="41"/>
      <c r="S17" s="80">
        <v>45596</v>
      </c>
      <c r="T17" s="72" t="s">
        <v>62</v>
      </c>
      <c r="U17" s="72" t="s">
        <v>40</v>
      </c>
      <c r="V17" s="73" t="s">
        <v>63</v>
      </c>
    </row>
    <row r="18" spans="1:22" ht="20.100000000000001" customHeight="1" thickBot="1" x14ac:dyDescent="0.3">
      <c r="A18" s="71">
        <v>45418</v>
      </c>
      <c r="B18" s="34"/>
      <c r="C18" s="34"/>
      <c r="D18" s="35" t="str">
        <f t="shared" ref="D18:D22" si="4">IF(OR(B18="",C18=""),"",IF(C18&gt;B18,C18-B18,(1+(C18-B18))))</f>
        <v/>
      </c>
      <c r="E18" s="36" t="str">
        <f t="shared" ref="E18:E22" si="5">IF(OR($L$2="",$M$2="",B18="",C18=""),"",(B18&gt;=C18)*MEDIAN(0,C18-$M$2,$L$2-$M$2)+MAX(0,MIN($L$2,C18+(B18&gt;=C18))-MAX($M$2,B18))-IF(AND(H19&lt;&gt;"0",B18&gt;=C18),(C18-$M$2),0))</f>
        <v/>
      </c>
      <c r="F18" s="37" t="str">
        <f t="shared" ref="F18:F22" si="6">IF(OR(D18="",E18=""),"",D18-E18)</f>
        <v/>
      </c>
      <c r="G18" s="82" t="str">
        <f t="shared" si="2"/>
        <v>lunes</v>
      </c>
      <c r="H18" s="38" t="str">
        <f>IF(OR(G18="sábado",G18="domingo"),"1",IF(COUNTIF($S:$S,'MAYO 2024'!A18),"2","0"))</f>
        <v>0</v>
      </c>
      <c r="I18" s="39"/>
      <c r="J18"/>
      <c r="K18"/>
      <c r="S18" s="79">
        <v>45597</v>
      </c>
      <c r="T18" s="74" t="s">
        <v>64</v>
      </c>
      <c r="U18" s="74" t="s">
        <v>40</v>
      </c>
      <c r="V18" s="75" t="s">
        <v>36</v>
      </c>
    </row>
    <row r="19" spans="1:22" ht="20.100000000000001" customHeight="1" thickBot="1" x14ac:dyDescent="0.3">
      <c r="A19" s="71">
        <v>45419</v>
      </c>
      <c r="B19" s="34"/>
      <c r="C19" s="34"/>
      <c r="D19" s="35" t="str">
        <f t="shared" si="4"/>
        <v/>
      </c>
      <c r="E19" s="36" t="str">
        <f t="shared" si="5"/>
        <v/>
      </c>
      <c r="F19" s="37" t="str">
        <f t="shared" si="6"/>
        <v/>
      </c>
      <c r="G19" s="82" t="str">
        <f t="shared" si="2"/>
        <v>martes</v>
      </c>
      <c r="H19" s="38" t="str">
        <f>IF(OR(G19="sábado",G19="domingo"),"1",IF(COUNTIF($S:$S,'MAYO 2024'!A19),"2","0"))</f>
        <v>0</v>
      </c>
      <c r="I19" s="39"/>
      <c r="J19"/>
      <c r="K19"/>
      <c r="S19" s="80">
        <v>45620</v>
      </c>
      <c r="T19" s="72" t="s">
        <v>65</v>
      </c>
      <c r="U19" s="72" t="s">
        <v>35</v>
      </c>
      <c r="V19" s="73" t="s">
        <v>46</v>
      </c>
    </row>
    <row r="20" spans="1:22" ht="20.100000000000001" customHeight="1" thickBot="1" x14ac:dyDescent="0.3">
      <c r="A20" s="71">
        <v>45420</v>
      </c>
      <c r="B20" s="34"/>
      <c r="C20" s="34"/>
      <c r="D20" s="35" t="str">
        <f t="shared" si="4"/>
        <v/>
      </c>
      <c r="E20" s="36" t="str">
        <f t="shared" si="5"/>
        <v/>
      </c>
      <c r="F20" s="37" t="str">
        <f t="shared" si="6"/>
        <v/>
      </c>
      <c r="G20" s="82" t="str">
        <f t="shared" si="2"/>
        <v>miércoles</v>
      </c>
      <c r="H20" s="38" t="str">
        <f>IF(OR(G20="sábado",G20="domingo"),"1",IF(COUNTIF($S:$S,'MAYO 2024'!A20),"2","0"))</f>
        <v>0</v>
      </c>
      <c r="I20" s="39"/>
      <c r="J20"/>
      <c r="K20"/>
      <c r="S20" s="79">
        <v>45634</v>
      </c>
      <c r="T20" s="74" t="s">
        <v>66</v>
      </c>
      <c r="U20" s="74" t="s">
        <v>40</v>
      </c>
      <c r="V20" s="75" t="s">
        <v>36</v>
      </c>
    </row>
    <row r="21" spans="1:22" ht="20.100000000000001" customHeight="1" thickBot="1" x14ac:dyDescent="0.3">
      <c r="A21" s="71">
        <v>45421</v>
      </c>
      <c r="B21" s="34"/>
      <c r="C21" s="34"/>
      <c r="D21" s="35" t="str">
        <f t="shared" si="4"/>
        <v/>
      </c>
      <c r="E21" s="36" t="str">
        <f t="shared" si="5"/>
        <v/>
      </c>
      <c r="F21" s="37" t="str">
        <f t="shared" si="6"/>
        <v/>
      </c>
      <c r="G21" s="82" t="str">
        <f t="shared" si="2"/>
        <v>jueves</v>
      </c>
      <c r="H21" s="38" t="str">
        <f>IF(OR(G21="sábado",G21="domingo"),"1",IF(COUNTIF($S:$S,'MAYO 2024'!A21),"2","0"))</f>
        <v>0</v>
      </c>
      <c r="I21" s="39"/>
      <c r="J21"/>
      <c r="K21"/>
      <c r="S21" s="80">
        <v>45651</v>
      </c>
      <c r="T21" s="72" t="s">
        <v>67</v>
      </c>
      <c r="U21" s="72" t="s">
        <v>40</v>
      </c>
      <c r="V21" s="73" t="s">
        <v>38</v>
      </c>
    </row>
    <row r="22" spans="1:22" ht="20.100000000000001" customHeight="1" thickBot="1" x14ac:dyDescent="0.3">
      <c r="A22" s="71">
        <v>45422</v>
      </c>
      <c r="B22" s="34"/>
      <c r="C22" s="34"/>
      <c r="D22" s="35" t="str">
        <f t="shared" si="4"/>
        <v/>
      </c>
      <c r="E22" s="36" t="str">
        <f t="shared" si="5"/>
        <v/>
      </c>
      <c r="F22" s="37" t="str">
        <f t="shared" si="6"/>
        <v/>
      </c>
      <c r="G22" s="82" t="str">
        <f t="shared" si="2"/>
        <v>viernes</v>
      </c>
      <c r="H22" s="38" t="str">
        <f>IF(OR(G22="sábado",G22="domingo"),"1",IF(COUNTIF($S:$S,'MAYO 2024'!A22),"2","0"))</f>
        <v>0</v>
      </c>
      <c r="I22" s="39"/>
      <c r="J22"/>
      <c r="K22"/>
    </row>
    <row r="23" spans="1:22" ht="20.100000000000001" customHeight="1" thickBot="1" x14ac:dyDescent="0.3">
      <c r="A23" s="71">
        <v>45423</v>
      </c>
      <c r="B23" s="34"/>
      <c r="C23" s="34"/>
      <c r="D23" s="35" t="str">
        <f>IF(OR(B23="",C23=""),"",IF(C23&gt;B23,C23-B23,(1+(C23-B23))))</f>
        <v/>
      </c>
      <c r="E23" s="36" t="str">
        <f>IF(OR(B23="",C23=""),"", IF(AND(H24="0",B23&gt;=C23),C23-$M$2,0))</f>
        <v/>
      </c>
      <c r="F23" s="37" t="str">
        <f>IF(OR(B23="",C23=""),"",D23-E23)</f>
        <v/>
      </c>
      <c r="G23" s="82" t="str">
        <f t="shared" si="2"/>
        <v>sábado</v>
      </c>
      <c r="H23" s="38" t="str">
        <f>IF(OR(G23="sábado",G23="domingo"),"1",IF(COUNTIF($S:$S,'MAYO 2024'!A23),"2","0"))</f>
        <v>1</v>
      </c>
      <c r="I23" s="39"/>
      <c r="J23"/>
      <c r="K23"/>
    </row>
    <row r="24" spans="1:22" ht="20.100000000000001" customHeight="1" thickBot="1" x14ac:dyDescent="0.3">
      <c r="A24" s="71">
        <v>45424</v>
      </c>
      <c r="B24" s="34"/>
      <c r="C24" s="34"/>
      <c r="D24" s="35" t="str">
        <f>IF(OR(B24="",C24=""),"",IF(C24&gt;B24,C24-B24,(1+(C24-B24))))</f>
        <v/>
      </c>
      <c r="E24" s="36" t="str">
        <f>IF(OR(B24="",C24=""),"", IF(AND(H25="0",B24&gt;=C24),C24-$M$2,0))</f>
        <v/>
      </c>
      <c r="F24" s="37" t="str">
        <f>IF(OR(B24="",C24=""),"",D24-E24)</f>
        <v/>
      </c>
      <c r="G24" s="82" t="str">
        <f t="shared" si="2"/>
        <v>domingo</v>
      </c>
      <c r="H24" s="38" t="str">
        <f>IF(OR(G24="sábado",G24="domingo"),"1",IF(COUNTIF($S:$S,'MAYO 2024'!A24),"2","0"))</f>
        <v>1</v>
      </c>
      <c r="I24" s="39"/>
      <c r="J24"/>
      <c r="K24"/>
    </row>
    <row r="25" spans="1:22" ht="20.100000000000001" customHeight="1" thickBot="1" x14ac:dyDescent="0.3">
      <c r="A25" s="71">
        <v>45425</v>
      </c>
      <c r="B25" s="34"/>
      <c r="C25" s="34"/>
      <c r="D25" s="35" t="str">
        <f t="shared" ref="D25:D29" si="7">IF(OR(B25="",C25=""),"",IF(C25&gt;B25,C25-B25,(1+(C25-B25))))</f>
        <v/>
      </c>
      <c r="E25" s="36" t="str">
        <f t="shared" ref="E25:E29" si="8">IF(OR($L$2="",$M$2="",B25="",C25=""),"",(B25&gt;=C25)*MEDIAN(0,C25-$M$2,$L$2-$M$2)+MAX(0,MIN($L$2,C25+(B25&gt;=C25))-MAX($M$2,B25))-IF(AND(H26&lt;&gt;"0",B25&gt;=C25),(C25-$M$2),0))</f>
        <v/>
      </c>
      <c r="F25" s="37" t="str">
        <f t="shared" ref="F25:F29" si="9">IF(OR(D25="",E25=""),"",D25-E25)</f>
        <v/>
      </c>
      <c r="G25" s="82" t="str">
        <f t="shared" si="2"/>
        <v>lunes</v>
      </c>
      <c r="H25" s="38" t="str">
        <f>IF(OR(G25="sábado",G25="domingo"),"1",IF(COUNTIF($S:$S,'MAYO 2024'!A25),"2","0"))</f>
        <v>0</v>
      </c>
      <c r="I25" s="39"/>
      <c r="J25"/>
      <c r="K25"/>
    </row>
    <row r="26" spans="1:22" ht="20.100000000000001" customHeight="1" thickBot="1" x14ac:dyDescent="0.3">
      <c r="A26" s="71">
        <v>45426</v>
      </c>
      <c r="B26" s="34"/>
      <c r="C26" s="34"/>
      <c r="D26" s="35" t="str">
        <f t="shared" si="7"/>
        <v/>
      </c>
      <c r="E26" s="36" t="str">
        <f t="shared" si="8"/>
        <v/>
      </c>
      <c r="F26" s="37" t="str">
        <f t="shared" si="9"/>
        <v/>
      </c>
      <c r="G26" s="82" t="str">
        <f t="shared" si="2"/>
        <v>martes</v>
      </c>
      <c r="H26" s="38" t="str">
        <f>IF(OR(G26="sábado",G26="domingo"),"1",IF(COUNTIF($S:$S,'MAYO 2024'!A26),"2","0"))</f>
        <v>0</v>
      </c>
      <c r="I26" s="39"/>
      <c r="J26"/>
      <c r="K26"/>
    </row>
    <row r="27" spans="1:22" ht="20.100000000000001" customHeight="1" thickBot="1" x14ac:dyDescent="0.3">
      <c r="A27" s="71">
        <v>45427</v>
      </c>
      <c r="B27" s="34"/>
      <c r="C27" s="34"/>
      <c r="D27" s="35" t="str">
        <f t="shared" si="7"/>
        <v/>
      </c>
      <c r="E27" s="36" t="str">
        <f t="shared" si="8"/>
        <v/>
      </c>
      <c r="F27" s="37" t="str">
        <f t="shared" si="9"/>
        <v/>
      </c>
      <c r="G27" s="82" t="str">
        <f t="shared" si="2"/>
        <v>miércoles</v>
      </c>
      <c r="H27" s="38" t="str">
        <f>IF(OR(G27="sábado",G27="domingo"),"1",IF(COUNTIF($S:$S,'MAYO 2024'!A27),"2","0"))</f>
        <v>0</v>
      </c>
      <c r="I27" s="39"/>
      <c r="J27"/>
      <c r="K27"/>
    </row>
    <row r="28" spans="1:22" ht="20.100000000000001" customHeight="1" thickBot="1" x14ac:dyDescent="0.3">
      <c r="A28" s="71">
        <v>45428</v>
      </c>
      <c r="B28" s="34"/>
      <c r="C28" s="34"/>
      <c r="D28" s="35" t="str">
        <f t="shared" si="7"/>
        <v/>
      </c>
      <c r="E28" s="36" t="str">
        <f t="shared" si="8"/>
        <v/>
      </c>
      <c r="F28" s="37" t="str">
        <f t="shared" si="9"/>
        <v/>
      </c>
      <c r="G28" s="82" t="str">
        <f t="shared" si="2"/>
        <v>jueves</v>
      </c>
      <c r="H28" s="38" t="str">
        <f>IF(OR(G28="sábado",G28="domingo"),"1",IF(COUNTIF($S:$S,'MAYO 2024'!A28),"2","0"))</f>
        <v>0</v>
      </c>
      <c r="I28" s="39"/>
      <c r="J28"/>
      <c r="K28"/>
    </row>
    <row r="29" spans="1:22" ht="20.100000000000001" customHeight="1" thickBot="1" x14ac:dyDescent="0.3">
      <c r="A29" s="71">
        <v>45429</v>
      </c>
      <c r="B29" s="34"/>
      <c r="C29" s="34"/>
      <c r="D29" s="35" t="str">
        <f t="shared" si="7"/>
        <v/>
      </c>
      <c r="E29" s="36" t="str">
        <f t="shared" si="8"/>
        <v/>
      </c>
      <c r="F29" s="37" t="str">
        <f t="shared" si="9"/>
        <v/>
      </c>
      <c r="G29" s="82" t="str">
        <f t="shared" si="2"/>
        <v>viernes</v>
      </c>
      <c r="H29" s="38" t="str">
        <f>IF(OR(G29="sábado",G29="domingo"),"1",IF(COUNTIF($S:$S,'MAYO 2024'!A29),"2","0"))</f>
        <v>0</v>
      </c>
      <c r="I29" s="39"/>
      <c r="J29"/>
      <c r="K29"/>
    </row>
    <row r="30" spans="1:22" ht="20.100000000000001" customHeight="1" thickBot="1" x14ac:dyDescent="0.3">
      <c r="A30" s="71">
        <v>45430</v>
      </c>
      <c r="B30" s="34"/>
      <c r="C30" s="34"/>
      <c r="D30" s="35" t="str">
        <f>IF(OR(B30="",C30=""),"",IF(C30&gt;B30,C30-B30,(1+(C30-B30))))</f>
        <v/>
      </c>
      <c r="E30" s="36" t="str">
        <f>IF(OR(B30="",C30=""),"", IF(AND(H31="0",B30&gt;=C30),C30-$M$2,0))</f>
        <v/>
      </c>
      <c r="F30" s="37" t="str">
        <f>IF(OR(B30="",C30=""),"",D30-E30)</f>
        <v/>
      </c>
      <c r="G30" s="82" t="str">
        <f t="shared" si="2"/>
        <v>sábado</v>
      </c>
      <c r="H30" s="38" t="str">
        <f>IF(OR(G30="sábado",G30="domingo"),"1",IF(COUNTIF($S:$S,'MAYO 2024'!A30),"2","0"))</f>
        <v>1</v>
      </c>
      <c r="I30" s="39"/>
      <c r="J30"/>
      <c r="K30"/>
    </row>
    <row r="31" spans="1:22" ht="20.100000000000001" customHeight="1" thickBot="1" x14ac:dyDescent="0.3">
      <c r="A31" s="71">
        <v>45431</v>
      </c>
      <c r="B31" s="34"/>
      <c r="C31" s="34"/>
      <c r="D31" s="35" t="str">
        <f>IF(OR(B31="",C31=""),"",IF(C31&gt;B31,C31-B31,(1+(C31-B31))))</f>
        <v/>
      </c>
      <c r="E31" s="36" t="str">
        <f>IF(OR(B31="",C31=""),"", IF(AND(H32="0",B31&gt;=C31),C31-$M$2,0))</f>
        <v/>
      </c>
      <c r="F31" s="37" t="str">
        <f>IF(OR(B31="",C31=""),"",D31-E31)</f>
        <v/>
      </c>
      <c r="G31" s="82" t="str">
        <f t="shared" si="2"/>
        <v>domingo</v>
      </c>
      <c r="H31" s="38" t="str">
        <f>IF(OR(G31="sábado",G31="domingo"),"1",IF(COUNTIF($S:$S,'MAYO 2024'!A31),"2","0"))</f>
        <v>1</v>
      </c>
      <c r="I31" s="39"/>
      <c r="J31"/>
      <c r="K31"/>
    </row>
    <row r="32" spans="1:22" ht="20.100000000000001" customHeight="1" thickBot="1" x14ac:dyDescent="0.3">
      <c r="A32" s="71">
        <v>45432</v>
      </c>
      <c r="B32" s="34"/>
      <c r="C32" s="34"/>
      <c r="D32" s="35" t="str">
        <f t="shared" ref="D32" si="10">IF(OR(B32="",C32=""),"",IF(C32&gt;B32,C32-B32,(1+(C32-B32))))</f>
        <v/>
      </c>
      <c r="E32" s="36" t="str">
        <f>IF(OR($L$2="",$M$2="",B32="",C32=""),"",(B32&gt;=C32)*MEDIAN(0,C32-$M$2,$L$2-$M$2)+MAX(0,MIN($L$2,C32+(B32&gt;=C32))-MAX($M$2,B32))-IF(AND(H33&lt;&gt;"0",B32&gt;=C32),(C32-$M$2),0))</f>
        <v/>
      </c>
      <c r="F32" s="37" t="str">
        <f>IF(OR(D32="",E32=""),"",D32-E32)</f>
        <v/>
      </c>
      <c r="G32" s="82" t="str">
        <f t="shared" si="2"/>
        <v>lunes</v>
      </c>
      <c r="H32" s="38" t="str">
        <f>IF(OR(G32="sábado",G32="domingo"),"1",IF(COUNTIF($S:$S,'MAYO 2024'!A32),"2","0"))</f>
        <v>0</v>
      </c>
      <c r="I32" s="39"/>
      <c r="J32"/>
      <c r="K32"/>
    </row>
    <row r="33" spans="1:10" ht="20.100000000000001" customHeight="1" thickBot="1" x14ac:dyDescent="0.3">
      <c r="A33" s="71">
        <v>45433</v>
      </c>
      <c r="B33" s="34"/>
      <c r="C33" s="34"/>
      <c r="D33" s="35" t="str">
        <f>IF(OR(B33="",C33=""),"",IF(C33&gt;B33,C33-B33,(1+(C33-B33))))</f>
        <v/>
      </c>
      <c r="E33" s="36" t="str">
        <f>IF(OR(B33="",C33=""),"", IF(AND(H34="0",B33&gt;=C33),C33-$M$2,0))</f>
        <v/>
      </c>
      <c r="F33" s="37" t="str">
        <f>IF(OR(B33="",C33=""),"",D33-E33)</f>
        <v/>
      </c>
      <c r="G33" s="82" t="str">
        <f t="shared" si="2"/>
        <v>martes</v>
      </c>
      <c r="H33" s="38" t="str">
        <f>IF(OR(G33="sábado",G33="domingo"),"1",IF(COUNTIF($S:$S,'MAYO 2024'!A33),"2","0"))</f>
        <v>2</v>
      </c>
      <c r="I33" s="39"/>
      <c r="J33" s="41"/>
    </row>
    <row r="34" spans="1:10" ht="20.100000000000001" customHeight="1" thickBot="1" x14ac:dyDescent="0.3">
      <c r="A34" s="71">
        <v>45434</v>
      </c>
      <c r="B34" s="34"/>
      <c r="C34" s="34"/>
      <c r="D34" s="35" t="str">
        <f t="shared" ref="D34:D36" si="11">IF(OR(B34="",C34=""),"",IF(C34&gt;B34,C34-B34,(1+(C34-B34))))</f>
        <v/>
      </c>
      <c r="E34" s="36" t="str">
        <f t="shared" ref="E34:E36" si="12">IF(OR($L$2="",$M$2="",B34="",C34=""),"",(B34&gt;=C34)*MEDIAN(0,C34-$M$2,$L$2-$M$2)+MAX(0,MIN($L$2,C34+(B34&gt;=C34))-MAX($M$2,B34))-IF(AND(H35&lt;&gt;"0",B34&gt;=C34),(C34-$M$2),0))</f>
        <v/>
      </c>
      <c r="F34" s="37" t="str">
        <f t="shared" ref="F34:F36" si="13">IF(OR(D34="",E34=""),"",D34-E34)</f>
        <v/>
      </c>
      <c r="G34" s="82" t="str">
        <f t="shared" si="2"/>
        <v>miércoles</v>
      </c>
      <c r="H34" s="38" t="str">
        <f>IF(OR(G34="sábado",G34="domingo"),"1",IF(COUNTIF($S:$S,'MAYO 2024'!A34),"2","0"))</f>
        <v>0</v>
      </c>
      <c r="I34" s="39"/>
      <c r="J34" s="41"/>
    </row>
    <row r="35" spans="1:10" ht="20.100000000000001" customHeight="1" thickBot="1" x14ac:dyDescent="0.3">
      <c r="A35" s="71">
        <v>45435</v>
      </c>
      <c r="B35" s="34"/>
      <c r="C35" s="34"/>
      <c r="D35" s="35" t="str">
        <f t="shared" si="11"/>
        <v/>
      </c>
      <c r="E35" s="36" t="str">
        <f t="shared" si="12"/>
        <v/>
      </c>
      <c r="F35" s="37" t="str">
        <f t="shared" si="13"/>
        <v/>
      </c>
      <c r="G35" s="82" t="str">
        <f t="shared" si="2"/>
        <v>jueves</v>
      </c>
      <c r="H35" s="38" t="str">
        <f>IF(OR(G35="sábado",G35="domingo"),"1",IF(COUNTIF($S:$S,'MAYO 2024'!A35),"2","0"))</f>
        <v>0</v>
      </c>
      <c r="I35" s="39"/>
      <c r="J35" s="41"/>
    </row>
    <row r="36" spans="1:10" ht="20.100000000000001" customHeight="1" thickBot="1" x14ac:dyDescent="0.3">
      <c r="A36" s="71">
        <v>45436</v>
      </c>
      <c r="B36" s="34"/>
      <c r="C36" s="34"/>
      <c r="D36" s="35" t="str">
        <f t="shared" si="11"/>
        <v/>
      </c>
      <c r="E36" s="36" t="str">
        <f t="shared" si="12"/>
        <v/>
      </c>
      <c r="F36" s="37" t="str">
        <f t="shared" si="13"/>
        <v/>
      </c>
      <c r="G36" s="82" t="str">
        <f t="shared" si="2"/>
        <v>viernes</v>
      </c>
      <c r="H36" s="38" t="str">
        <f>IF(OR(G36="sábado",G36="domingo"),"1",IF(COUNTIF($S:$S,'MAYO 2024'!A36),"2","0"))</f>
        <v>0</v>
      </c>
      <c r="I36" s="39"/>
      <c r="J36" s="41"/>
    </row>
    <row r="37" spans="1:10" ht="20.100000000000001" customHeight="1" thickBot="1" x14ac:dyDescent="0.3">
      <c r="A37" s="71">
        <v>45437</v>
      </c>
      <c r="B37" s="34"/>
      <c r="C37" s="34"/>
      <c r="D37" s="35" t="str">
        <f>IF(OR(B37="",C37=""),"",IF(C37&gt;B37,C37-B37,(1+(C37-B37))))</f>
        <v/>
      </c>
      <c r="E37" s="36" t="str">
        <f>IF(OR(B37="",C37=""),"", IF(AND(H38="0",B37&gt;=C37),C37-$M$2,0))</f>
        <v/>
      </c>
      <c r="F37" s="37" t="str">
        <f>IF(OR(B37="",C37=""),"",D37-E37)</f>
        <v/>
      </c>
      <c r="G37" s="82" t="str">
        <f t="shared" si="2"/>
        <v>sábado</v>
      </c>
      <c r="H37" s="38" t="str">
        <f>IF(OR(G37="sábado",G37="domingo"),"1",IF(COUNTIF($S:$S,'MAYO 2024'!A37),"2","0"))</f>
        <v>1</v>
      </c>
      <c r="I37" s="39"/>
      <c r="J37" s="41"/>
    </row>
    <row r="38" spans="1:10" ht="20.100000000000001" customHeight="1" thickBot="1" x14ac:dyDescent="0.3">
      <c r="A38" s="71">
        <v>45438</v>
      </c>
      <c r="B38" s="34"/>
      <c r="C38" s="34"/>
      <c r="D38" s="35" t="str">
        <f>IF(OR(B38="",C38=""),"",IF(C38&gt;B38,C38-B38,(1+(C38-B38))))</f>
        <v/>
      </c>
      <c r="E38" s="36" t="str">
        <f>IF(OR(B38="",C38=""),"", IF(AND(H39="0",B38&gt;=C38),C38-$M$2,0))</f>
        <v/>
      </c>
      <c r="F38" s="37" t="str">
        <f>IF(OR(B38="",C38=""),"",D38-E38)</f>
        <v/>
      </c>
      <c r="G38" s="82" t="str">
        <f t="shared" si="2"/>
        <v>domingo</v>
      </c>
      <c r="H38" s="38" t="str">
        <f>IF(OR(G38="sábado",G38="domingo"),"1",IF(COUNTIF($S:$S,'MAYO 2024'!A38),"2","0"))</f>
        <v>1</v>
      </c>
      <c r="I38" s="39"/>
      <c r="J38" s="41"/>
    </row>
    <row r="39" spans="1:10" ht="20.100000000000001" customHeight="1" thickBot="1" x14ac:dyDescent="0.3">
      <c r="A39" s="71">
        <v>45439</v>
      </c>
      <c r="B39" s="34"/>
      <c r="C39" s="34"/>
      <c r="D39" s="35" t="str">
        <f t="shared" ref="D39:D43" si="14">IF(OR(B39="",C39=""),"",IF(C39&gt;B39,C39-B39,(1+(C39-B39))))</f>
        <v/>
      </c>
      <c r="E39" s="36" t="str">
        <f t="shared" ref="E39:E43" si="15">IF(OR($L$2="",$M$2="",B39="",C39=""),"",(B39&gt;=C39)*MEDIAN(0,C39-$M$2,$L$2-$M$2)+MAX(0,MIN($L$2,C39+(B39&gt;=C39))-MAX($M$2,B39))-IF(AND(H40&lt;&gt;"0",B39&gt;=C39),(C39-$M$2),0))</f>
        <v/>
      </c>
      <c r="F39" s="37" t="str">
        <f t="shared" ref="F39:F43" si="16">IF(OR(D39="",E39=""),"",D39-E39)</f>
        <v/>
      </c>
      <c r="G39" s="82" t="str">
        <f t="shared" si="2"/>
        <v>lunes</v>
      </c>
      <c r="H39" s="38" t="str">
        <f>IF(OR(G39="sábado",G39="domingo"),"1",IF(COUNTIF($S:$S,'MAYO 2024'!A39),"2","0"))</f>
        <v>0</v>
      </c>
      <c r="I39" s="39"/>
      <c r="J39" s="41"/>
    </row>
    <row r="40" spans="1:10" ht="20.100000000000001" customHeight="1" thickBot="1" x14ac:dyDescent="0.3">
      <c r="A40" s="71">
        <v>45440</v>
      </c>
      <c r="B40" s="34"/>
      <c r="C40" s="34"/>
      <c r="D40" s="35" t="str">
        <f t="shared" si="14"/>
        <v/>
      </c>
      <c r="E40" s="36" t="str">
        <f t="shared" si="15"/>
        <v/>
      </c>
      <c r="F40" s="37" t="str">
        <f t="shared" si="16"/>
        <v/>
      </c>
      <c r="G40" s="82" t="str">
        <f t="shared" si="2"/>
        <v>martes</v>
      </c>
      <c r="H40" s="38" t="str">
        <f>IF(OR(G40="sábado",G40="domingo"),"1",IF(COUNTIF($S:$S,'MAYO 2024'!A40),"2","0"))</f>
        <v>0</v>
      </c>
      <c r="I40" s="39"/>
      <c r="J40" s="41"/>
    </row>
    <row r="41" spans="1:10" ht="20.100000000000001" customHeight="1" thickBot="1" x14ac:dyDescent="0.3">
      <c r="A41" s="71">
        <v>45441</v>
      </c>
      <c r="B41" s="34"/>
      <c r="C41" s="34"/>
      <c r="D41" s="35" t="str">
        <f t="shared" si="14"/>
        <v/>
      </c>
      <c r="E41" s="36" t="str">
        <f t="shared" si="15"/>
        <v/>
      </c>
      <c r="F41" s="37" t="str">
        <f t="shared" si="16"/>
        <v/>
      </c>
      <c r="G41" s="82" t="str">
        <f t="shared" si="2"/>
        <v>miércoles</v>
      </c>
      <c r="H41" s="38" t="str">
        <f>IF(OR(G41="sábado",G41="domingo"),"1",IF(COUNTIF($S:$S,'MAYO 2024'!A41),"2","0"))</f>
        <v>0</v>
      </c>
      <c r="I41" s="39"/>
      <c r="J41" s="41"/>
    </row>
    <row r="42" spans="1:10" ht="20.100000000000001" customHeight="1" thickBot="1" x14ac:dyDescent="0.3">
      <c r="A42" s="71">
        <v>45442</v>
      </c>
      <c r="B42" s="34"/>
      <c r="C42" s="34"/>
      <c r="D42" s="35" t="str">
        <f t="shared" si="14"/>
        <v/>
      </c>
      <c r="E42" s="36" t="str">
        <f t="shared" si="15"/>
        <v/>
      </c>
      <c r="F42" s="37" t="str">
        <f t="shared" si="16"/>
        <v/>
      </c>
      <c r="G42" s="82" t="str">
        <f t="shared" si="2"/>
        <v>jueves</v>
      </c>
      <c r="H42" s="38" t="str">
        <f>IF(OR(G42="sábado",G42="domingo"),"1",IF(COUNTIF($S:$S,'MAYO 2024'!A42),"2","0"))</f>
        <v>0</v>
      </c>
      <c r="I42" s="39"/>
      <c r="J42" s="41"/>
    </row>
    <row r="43" spans="1:10" ht="20.100000000000001" customHeight="1" x14ac:dyDescent="0.25">
      <c r="A43" s="71">
        <v>45443</v>
      </c>
      <c r="B43" s="34"/>
      <c r="C43" s="34"/>
      <c r="D43" s="35" t="str">
        <f t="shared" si="14"/>
        <v/>
      </c>
      <c r="E43" s="36" t="str">
        <f t="shared" si="15"/>
        <v/>
      </c>
      <c r="F43" s="37" t="str">
        <f t="shared" si="16"/>
        <v/>
      </c>
      <c r="G43" s="82" t="str">
        <f t="shared" si="2"/>
        <v>viernes</v>
      </c>
      <c r="H43" s="38" t="str">
        <f>IF(OR(G43="sábado",G43="domingo"),"1",IF(COUNTIF($S:$S,'MAYO 2024'!A43),"2","0"))</f>
        <v>0</v>
      </c>
      <c r="I43" s="39"/>
      <c r="J43" s="41"/>
    </row>
    <row r="44" spans="1:10" ht="20.100000000000001" hidden="1" customHeight="1" x14ac:dyDescent="0.25">
      <c r="A44" s="71">
        <v>45444</v>
      </c>
      <c r="B44" s="34"/>
      <c r="C44" s="34"/>
      <c r="D44" s="35" t="str">
        <f>IF(OR(B44="",C44=""),"",IF(C44&gt;B44,C44-B44,(1+(C44-B44))))</f>
        <v/>
      </c>
      <c r="E44" s="36" t="str">
        <f>IF(OR(B44="",C44=""),"", IF(AND(H45="0",B44&gt;=C44),C44-$M$2,0))</f>
        <v/>
      </c>
      <c r="F44" s="37" t="str">
        <f>IF(OR(B44="",C44=""),"",D44-E44)</f>
        <v/>
      </c>
      <c r="G44" s="82" t="str">
        <f t="shared" si="2"/>
        <v>sábado</v>
      </c>
      <c r="H44" s="38" t="str">
        <f>IF(OR(G44="sábado",G44="domingo"),"1",IF(COUNTIF($S:$S,'MAYO 2024'!A44),"2","0"))</f>
        <v>1</v>
      </c>
      <c r="I44" s="39"/>
      <c r="J44" s="41"/>
    </row>
    <row r="45" spans="1:10" ht="16.149999999999999" customHeight="1" thickBot="1" x14ac:dyDescent="0.3">
      <c r="A45" s="104" t="s">
        <v>25</v>
      </c>
      <c r="B45" s="105"/>
      <c r="C45" s="106"/>
      <c r="D45" s="43">
        <f>SUM(D13:D44)</f>
        <v>0</v>
      </c>
      <c r="E45" s="43">
        <f>SUM(E13:E44)</f>
        <v>0</v>
      </c>
      <c r="F45" s="44">
        <f>SUM(F13:F44)</f>
        <v>0</v>
      </c>
      <c r="G45" s="45"/>
      <c r="H45" s="46"/>
      <c r="I45" s="46"/>
      <c r="J45" s="1"/>
    </row>
    <row r="46" spans="1:10" ht="21" customHeight="1" thickBot="1" x14ac:dyDescent="0.3">
      <c r="A46" s="1"/>
      <c r="B46" s="1"/>
      <c r="C46" s="1"/>
      <c r="D46" s="1"/>
      <c r="E46" s="45"/>
      <c r="F46" s="45"/>
      <c r="G46" s="45"/>
      <c r="H46" s="1"/>
      <c r="I46" s="1"/>
      <c r="J46" s="1"/>
    </row>
    <row r="47" spans="1:10" s="47" customFormat="1" ht="16.149999999999999" customHeight="1" thickBot="1" x14ac:dyDescent="0.3">
      <c r="A47" s="107" t="s">
        <v>26</v>
      </c>
      <c r="B47" s="108"/>
      <c r="C47" s="108"/>
      <c r="D47" s="109"/>
      <c r="G47" s="48"/>
      <c r="H47" s="49"/>
      <c r="I47" s="49"/>
      <c r="J47" s="49"/>
    </row>
    <row r="48" spans="1:10" s="47" customFormat="1" ht="18" x14ac:dyDescent="0.25">
      <c r="A48" s="84" t="s">
        <v>27</v>
      </c>
      <c r="B48" s="50"/>
      <c r="C48" s="51"/>
      <c r="D48" s="52">
        <f>O5</f>
        <v>0</v>
      </c>
      <c r="G48" s="53"/>
      <c r="H48" s="49"/>
    </row>
    <row r="49" spans="1:23" s="47" customFormat="1" ht="18" x14ac:dyDescent="0.25">
      <c r="A49" s="85" t="s">
        <v>28</v>
      </c>
      <c r="B49" s="54"/>
      <c r="C49" s="55"/>
      <c r="D49" s="56">
        <f>O4</f>
        <v>0</v>
      </c>
      <c r="E49" s="2" t="s">
        <v>29</v>
      </c>
      <c r="F49" s="57"/>
      <c r="G49" s="53"/>
      <c r="H49" s="49"/>
      <c r="I49" s="58" t="s">
        <v>30</v>
      </c>
    </row>
    <row r="50" spans="1:23" s="47" customFormat="1" ht="18.75" thickBot="1" x14ac:dyDescent="0.3">
      <c r="A50" s="86" t="s">
        <v>31</v>
      </c>
      <c r="B50" s="59"/>
      <c r="C50" s="60"/>
      <c r="D50" s="61">
        <f>O3</f>
        <v>0</v>
      </c>
      <c r="E50" s="62"/>
      <c r="F50" s="62"/>
      <c r="G50" s="62"/>
      <c r="H50" s="49"/>
      <c r="I50" s="49"/>
      <c r="J50" s="49"/>
      <c r="W50" s="18"/>
    </row>
    <row r="51" spans="1:23" s="47" customFormat="1" ht="18.75" thickBot="1" x14ac:dyDescent="0.3">
      <c r="A51" s="63" t="s">
        <v>32</v>
      </c>
      <c r="B51" s="64"/>
      <c r="C51" s="64"/>
      <c r="D51" s="65">
        <f>SUM(D48:D50)</f>
        <v>0</v>
      </c>
      <c r="E51" s="66" t="s">
        <v>33</v>
      </c>
      <c r="F51" s="62"/>
      <c r="G51" s="62"/>
      <c r="H51" s="49"/>
      <c r="I51" s="49"/>
      <c r="J51" s="49"/>
      <c r="W51" s="67"/>
    </row>
    <row r="52" spans="1:23" ht="16.149999999999999" customHeight="1" x14ac:dyDescent="0.25">
      <c r="B52" s="110"/>
      <c r="C52" s="110"/>
      <c r="D52" s="110"/>
      <c r="E52" s="45"/>
      <c r="F52" s="110"/>
      <c r="G52" s="110"/>
      <c r="H52" s="1"/>
      <c r="I52" s="1"/>
      <c r="J52" s="1"/>
      <c r="W52" s="67"/>
    </row>
    <row r="53" spans="1:23" ht="16.149999999999999" customHeight="1" x14ac:dyDescent="0.25">
      <c r="D53" s="1"/>
      <c r="E53" s="45"/>
      <c r="F53" s="45"/>
      <c r="G53" s="68"/>
      <c r="H53" s="1"/>
      <c r="I53" s="1"/>
      <c r="J53" s="1"/>
    </row>
    <row r="54" spans="1:23" ht="16.149999999999999" customHeight="1" x14ac:dyDescent="0.25">
      <c r="E54" s="2"/>
      <c r="F54" s="2"/>
      <c r="G54" s="2"/>
      <c r="J54" s="1"/>
    </row>
    <row r="55" spans="1:23" ht="16.149999999999999" customHeight="1" x14ac:dyDescent="0.2">
      <c r="A55" s="8"/>
      <c r="E55" s="2"/>
      <c r="F55" s="2"/>
      <c r="G55" s="2"/>
      <c r="J55" s="1"/>
    </row>
    <row r="56" spans="1:23" ht="16.149999999999999" customHeight="1" x14ac:dyDescent="0.25">
      <c r="D56" s="1"/>
      <c r="E56" s="45"/>
      <c r="F56" s="45"/>
      <c r="G56" s="45"/>
      <c r="H56" s="1"/>
      <c r="I56" s="1"/>
      <c r="J56" s="1"/>
    </row>
    <row r="57" spans="1:23" ht="16.149999999999999" customHeight="1" x14ac:dyDescent="0.25">
      <c r="D57" s="1"/>
      <c r="E57" s="45"/>
      <c r="F57" s="45"/>
      <c r="G57" s="45"/>
      <c r="H57" s="1"/>
      <c r="I57" s="1"/>
      <c r="J57" s="1"/>
    </row>
    <row r="58" spans="1:23" ht="16.149999999999999" customHeight="1" x14ac:dyDescent="0.2">
      <c r="B58" s="8"/>
      <c r="C58" s="8"/>
      <c r="D58" s="1"/>
      <c r="E58" s="45"/>
      <c r="F58" s="45"/>
      <c r="G58" s="45"/>
      <c r="H58" s="1"/>
      <c r="I58" s="1"/>
      <c r="J58" s="1"/>
    </row>
    <row r="59" spans="1:23" ht="16.149999999999999" customHeight="1" x14ac:dyDescent="0.2">
      <c r="B59" s="8"/>
      <c r="C59" s="8"/>
      <c r="D59" s="1"/>
      <c r="E59" s="45"/>
      <c r="F59" s="45"/>
      <c r="G59" s="45"/>
      <c r="H59" s="1"/>
      <c r="I59" s="1"/>
      <c r="J59" s="1"/>
    </row>
    <row r="60" spans="1:23" ht="16.149999999999999" customHeight="1" x14ac:dyDescent="0.25">
      <c r="A60" s="69"/>
      <c r="B60" s="69"/>
      <c r="C60" s="70"/>
      <c r="D60" s="1"/>
      <c r="E60" s="45"/>
      <c r="F60" s="45"/>
      <c r="G60" s="45"/>
      <c r="H60" s="1"/>
      <c r="I60" s="1"/>
      <c r="J60" s="1"/>
    </row>
    <row r="61" spans="1:23" ht="16.149999999999999" customHeight="1" x14ac:dyDescent="0.25">
      <c r="A61" s="1"/>
      <c r="B61" s="1"/>
      <c r="C61" s="1"/>
      <c r="D61" s="1"/>
      <c r="E61" s="45"/>
      <c r="F61" s="45"/>
      <c r="G61" s="45"/>
      <c r="H61" s="1"/>
      <c r="I61" s="1"/>
      <c r="J61" s="1"/>
    </row>
    <row r="62" spans="1:23" ht="16.149999999999999" customHeight="1" x14ac:dyDescent="0.25">
      <c r="A62" s="1"/>
      <c r="B62" s="1"/>
      <c r="C62" s="1"/>
      <c r="D62" s="1"/>
      <c r="E62" s="45"/>
      <c r="F62" s="45"/>
      <c r="G62" s="45"/>
      <c r="H62" s="1"/>
      <c r="I62" s="1"/>
      <c r="J62" s="1"/>
    </row>
    <row r="63" spans="1:23" ht="16.149999999999999" customHeight="1" x14ac:dyDescent="0.25">
      <c r="A63" s="1"/>
      <c r="B63" s="1"/>
      <c r="C63" s="1"/>
      <c r="D63" s="1"/>
      <c r="E63" s="45"/>
      <c r="F63" s="45"/>
      <c r="G63" s="45"/>
      <c r="H63" s="1"/>
      <c r="I63" s="1"/>
      <c r="J63" s="1"/>
    </row>
    <row r="64" spans="1:23" ht="16.149999999999999" customHeight="1" x14ac:dyDescent="0.25">
      <c r="A64" s="1"/>
      <c r="B64" s="1"/>
      <c r="C64" s="1"/>
      <c r="D64" s="1"/>
      <c r="E64" s="45"/>
      <c r="F64" s="45"/>
      <c r="G64" s="45"/>
      <c r="H64" s="1"/>
      <c r="I64" s="1"/>
      <c r="J64" s="1"/>
    </row>
    <row r="65" spans="1:10" ht="16.149999999999999" customHeight="1" x14ac:dyDescent="0.25">
      <c r="A65" s="1"/>
      <c r="B65" s="1"/>
      <c r="C65" s="1"/>
      <c r="D65" s="1"/>
      <c r="E65" s="45"/>
      <c r="F65" s="45"/>
      <c r="G65" s="45"/>
      <c r="H65" s="1"/>
      <c r="I65" s="1"/>
      <c r="J65" s="1"/>
    </row>
    <row r="66" spans="1:10" ht="16.149999999999999" customHeight="1" x14ac:dyDescent="0.25">
      <c r="A66" s="1"/>
      <c r="B66" s="1"/>
      <c r="C66" s="1"/>
      <c r="D66" s="1"/>
      <c r="E66" s="45"/>
      <c r="F66" s="45"/>
      <c r="G66" s="45"/>
      <c r="H66" s="1"/>
      <c r="I66" s="1"/>
      <c r="J66" s="1"/>
    </row>
    <row r="67" spans="1:10" ht="16.149999999999999" customHeight="1" x14ac:dyDescent="0.25">
      <c r="A67" s="1"/>
      <c r="B67" s="1"/>
      <c r="C67" s="1"/>
      <c r="D67" s="1"/>
      <c r="E67" s="45"/>
      <c r="F67" s="45"/>
      <c r="G67" s="45"/>
      <c r="H67" s="1"/>
      <c r="I67" s="1"/>
      <c r="J67" s="1"/>
    </row>
    <row r="68" spans="1:10" ht="16.149999999999999" customHeight="1" x14ac:dyDescent="0.25">
      <c r="A68" s="1"/>
      <c r="B68" s="1"/>
      <c r="C68" s="1"/>
      <c r="D68" s="1"/>
      <c r="E68" s="45"/>
      <c r="F68" s="45"/>
      <c r="G68" s="45"/>
      <c r="H68" s="1"/>
      <c r="I68" s="1"/>
      <c r="J68" s="1"/>
    </row>
    <row r="69" spans="1:10" ht="16.149999999999999" customHeight="1" x14ac:dyDescent="0.25">
      <c r="A69" s="1"/>
      <c r="B69" s="1"/>
      <c r="C69" s="1"/>
      <c r="D69" s="1"/>
      <c r="E69" s="45"/>
      <c r="F69" s="45"/>
      <c r="G69" s="45"/>
      <c r="H69" s="1"/>
      <c r="I69" s="1"/>
      <c r="J69" s="1"/>
    </row>
    <row r="70" spans="1:10" ht="16.149999999999999" customHeight="1" x14ac:dyDescent="0.25">
      <c r="A70" s="1"/>
      <c r="B70" s="1"/>
      <c r="C70" s="1"/>
      <c r="D70" s="1"/>
      <c r="E70" s="45"/>
      <c r="F70" s="45"/>
      <c r="G70" s="45"/>
      <c r="H70" s="1"/>
      <c r="I70" s="1"/>
      <c r="J70" s="1"/>
    </row>
  </sheetData>
  <sheetProtection algorithmName="SHA-512" hashValue="X8IIZC7T+5pcocIpVKjiG+QJCjnjumXa5XEGh6vTvvGUW1c3/XXbv3mRItBNYbW8Xt+Yt2TNxvMAAAH5vTDFyQ==" saltValue="yMj3ccBuA/wmTVYfEnQlUA==" spinCount="100000" sheet="1" objects="1" scenarios="1"/>
  <mergeCells count="12">
    <mergeCell ref="A11:A12"/>
    <mergeCell ref="H11:H12"/>
    <mergeCell ref="A45:C45"/>
    <mergeCell ref="A47:D47"/>
    <mergeCell ref="B52:D52"/>
    <mergeCell ref="F52:G52"/>
    <mergeCell ref="C7:G7"/>
    <mergeCell ref="A1:I1"/>
    <mergeCell ref="L1:M1"/>
    <mergeCell ref="B2:I2"/>
    <mergeCell ref="C5:G5"/>
    <mergeCell ref="C6:G6"/>
  </mergeCells>
  <conditionalFormatting sqref="A13:A44">
    <cfRule type="expression" dxfId="7" priority="1">
      <formula>OR(H13="1",H13="2")</formula>
    </cfRule>
  </conditionalFormatting>
  <conditionalFormatting sqref="G13:G44">
    <cfRule type="expression" dxfId="6" priority="2">
      <formula>OR(H13="1",H13="2")</formula>
    </cfRule>
  </conditionalFormatting>
  <dataValidations count="1">
    <dataValidation type="list" allowBlank="1" showInputMessage="1" sqref="I13:I44" xr:uid="{CA3E6880-A191-4971-AA83-9286A6E7B85C}">
      <formula1>"Licencia Medica,Permiso Administrativo,Feriado Legal,Cometido Funcional,Traslado Pacientes,Destinación transitoria a otro PT,Día quirúrgico con anestesia,Permiso sin goce de sueldo,Necesidad del servicio,4° TENS"</formula1>
    </dataValidation>
  </dataValidation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1A97D-DAB4-4ABF-B152-A0046BB697FF}">
  <sheetPr codeName="Hoja6">
    <pageSetUpPr fitToPage="1"/>
  </sheetPr>
  <dimension ref="A1:W70"/>
  <sheetViews>
    <sheetView showGridLines="0" workbookViewId="0">
      <selection activeCell="D13" sqref="D13"/>
    </sheetView>
  </sheetViews>
  <sheetFormatPr baseColWidth="10" defaultColWidth="11.140625" defaultRowHeight="16.149999999999999" customHeight="1" x14ac:dyDescent="0.25"/>
  <cols>
    <col min="1" max="1" width="13" style="2" customWidth="1"/>
    <col min="2" max="4" width="13.42578125" style="2" customWidth="1"/>
    <col min="5" max="6" width="13.42578125" style="69" customWidth="1"/>
    <col min="7" max="7" width="13.140625" style="69" customWidth="1"/>
    <col min="8" max="8" width="9.140625" style="2" hidden="1" customWidth="1"/>
    <col min="9" max="9" width="28" style="2" bestFit="1" customWidth="1"/>
    <col min="10" max="10" width="14.7109375" style="2" customWidth="1"/>
    <col min="11" max="11" width="11.140625" style="2"/>
    <col min="12" max="13" width="11.140625" style="2" hidden="1" customWidth="1"/>
    <col min="14" max="14" width="21.28515625" style="2" hidden="1" customWidth="1"/>
    <col min="15" max="16" width="11.140625" style="2" hidden="1" customWidth="1"/>
    <col min="17" max="17" width="17.28515625" style="2" hidden="1" customWidth="1"/>
    <col min="18" max="18" width="12.28515625" style="2" hidden="1" customWidth="1"/>
    <col min="19" max="19" width="11.85546875" style="2" hidden="1" customWidth="1"/>
    <col min="20" max="20" width="72.5703125" style="2" hidden="1" customWidth="1"/>
    <col min="21" max="21" width="9.28515625" style="2" hidden="1" customWidth="1"/>
    <col min="22" max="22" width="31.85546875" style="2" hidden="1" customWidth="1"/>
    <col min="23" max="16384" width="11.140625" style="2"/>
  </cols>
  <sheetData>
    <row r="1" spans="1:22" ht="16.5" customHeight="1" x14ac:dyDescent="0.2">
      <c r="A1" s="94"/>
      <c r="B1" s="94"/>
      <c r="C1" s="94"/>
      <c r="D1" s="94"/>
      <c r="E1" s="94"/>
      <c r="F1" s="94"/>
      <c r="G1" s="94"/>
      <c r="H1" s="94"/>
      <c r="I1" s="94"/>
      <c r="J1" s="1"/>
      <c r="L1" s="95" t="s">
        <v>0</v>
      </c>
      <c r="M1" s="96"/>
      <c r="N1" s="3" t="s">
        <v>1</v>
      </c>
      <c r="O1" s="4">
        <f>SUMIFS(F13:F44,H13:H44,"1")</f>
        <v>0</v>
      </c>
      <c r="P1" s="5" t="s">
        <v>2</v>
      </c>
      <c r="Q1" s="6">
        <v>2</v>
      </c>
      <c r="R1" s="1"/>
      <c r="S1" s="78"/>
      <c r="T1" s="72" t="s">
        <v>34</v>
      </c>
      <c r="U1" s="72" t="s">
        <v>35</v>
      </c>
      <c r="V1" s="73" t="s">
        <v>36</v>
      </c>
    </row>
    <row r="2" spans="1:22" ht="15.6" customHeight="1" x14ac:dyDescent="0.2">
      <c r="B2" s="97" t="s">
        <v>3</v>
      </c>
      <c r="C2" s="98"/>
      <c r="D2" s="98"/>
      <c r="E2" s="98"/>
      <c r="F2" s="98"/>
      <c r="G2" s="98"/>
      <c r="H2" s="98"/>
      <c r="I2" s="98"/>
      <c r="J2" s="1"/>
      <c r="L2" s="7">
        <v>0.875</v>
      </c>
      <c r="M2" s="7">
        <v>0.29166666666666669</v>
      </c>
      <c r="N2" s="3" t="s">
        <v>4</v>
      </c>
      <c r="O2" s="4">
        <f>SUMIFS(F13:F44,H13:H44,"2")</f>
        <v>0</v>
      </c>
      <c r="P2" s="5" t="s">
        <v>5</v>
      </c>
      <c r="Q2" s="6">
        <v>1</v>
      </c>
      <c r="R2" s="1"/>
      <c r="S2" s="79">
        <v>45292</v>
      </c>
      <c r="T2" s="74" t="s">
        <v>37</v>
      </c>
      <c r="U2" s="74" t="s">
        <v>35</v>
      </c>
      <c r="V2" s="75" t="s">
        <v>38</v>
      </c>
    </row>
    <row r="3" spans="1:22" ht="15.6" customHeight="1" x14ac:dyDescent="0.2">
      <c r="A3" s="8"/>
      <c r="B3" s="8"/>
      <c r="C3" s="8"/>
      <c r="D3" s="8"/>
      <c r="E3" s="9"/>
      <c r="F3" s="8"/>
      <c r="G3" s="8"/>
      <c r="H3" s="8"/>
      <c r="I3" s="8"/>
      <c r="J3" s="1"/>
      <c r="L3" s="1"/>
      <c r="M3" s="1"/>
      <c r="N3" s="3" t="s">
        <v>6</v>
      </c>
      <c r="O3" s="10">
        <f>O1+O2</f>
        <v>0</v>
      </c>
      <c r="P3" s="11" t="s">
        <v>7</v>
      </c>
      <c r="Q3" s="12">
        <v>1</v>
      </c>
      <c r="R3" s="1"/>
      <c r="S3" s="80">
        <v>45380</v>
      </c>
      <c r="T3" s="72" t="s">
        <v>39</v>
      </c>
      <c r="U3" s="72" t="s">
        <v>40</v>
      </c>
      <c r="V3" s="73" t="s">
        <v>36</v>
      </c>
    </row>
    <row r="4" spans="1:22" ht="15.6" customHeight="1" x14ac:dyDescent="0.2">
      <c r="A4" s="83"/>
      <c r="B4" s="8"/>
      <c r="C4" s="8"/>
      <c r="D4" s="8"/>
      <c r="E4" s="9"/>
      <c r="F4" s="8"/>
      <c r="G4" s="8"/>
      <c r="H4" s="8"/>
      <c r="I4" s="8"/>
      <c r="J4" s="1"/>
      <c r="L4" s="1"/>
      <c r="M4" s="1"/>
      <c r="N4" s="13" t="s">
        <v>8</v>
      </c>
      <c r="O4" s="14">
        <f>SUMIFS(F13:F44,H13:H44,"= 0")</f>
        <v>0</v>
      </c>
      <c r="P4" s="11" t="s">
        <v>9</v>
      </c>
      <c r="Q4" s="12">
        <v>0</v>
      </c>
      <c r="R4" s="1"/>
      <c r="S4" s="79">
        <v>45381</v>
      </c>
      <c r="T4" s="74" t="s">
        <v>41</v>
      </c>
      <c r="U4" s="74" t="s">
        <v>40</v>
      </c>
      <c r="V4" s="75" t="s">
        <v>36</v>
      </c>
    </row>
    <row r="5" spans="1:22" ht="17.25" customHeight="1" x14ac:dyDescent="0.25">
      <c r="A5" s="15" t="s">
        <v>10</v>
      </c>
      <c r="B5" s="8"/>
      <c r="C5" s="99"/>
      <c r="D5" s="99"/>
      <c r="E5" s="99"/>
      <c r="F5" s="99"/>
      <c r="G5" s="99"/>
      <c r="H5" s="8"/>
      <c r="I5" s="8"/>
      <c r="J5" s="1"/>
      <c r="L5" s="1"/>
      <c r="M5" s="1"/>
      <c r="N5" s="13" t="s">
        <v>11</v>
      </c>
      <c r="O5" s="14">
        <f>SUM(E13:E44)</f>
        <v>0</v>
      </c>
      <c r="R5" s="1"/>
      <c r="S5" s="81">
        <v>45413</v>
      </c>
      <c r="T5" s="76" t="s">
        <v>42</v>
      </c>
      <c r="U5" s="76" t="s">
        <v>35</v>
      </c>
      <c r="V5" s="77" t="s">
        <v>43</v>
      </c>
    </row>
    <row r="6" spans="1:22" ht="16.5" customHeight="1" x14ac:dyDescent="0.25">
      <c r="A6" s="15" t="s">
        <v>12</v>
      </c>
      <c r="B6" s="8"/>
      <c r="C6" s="99"/>
      <c r="D6" s="99"/>
      <c r="E6" s="99"/>
      <c r="F6" s="99"/>
      <c r="G6" s="99"/>
      <c r="H6"/>
      <c r="I6" s="8"/>
      <c r="J6" s="1"/>
      <c r="L6" s="1"/>
      <c r="M6" s="1"/>
      <c r="N6" s="1"/>
      <c r="O6" s="1"/>
      <c r="P6" s="1"/>
      <c r="Q6" s="1"/>
      <c r="R6" s="1"/>
      <c r="S6" s="79">
        <v>45433</v>
      </c>
      <c r="T6" s="74" t="s">
        <v>44</v>
      </c>
      <c r="U6" s="74" t="s">
        <v>35</v>
      </c>
      <c r="V6" s="75" t="s">
        <v>36</v>
      </c>
    </row>
    <row r="7" spans="1:22" ht="15.75" customHeight="1" x14ac:dyDescent="0.25">
      <c r="A7" s="15" t="s">
        <v>13</v>
      </c>
      <c r="B7" s="8"/>
      <c r="C7" s="93"/>
      <c r="D7" s="93"/>
      <c r="E7" s="93"/>
      <c r="F7" s="93"/>
      <c r="G7" s="93"/>
      <c r="H7"/>
      <c r="I7" s="16"/>
      <c r="J7" s="17"/>
      <c r="K7" s="1"/>
      <c r="L7" s="1"/>
      <c r="M7" s="1"/>
      <c r="N7" s="1"/>
      <c r="O7" s="1"/>
      <c r="P7" s="1"/>
      <c r="Q7" s="1"/>
      <c r="R7" s="1"/>
      <c r="S7" s="80">
        <v>45452</v>
      </c>
      <c r="T7" s="72" t="s">
        <v>45</v>
      </c>
      <c r="U7" s="72" t="s">
        <v>35</v>
      </c>
      <c r="V7" s="73" t="s">
        <v>46</v>
      </c>
    </row>
    <row r="8" spans="1:22" ht="13.5" customHeight="1" x14ac:dyDescent="0.2">
      <c r="A8" s="8"/>
      <c r="B8" s="8"/>
      <c r="C8" s="8"/>
      <c r="D8" s="8"/>
      <c r="E8" s="9"/>
      <c r="F8" s="8"/>
      <c r="G8" s="8"/>
      <c r="H8" s="8"/>
      <c r="I8" s="8"/>
      <c r="J8" s="17"/>
      <c r="K8" s="1"/>
      <c r="L8" s="1"/>
      <c r="M8" s="1"/>
      <c r="N8" s="1"/>
      <c r="O8" s="1"/>
      <c r="P8" s="1"/>
      <c r="Q8" s="1"/>
      <c r="R8" s="1"/>
      <c r="S8" s="79">
        <v>45463</v>
      </c>
      <c r="T8" s="74" t="s">
        <v>47</v>
      </c>
      <c r="U8" s="74" t="s">
        <v>35</v>
      </c>
      <c r="V8" s="75" t="s">
        <v>48</v>
      </c>
    </row>
    <row r="9" spans="1:22" ht="16.5" customHeight="1" x14ac:dyDescent="0.2">
      <c r="A9" s="18" t="s">
        <v>14</v>
      </c>
      <c r="B9" s="19"/>
      <c r="C9" s="19"/>
      <c r="D9" s="20"/>
      <c r="E9" s="9"/>
      <c r="F9" s="8"/>
      <c r="G9" s="8"/>
      <c r="H9" s="8"/>
      <c r="I9" s="8"/>
      <c r="J9" s="17"/>
      <c r="K9" s="21"/>
      <c r="L9" s="1"/>
      <c r="M9" s="1"/>
      <c r="N9" s="1"/>
      <c r="O9" s="1"/>
      <c r="P9" s="1"/>
      <c r="Q9" s="1"/>
      <c r="R9" s="1"/>
      <c r="S9" s="80">
        <v>45472</v>
      </c>
      <c r="T9" s="72" t="s">
        <v>49</v>
      </c>
      <c r="U9" s="72" t="s">
        <v>40</v>
      </c>
      <c r="V9" s="73" t="s">
        <v>50</v>
      </c>
    </row>
    <row r="10" spans="1:22" ht="6" customHeight="1" thickBot="1" x14ac:dyDescent="0.3">
      <c r="A10" s="22"/>
      <c r="B10" s="1"/>
      <c r="C10" s="1"/>
      <c r="D10" s="21"/>
      <c r="E10"/>
      <c r="F10"/>
      <c r="G10" s="1"/>
      <c r="H10" s="17"/>
      <c r="I10" s="17"/>
      <c r="J10" s="17"/>
      <c r="K10" s="21"/>
      <c r="L10" s="1"/>
      <c r="M10" s="1"/>
      <c r="N10" s="1"/>
      <c r="O10" s="1"/>
      <c r="P10" s="1"/>
      <c r="Q10" s="1"/>
      <c r="R10" s="1"/>
      <c r="S10" s="79">
        <v>45489</v>
      </c>
      <c r="T10" s="74" t="s">
        <v>51</v>
      </c>
      <c r="U10" s="74" t="s">
        <v>40</v>
      </c>
      <c r="V10" s="75" t="s">
        <v>52</v>
      </c>
    </row>
    <row r="11" spans="1:22" ht="15.6" customHeight="1" x14ac:dyDescent="0.2">
      <c r="A11" s="100" t="s">
        <v>15</v>
      </c>
      <c r="B11" s="23" t="s">
        <v>16</v>
      </c>
      <c r="C11" s="23" t="s">
        <v>16</v>
      </c>
      <c r="D11" s="24" t="s">
        <v>17</v>
      </c>
      <c r="E11" s="25" t="s">
        <v>18</v>
      </c>
      <c r="F11" s="26" t="s">
        <v>19</v>
      </c>
      <c r="G11" s="27" t="s">
        <v>20</v>
      </c>
      <c r="H11" s="102" t="s">
        <v>68</v>
      </c>
      <c r="I11" s="27" t="s">
        <v>21</v>
      </c>
      <c r="J11" s="21"/>
      <c r="K11" s="21"/>
      <c r="L11" s="1"/>
      <c r="M11" s="1"/>
      <c r="N11" s="1"/>
      <c r="O11" s="1"/>
      <c r="P11" s="1"/>
      <c r="Q11" s="1"/>
      <c r="R11" s="1"/>
      <c r="S11" s="80">
        <v>45519</v>
      </c>
      <c r="T11" s="72" t="s">
        <v>53</v>
      </c>
      <c r="U11" s="72" t="s">
        <v>40</v>
      </c>
      <c r="V11" s="73" t="s">
        <v>36</v>
      </c>
    </row>
    <row r="12" spans="1:22" ht="15.6" customHeight="1" thickBot="1" x14ac:dyDescent="0.25">
      <c r="A12" s="101"/>
      <c r="B12" s="28" t="s">
        <v>22</v>
      </c>
      <c r="C12" s="28" t="s">
        <v>23</v>
      </c>
      <c r="D12" s="29" t="s">
        <v>24</v>
      </c>
      <c r="E12" s="30" t="s">
        <v>24</v>
      </c>
      <c r="F12" s="31" t="s">
        <v>24</v>
      </c>
      <c r="G12" s="32" t="s">
        <v>9</v>
      </c>
      <c r="H12" s="103"/>
      <c r="I12" s="33"/>
      <c r="J12" s="21"/>
      <c r="K12" s="21"/>
      <c r="L12" s="1"/>
      <c r="M12" s="1"/>
      <c r="N12" s="1"/>
      <c r="O12" s="1"/>
      <c r="P12" s="1"/>
      <c r="Q12" s="1"/>
      <c r="R12" s="1"/>
      <c r="S12" s="79">
        <v>45553</v>
      </c>
      <c r="T12" s="74" t="s">
        <v>54</v>
      </c>
      <c r="U12" s="74" t="s">
        <v>35</v>
      </c>
      <c r="V12" s="75" t="s">
        <v>38</v>
      </c>
    </row>
    <row r="13" spans="1:22" ht="20.100000000000001" customHeight="1" thickBot="1" x14ac:dyDescent="0.3">
      <c r="A13" s="71">
        <v>45444</v>
      </c>
      <c r="B13" s="34"/>
      <c r="C13" s="34"/>
      <c r="D13" s="90" t="str">
        <f>IF(OR(B13="",C13=""),"",IF(C13&gt;B13,C13-B13,(1+(C13-B13))))</f>
        <v/>
      </c>
      <c r="E13" s="90" t="str">
        <f>IF(OR(B13="",C13=""),"", IF(AND(H14="0",B13&gt;=C13),C13-$M$2,0))</f>
        <v/>
      </c>
      <c r="F13" s="92" t="str">
        <f>IF(OR(B13="",C13=""),"",D13-E13)</f>
        <v/>
      </c>
      <c r="G13" s="82" t="str">
        <f t="shared" ref="G13" si="0">TEXT(A13:A41,"dddd")</f>
        <v>sábado</v>
      </c>
      <c r="H13" s="38" t="str">
        <f>IF(OR(G13="sábado",G13="domingo"),"1",IF(COUNTIF($S:$S,'JUNIO 2024'!A13),"2","0"))</f>
        <v>1</v>
      </c>
      <c r="I13" s="39"/>
      <c r="J13"/>
      <c r="K13" s="40"/>
      <c r="L13" s="41"/>
      <c r="M13" s="41"/>
      <c r="N13" s="41"/>
      <c r="O13" s="41"/>
      <c r="P13" s="41"/>
      <c r="Q13" s="41"/>
      <c r="S13" s="80">
        <v>45554</v>
      </c>
      <c r="T13" s="72" t="s">
        <v>55</v>
      </c>
      <c r="U13" s="72" t="s">
        <v>35</v>
      </c>
      <c r="V13" s="73" t="s">
        <v>56</v>
      </c>
    </row>
    <row r="14" spans="1:22" ht="20.100000000000001" customHeight="1" thickBot="1" x14ac:dyDescent="0.3">
      <c r="A14" s="71">
        <v>45445</v>
      </c>
      <c r="B14" s="34"/>
      <c r="C14" s="34"/>
      <c r="D14" s="90" t="str">
        <f>IF(OR(B14="",C14=""),"",IF(C14&gt;B14,C14-B14,(1+(C14-B14))))</f>
        <v/>
      </c>
      <c r="E14" s="90" t="str">
        <f>IF(OR(B14="",C14=""),"", IF(AND(H15="0",B14&gt;=C14),C14-$M$2,0))</f>
        <v/>
      </c>
      <c r="F14" s="92" t="str">
        <f>IF(OR(B14="",C14=""),"",D14-E14)</f>
        <v/>
      </c>
      <c r="G14" s="82" t="str">
        <f t="shared" ref="G14:G44" si="1">TEXT(A14:A45,"dddd")</f>
        <v>domingo</v>
      </c>
      <c r="H14" s="38" t="str">
        <f>IF(OR(G14="sábado",G14="domingo"),"1",IF(COUNTIF($S:$S,'JUNIO 2024'!A14),"2","0"))</f>
        <v>1</v>
      </c>
      <c r="I14" s="39"/>
      <c r="J14"/>
      <c r="K14"/>
      <c r="L14" s="41"/>
      <c r="M14" s="41"/>
      <c r="N14" s="41"/>
      <c r="O14" s="41"/>
      <c r="P14" s="41"/>
      <c r="Q14" s="41"/>
      <c r="R14" s="41"/>
      <c r="S14" s="79">
        <v>45555</v>
      </c>
      <c r="T14" s="74" t="s">
        <v>57</v>
      </c>
      <c r="U14" s="74" t="s">
        <v>35</v>
      </c>
      <c r="V14" s="75" t="s">
        <v>58</v>
      </c>
    </row>
    <row r="15" spans="1:22" ht="20.100000000000001" customHeight="1" thickBot="1" x14ac:dyDescent="0.3">
      <c r="A15" s="71">
        <v>45446</v>
      </c>
      <c r="B15" s="34"/>
      <c r="C15" s="34"/>
      <c r="D15" s="90" t="str">
        <f t="shared" ref="D15:D19" si="2">IF(OR(B15="",C15=""),"",IF(C15&gt;B15,C15-B15,(1+(C15-B15))))</f>
        <v/>
      </c>
      <c r="E15" s="90" t="str">
        <f>IF(OR($L$2="",$M$2="",B15="",C15=""),"",(B15&gt;=C15)*MEDIAN(0,C15-$M$2,$L$2-$M$2)+MAX(0,MIN($L$2,C15+(B15&gt;=C15))-MAX($M$2,B15))-IF(AND(H16&lt;&gt;"0",B15&gt;=C15),(C15-$M$2),0))</f>
        <v/>
      </c>
      <c r="F15" s="92" t="str">
        <f>IF(OR(D15="",E15=""),"",D15-E15)</f>
        <v/>
      </c>
      <c r="G15" s="82" t="str">
        <f t="shared" si="1"/>
        <v>lunes</v>
      </c>
      <c r="H15" s="38" t="str">
        <f>IF(OR(G15="sábado",G15="domingo"),"1",IF(COUNTIF($S:$S,'JUNIO 2024'!A15),"2","0"))</f>
        <v>0</v>
      </c>
      <c r="I15" s="39"/>
      <c r="J15"/>
      <c r="K15"/>
      <c r="L15" s="41"/>
      <c r="M15" s="41"/>
      <c r="N15" s="42"/>
      <c r="O15" s="41"/>
      <c r="P15" s="41"/>
      <c r="Q15" s="41"/>
      <c r="R15" s="41"/>
      <c r="S15" s="80">
        <v>45577</v>
      </c>
      <c r="T15" s="72" t="s">
        <v>59</v>
      </c>
      <c r="U15" s="72" t="s">
        <v>35</v>
      </c>
      <c r="V15" s="73" t="s">
        <v>60</v>
      </c>
    </row>
    <row r="16" spans="1:22" ht="20.100000000000001" customHeight="1" thickBot="1" x14ac:dyDescent="0.3">
      <c r="A16" s="71">
        <v>45447</v>
      </c>
      <c r="B16" s="34"/>
      <c r="C16" s="34"/>
      <c r="D16" s="90" t="str">
        <f t="shared" si="2"/>
        <v/>
      </c>
      <c r="E16" s="90" t="str">
        <f>IF(OR($L$2="",$M$2="",B16="",C16=""),"",(B16&gt;=C16)*MEDIAN(0,C16-$M$2,$L$2-$M$2)+MAX(0,MIN($L$2,C16+(B16&gt;=C16))-MAX($M$2,B16))-IF(AND(H17&lt;&gt;"0",B16&gt;=C16),(C16-$M$2),0))</f>
        <v/>
      </c>
      <c r="F16" s="92" t="str">
        <f>IF(OR(D16="",E16=""),"",D16-E16)</f>
        <v/>
      </c>
      <c r="G16" s="82" t="str">
        <f t="shared" si="1"/>
        <v>martes</v>
      </c>
      <c r="H16" s="38" t="str">
        <f>IF(OR(G16="sábado",G16="domingo"),"1",IF(COUNTIF($S:$S,'JUNIO 2024'!A16),"2","0"))</f>
        <v>0</v>
      </c>
      <c r="I16" s="39"/>
      <c r="J16"/>
      <c r="K16"/>
      <c r="L16" s="41"/>
      <c r="M16" s="41"/>
      <c r="N16" s="41"/>
      <c r="O16" s="41"/>
      <c r="P16" s="41"/>
      <c r="Q16" s="41"/>
      <c r="R16" s="41"/>
      <c r="S16" s="87">
        <v>45592</v>
      </c>
      <c r="T16" s="88" t="s">
        <v>61</v>
      </c>
      <c r="U16" s="88" t="s">
        <v>35</v>
      </c>
      <c r="V16" s="89" t="s">
        <v>46</v>
      </c>
    </row>
    <row r="17" spans="1:22" ht="20.100000000000001" customHeight="1" thickBot="1" x14ac:dyDescent="0.3">
      <c r="A17" s="71">
        <v>45448</v>
      </c>
      <c r="B17" s="34"/>
      <c r="C17" s="34"/>
      <c r="D17" s="90" t="str">
        <f t="shared" si="2"/>
        <v/>
      </c>
      <c r="E17" s="90" t="str">
        <f>IF(OR($L$2="",$M$2="",B17="",C17=""),"",(B17&gt;=C17)*MEDIAN(0,C17-$M$2,$L$2-$M$2)+MAX(0,MIN($L$2,C17+(B17&gt;=C17))-MAX($M$2,B17))-IF(AND(H18&lt;&gt;"0",B17&gt;=C17),(C17-$M$2),0))</f>
        <v/>
      </c>
      <c r="F17" s="92" t="str">
        <f>IF(OR(D17="",E17=""),"",D17-E17)</f>
        <v/>
      </c>
      <c r="G17" s="82" t="str">
        <f t="shared" si="1"/>
        <v>miércoles</v>
      </c>
      <c r="H17" s="38" t="str">
        <f>IF(OR(G17="sábado",G17="domingo"),"1",IF(COUNTIF($S:$S,'JUNIO 2024'!A17),"2","0"))</f>
        <v>0</v>
      </c>
      <c r="I17" s="39"/>
      <c r="J17"/>
      <c r="K17"/>
      <c r="L17" s="41"/>
      <c r="M17" s="41"/>
      <c r="N17" s="41"/>
      <c r="O17" s="41"/>
      <c r="P17" s="41"/>
      <c r="Q17" s="41"/>
      <c r="R17" s="41"/>
      <c r="S17" s="87">
        <v>45596</v>
      </c>
      <c r="T17" s="88" t="s">
        <v>62</v>
      </c>
      <c r="U17" s="88" t="s">
        <v>40</v>
      </c>
      <c r="V17" s="89" t="s">
        <v>63</v>
      </c>
    </row>
    <row r="18" spans="1:22" ht="20.100000000000001" customHeight="1" thickBot="1" x14ac:dyDescent="0.3">
      <c r="A18" s="71">
        <v>45449</v>
      </c>
      <c r="B18" s="34"/>
      <c r="C18" s="34"/>
      <c r="D18" s="90" t="str">
        <f t="shared" si="2"/>
        <v/>
      </c>
      <c r="E18" s="90" t="str">
        <f>IF(OR($L$2="",$M$2="",B18="",C18=""),"",(B18&gt;=C18)*MEDIAN(0,C18-$M$2,$L$2-$M$2)+MAX(0,MIN($L$2,C18+(B18&gt;=C18))-MAX($M$2,B18))-IF(AND(H19&lt;&gt;"0",B18&gt;=C18),(C18-$M$2),0))</f>
        <v/>
      </c>
      <c r="F18" s="92" t="str">
        <f>IF(OR(D18="",E18=""),"",D18-E18)</f>
        <v/>
      </c>
      <c r="G18" s="82" t="str">
        <f t="shared" si="1"/>
        <v>jueves</v>
      </c>
      <c r="H18" s="38" t="str">
        <f>IF(OR(G18="sábado",G18="domingo"),"1",IF(COUNTIF($S:$S,'JUNIO 2024'!A18),"2","0"))</f>
        <v>0</v>
      </c>
      <c r="I18" s="39"/>
      <c r="J18"/>
      <c r="K18"/>
      <c r="S18" s="87">
        <v>45597</v>
      </c>
      <c r="T18" s="88" t="s">
        <v>64</v>
      </c>
      <c r="U18" s="88" t="s">
        <v>40</v>
      </c>
      <c r="V18" s="89" t="s">
        <v>36</v>
      </c>
    </row>
    <row r="19" spans="1:22" ht="20.100000000000001" customHeight="1" thickBot="1" x14ac:dyDescent="0.3">
      <c r="A19" s="71">
        <v>45450</v>
      </c>
      <c r="B19" s="34"/>
      <c r="C19" s="34"/>
      <c r="D19" s="90" t="str">
        <f t="shared" si="2"/>
        <v/>
      </c>
      <c r="E19" s="90" t="str">
        <f>IF(OR($L$2="",$M$2="",B19="",C19=""),"",(B19&gt;=C19)*MEDIAN(0,C19-$M$2,$L$2-$M$2)+MAX(0,MIN($L$2,C19+(B19&gt;=C19))-MAX($M$2,B19))-IF(AND(H20&lt;&gt;"0",B19&gt;=C19),(C19-$M$2),0))</f>
        <v/>
      </c>
      <c r="F19" s="92" t="str">
        <f>IF(OR(D19="",E19=""),"",D19-E19)</f>
        <v/>
      </c>
      <c r="G19" s="82" t="str">
        <f t="shared" si="1"/>
        <v>viernes</v>
      </c>
      <c r="H19" s="38" t="str">
        <f>IF(OR(G19="sábado",G19="domingo"),"1",IF(COUNTIF($S:$S,'JUNIO 2024'!A19),"2","0"))</f>
        <v>0</v>
      </c>
      <c r="I19" s="39"/>
      <c r="J19"/>
      <c r="K19"/>
      <c r="S19" s="87">
        <v>45620</v>
      </c>
      <c r="T19" s="88" t="s">
        <v>65</v>
      </c>
      <c r="U19" s="88" t="s">
        <v>35</v>
      </c>
      <c r="V19" s="89" t="s">
        <v>46</v>
      </c>
    </row>
    <row r="20" spans="1:22" ht="20.100000000000001" customHeight="1" thickBot="1" x14ac:dyDescent="0.3">
      <c r="A20" s="71">
        <v>45451</v>
      </c>
      <c r="B20" s="34"/>
      <c r="C20" s="34"/>
      <c r="D20" s="90" t="str">
        <f>IF(OR(B20="",C20=""),"",IF(C20&gt;B20,C20-B20,(1+(C20-B20))))</f>
        <v/>
      </c>
      <c r="E20" s="90" t="str">
        <f>IF(OR(B20="",C20=""),"", IF(AND(H21="0",B20&gt;=C20),C20-$M$2,0))</f>
        <v/>
      </c>
      <c r="F20" s="92" t="str">
        <f>IF(OR(B20="",C20=""),"",D20-E20)</f>
        <v/>
      </c>
      <c r="G20" s="82" t="str">
        <f t="shared" si="1"/>
        <v>sábado</v>
      </c>
      <c r="H20" s="38" t="str">
        <f>IF(OR(G20="sábado",G20="domingo"),"1",IF(COUNTIF($S:$S,'JUNIO 2024'!A20),"2","0"))</f>
        <v>1</v>
      </c>
      <c r="I20" s="39"/>
      <c r="J20"/>
      <c r="K20"/>
      <c r="S20" s="87">
        <v>45634</v>
      </c>
      <c r="T20" s="88" t="s">
        <v>66</v>
      </c>
      <c r="U20" s="88" t="s">
        <v>40</v>
      </c>
      <c r="V20" s="89" t="s">
        <v>36</v>
      </c>
    </row>
    <row r="21" spans="1:22" ht="20.100000000000001" customHeight="1" thickBot="1" x14ac:dyDescent="0.3">
      <c r="A21" s="71">
        <v>45452</v>
      </c>
      <c r="B21" s="34"/>
      <c r="C21" s="34"/>
      <c r="D21" s="90" t="str">
        <f>IF(OR(B21="",C21=""),"",IF(C21&gt;B21,C21-B21,(1+(C21-B21))))</f>
        <v/>
      </c>
      <c r="E21" s="90" t="str">
        <f>IF(OR(B21="",C21=""),"", IF(AND(H22="0",B21&gt;=C21),C21-$M$2,0))</f>
        <v/>
      </c>
      <c r="F21" s="92" t="str">
        <f>IF(OR(B21="",C21=""),"",D21-E21)</f>
        <v/>
      </c>
      <c r="G21" s="82" t="str">
        <f t="shared" si="1"/>
        <v>domingo</v>
      </c>
      <c r="H21" s="38" t="str">
        <f>IF(OR(G21="sábado",G21="domingo"),"1",IF(COUNTIF($S:$S,'JUNIO 2024'!A21),"2","0"))</f>
        <v>1</v>
      </c>
      <c r="I21" s="39"/>
      <c r="J21"/>
      <c r="K21"/>
      <c r="S21" s="87">
        <v>45651</v>
      </c>
      <c r="T21" s="88" t="s">
        <v>67</v>
      </c>
      <c r="U21" s="88" t="s">
        <v>40</v>
      </c>
      <c r="V21" s="89" t="s">
        <v>38</v>
      </c>
    </row>
    <row r="22" spans="1:22" ht="20.100000000000001" customHeight="1" thickBot="1" x14ac:dyDescent="0.3">
      <c r="A22" s="71">
        <v>45453</v>
      </c>
      <c r="B22" s="34"/>
      <c r="C22" s="34"/>
      <c r="D22" s="90" t="str">
        <f t="shared" ref="D22:D26" si="3">IF(OR(B22="",C22=""),"",IF(C22&gt;B22,C22-B22,(1+(C22-B22))))</f>
        <v/>
      </c>
      <c r="E22" s="90" t="str">
        <f t="shared" ref="E22:E26" si="4">IF(OR($L$2="",$M$2="",B22="",C22=""),"",(B22&gt;=C22)*MEDIAN(0,C22-$M$2,$L$2-$M$2)+MAX(0,MIN($L$2,C22+(B22&gt;=C22))-MAX($M$2,B22))-IF(AND(H23&lt;&gt;"0",B22&gt;=C22),(C22-$M$2),0))</f>
        <v/>
      </c>
      <c r="F22" s="92" t="str">
        <f t="shared" ref="F22:F26" si="5">IF(OR(D22="",E22=""),"",D22-E22)</f>
        <v/>
      </c>
      <c r="G22" s="82" t="str">
        <f t="shared" si="1"/>
        <v>lunes</v>
      </c>
      <c r="H22" s="38" t="str">
        <f>IF(OR(G22="sábado",G22="domingo"),"1",IF(COUNTIF($S:$S,'JUNIO 2024'!A22),"2","0"))</f>
        <v>0</v>
      </c>
      <c r="I22" s="39"/>
      <c r="J22"/>
      <c r="K22"/>
    </row>
    <row r="23" spans="1:22" ht="20.100000000000001" customHeight="1" thickBot="1" x14ac:dyDescent="0.3">
      <c r="A23" s="71">
        <v>45454</v>
      </c>
      <c r="B23" s="34"/>
      <c r="C23" s="34"/>
      <c r="D23" s="90" t="str">
        <f t="shared" si="3"/>
        <v/>
      </c>
      <c r="E23" s="90" t="str">
        <f t="shared" si="4"/>
        <v/>
      </c>
      <c r="F23" s="92" t="str">
        <f t="shared" si="5"/>
        <v/>
      </c>
      <c r="G23" s="82" t="str">
        <f t="shared" si="1"/>
        <v>martes</v>
      </c>
      <c r="H23" s="38" t="str">
        <f>IF(OR(G23="sábado",G23="domingo"),"1",IF(COUNTIF($S:$S,'JUNIO 2024'!A23),"2","0"))</f>
        <v>0</v>
      </c>
      <c r="I23" s="39"/>
      <c r="J23"/>
      <c r="K23"/>
    </row>
    <row r="24" spans="1:22" ht="20.100000000000001" customHeight="1" thickBot="1" x14ac:dyDescent="0.3">
      <c r="A24" s="71">
        <v>45455</v>
      </c>
      <c r="B24" s="34"/>
      <c r="C24" s="34"/>
      <c r="D24" s="90" t="str">
        <f t="shared" si="3"/>
        <v/>
      </c>
      <c r="E24" s="90" t="str">
        <f t="shared" si="4"/>
        <v/>
      </c>
      <c r="F24" s="92" t="str">
        <f t="shared" si="5"/>
        <v/>
      </c>
      <c r="G24" s="82" t="str">
        <f t="shared" si="1"/>
        <v>miércoles</v>
      </c>
      <c r="H24" s="38" t="str">
        <f>IF(OR(G24="sábado",G24="domingo"),"1",IF(COUNTIF($S:$S,'JUNIO 2024'!A24),"2","0"))</f>
        <v>0</v>
      </c>
      <c r="I24" s="39"/>
      <c r="J24"/>
      <c r="K24"/>
    </row>
    <row r="25" spans="1:22" ht="20.100000000000001" customHeight="1" thickBot="1" x14ac:dyDescent="0.3">
      <c r="A25" s="71">
        <v>45456</v>
      </c>
      <c r="B25" s="34"/>
      <c r="C25" s="34"/>
      <c r="D25" s="90" t="str">
        <f t="shared" si="3"/>
        <v/>
      </c>
      <c r="E25" s="90" t="str">
        <f t="shared" si="4"/>
        <v/>
      </c>
      <c r="F25" s="92" t="str">
        <f t="shared" si="5"/>
        <v/>
      </c>
      <c r="G25" s="82" t="str">
        <f t="shared" si="1"/>
        <v>jueves</v>
      </c>
      <c r="H25" s="38" t="str">
        <f>IF(OR(G25="sábado",G25="domingo"),"1",IF(COUNTIF($S:$S,'JUNIO 2024'!A25),"2","0"))</f>
        <v>0</v>
      </c>
      <c r="I25" s="39"/>
      <c r="J25"/>
      <c r="K25"/>
    </row>
    <row r="26" spans="1:22" ht="20.100000000000001" customHeight="1" thickBot="1" x14ac:dyDescent="0.3">
      <c r="A26" s="71">
        <v>45457</v>
      </c>
      <c r="B26" s="34"/>
      <c r="C26" s="34"/>
      <c r="D26" s="90" t="str">
        <f t="shared" si="3"/>
        <v/>
      </c>
      <c r="E26" s="90" t="str">
        <f t="shared" si="4"/>
        <v/>
      </c>
      <c r="F26" s="92" t="str">
        <f t="shared" si="5"/>
        <v/>
      </c>
      <c r="G26" s="82" t="str">
        <f t="shared" si="1"/>
        <v>viernes</v>
      </c>
      <c r="H26" s="38" t="str">
        <f>IF(OR(G26="sábado",G26="domingo"),"1",IF(COUNTIF($S:$S,'JUNIO 2024'!A26),"2","0"))</f>
        <v>0</v>
      </c>
      <c r="I26" s="39"/>
      <c r="J26"/>
      <c r="K26"/>
    </row>
    <row r="27" spans="1:22" ht="20.100000000000001" customHeight="1" thickBot="1" x14ac:dyDescent="0.3">
      <c r="A27" s="71">
        <v>45458</v>
      </c>
      <c r="B27" s="34"/>
      <c r="C27" s="34"/>
      <c r="D27" s="90" t="str">
        <f>IF(OR(B27="",C27=""),"",IF(C27&gt;B27,C27-B27,(1+(C27-B27))))</f>
        <v/>
      </c>
      <c r="E27" s="90" t="str">
        <f>IF(OR(B27="",C27=""),"", IF(AND(H28="0",B27&gt;=C27),C27-$M$2,0))</f>
        <v/>
      </c>
      <c r="F27" s="92" t="str">
        <f>IF(OR(B27="",C27=""),"",D27-E27)</f>
        <v/>
      </c>
      <c r="G27" s="82" t="str">
        <f t="shared" si="1"/>
        <v>sábado</v>
      </c>
      <c r="H27" s="38" t="str">
        <f>IF(OR(G27="sábado",G27="domingo"),"1",IF(COUNTIF($S:$S,'JUNIO 2024'!A27),"2","0"))</f>
        <v>1</v>
      </c>
      <c r="I27" s="39"/>
      <c r="J27"/>
      <c r="K27"/>
    </row>
    <row r="28" spans="1:22" ht="20.100000000000001" customHeight="1" thickBot="1" x14ac:dyDescent="0.3">
      <c r="A28" s="71">
        <v>45459</v>
      </c>
      <c r="B28" s="34"/>
      <c r="C28" s="34"/>
      <c r="D28" s="90" t="str">
        <f>IF(OR(B28="",C28=""),"",IF(C28&gt;B28,C28-B28,(1+(C28-B28))))</f>
        <v/>
      </c>
      <c r="E28" s="90" t="str">
        <f>IF(OR(B28="",C28=""),"", IF(AND(H29="0",B28&gt;=C28),C28-$M$2,0))</f>
        <v/>
      </c>
      <c r="F28" s="92" t="str">
        <f>IF(OR(B28="",C28=""),"",D28-E28)</f>
        <v/>
      </c>
      <c r="G28" s="82" t="str">
        <f t="shared" si="1"/>
        <v>domingo</v>
      </c>
      <c r="H28" s="38" t="str">
        <f>IF(OR(G28="sábado",G28="domingo"),"1",IF(COUNTIF($S:$S,'JUNIO 2024'!A28),"2","0"))</f>
        <v>1</v>
      </c>
      <c r="I28" s="39"/>
      <c r="J28"/>
      <c r="K28"/>
    </row>
    <row r="29" spans="1:22" ht="20.100000000000001" customHeight="1" thickBot="1" x14ac:dyDescent="0.3">
      <c r="A29" s="71">
        <v>45460</v>
      </c>
      <c r="B29" s="34"/>
      <c r="C29" s="34"/>
      <c r="D29" s="90" t="str">
        <f t="shared" ref="D29:D31" si="6">IF(OR(B29="",C29=""),"",IF(C29&gt;B29,C29-B29,(1+(C29-B29))))</f>
        <v/>
      </c>
      <c r="E29" s="90" t="str">
        <f t="shared" ref="E29:E31" si="7">IF(OR($L$2="",$M$2="",B29="",C29=""),"",(B29&gt;=C29)*MEDIAN(0,C29-$M$2,$L$2-$M$2)+MAX(0,MIN($L$2,C29+(B29&gt;=C29))-MAX($M$2,B29))-IF(AND(H30&lt;&gt;"0",B29&gt;=C29),(C29-$M$2),0))</f>
        <v/>
      </c>
      <c r="F29" s="92" t="str">
        <f t="shared" ref="F29:F31" si="8">IF(OR(D29="",E29=""),"",D29-E29)</f>
        <v/>
      </c>
      <c r="G29" s="82" t="str">
        <f t="shared" si="1"/>
        <v>lunes</v>
      </c>
      <c r="H29" s="38" t="str">
        <f>IF(OR(G29="sábado",G29="domingo"),"1",IF(COUNTIF($S:$S,'JUNIO 2024'!A29),"2","0"))</f>
        <v>0</v>
      </c>
      <c r="I29" s="39"/>
      <c r="J29"/>
      <c r="K29"/>
    </row>
    <row r="30" spans="1:22" ht="20.100000000000001" customHeight="1" thickBot="1" x14ac:dyDescent="0.3">
      <c r="A30" s="71">
        <v>45461</v>
      </c>
      <c r="B30" s="34"/>
      <c r="C30" s="34"/>
      <c r="D30" s="90" t="str">
        <f t="shared" si="6"/>
        <v/>
      </c>
      <c r="E30" s="90" t="str">
        <f t="shared" si="7"/>
        <v/>
      </c>
      <c r="F30" s="92" t="str">
        <f t="shared" si="8"/>
        <v/>
      </c>
      <c r="G30" s="82" t="str">
        <f t="shared" si="1"/>
        <v>martes</v>
      </c>
      <c r="H30" s="38" t="str">
        <f>IF(OR(G30="sábado",G30="domingo"),"1",IF(COUNTIF($S:$S,'JUNIO 2024'!A30),"2","0"))</f>
        <v>0</v>
      </c>
      <c r="I30" s="39"/>
      <c r="J30"/>
      <c r="K30"/>
    </row>
    <row r="31" spans="1:22" ht="20.100000000000001" customHeight="1" thickBot="1" x14ac:dyDescent="0.3">
      <c r="A31" s="71">
        <v>45462</v>
      </c>
      <c r="B31" s="34"/>
      <c r="C31" s="34"/>
      <c r="D31" s="90" t="str">
        <f t="shared" si="6"/>
        <v/>
      </c>
      <c r="E31" s="90" t="str">
        <f t="shared" si="7"/>
        <v/>
      </c>
      <c r="F31" s="92" t="str">
        <f t="shared" si="8"/>
        <v/>
      </c>
      <c r="G31" s="82" t="str">
        <f t="shared" si="1"/>
        <v>miércoles</v>
      </c>
      <c r="H31" s="38" t="str">
        <f>IF(OR(G31="sábado",G31="domingo"),"1",IF(COUNTIF($S:$S,'JUNIO 2024'!A31),"2","0"))</f>
        <v>0</v>
      </c>
      <c r="I31" s="39"/>
      <c r="J31"/>
      <c r="K31"/>
    </row>
    <row r="32" spans="1:22" ht="20.100000000000001" customHeight="1" thickBot="1" x14ac:dyDescent="0.3">
      <c r="A32" s="71">
        <v>45463</v>
      </c>
      <c r="B32" s="34"/>
      <c r="C32" s="34"/>
      <c r="D32" s="90" t="str">
        <f>IF(OR(B32="",C32=""),"",IF(C32&gt;B32,C32-B32,(1+(C32-B32))))</f>
        <v/>
      </c>
      <c r="E32" s="90" t="str">
        <f>IF(OR(B32="",C32=""),"", IF(AND(H33="0",B32&gt;=C32),C32-$M$2,0))</f>
        <v/>
      </c>
      <c r="F32" s="92" t="str">
        <f>IF(OR(B32="",C32=""),"",D32-E32)</f>
        <v/>
      </c>
      <c r="G32" s="82" t="str">
        <f t="shared" si="1"/>
        <v>jueves</v>
      </c>
      <c r="H32" s="38" t="str">
        <f>IF(OR(G32="sábado",G32="domingo"),"1",IF(COUNTIF($S:$S,'JUNIO 2024'!A32),"2","0"))</f>
        <v>2</v>
      </c>
      <c r="I32" s="39"/>
      <c r="J32"/>
      <c r="K32"/>
    </row>
    <row r="33" spans="1:10" ht="20.100000000000001" customHeight="1" thickBot="1" x14ac:dyDescent="0.3">
      <c r="A33" s="71">
        <v>45464</v>
      </c>
      <c r="B33" s="34"/>
      <c r="C33" s="34"/>
      <c r="D33" s="90" t="str">
        <f t="shared" ref="D33" si="9">IF(OR(B33="",C33=""),"",IF(C33&gt;B33,C33-B33,(1+(C33-B33))))</f>
        <v/>
      </c>
      <c r="E33" s="91" t="str">
        <f>IF(OR($L$2="",$M$2="",B33="",C33=""),"",(B33&gt;=C33)*MEDIAN(0,C33-$M$2,$L$2-$M$2)+MAX(0,MIN($L$2,C33+(B33&gt;=C33))-MAX($M$2,B33))-IF(AND(H34&lt;&gt;"0",B33&gt;=C33),(C33-$M$2),0))</f>
        <v/>
      </c>
      <c r="F33" s="92" t="str">
        <f>IF(OR(D33="",E33=""),"",D33-E33)</f>
        <v/>
      </c>
      <c r="G33" s="82" t="str">
        <f t="shared" si="1"/>
        <v>viernes</v>
      </c>
      <c r="H33" s="38" t="str">
        <f>IF(OR(G33="sábado",G33="domingo"),"1",IF(COUNTIF($S:$S,'JUNIO 2024'!A33),"2","0"))</f>
        <v>0</v>
      </c>
      <c r="I33" s="39"/>
      <c r="J33" s="41"/>
    </row>
    <row r="34" spans="1:10" ht="20.100000000000001" customHeight="1" thickBot="1" x14ac:dyDescent="0.3">
      <c r="A34" s="71">
        <v>45465</v>
      </c>
      <c r="B34" s="34"/>
      <c r="C34" s="34"/>
      <c r="D34" s="90" t="str">
        <f>IF(OR(B34="",C34=""),"",IF(C34&gt;B34,C34-B34,(1+(C34-B34))))</f>
        <v/>
      </c>
      <c r="E34" s="90" t="str">
        <f>IF(OR(B34="",C34=""),"", IF(AND(H35="0",B34&gt;=C34),C34-$M$2,0))</f>
        <v/>
      </c>
      <c r="F34" s="92" t="str">
        <f>IF(OR(B34="",C34=""),"",D34-E34)</f>
        <v/>
      </c>
      <c r="G34" s="82" t="str">
        <f t="shared" si="1"/>
        <v>sábado</v>
      </c>
      <c r="H34" s="38" t="str">
        <f>IF(OR(G34="sábado",G34="domingo"),"1",IF(COUNTIF($S:$S,'JUNIO 2024'!A34),"2","0"))</f>
        <v>1</v>
      </c>
      <c r="I34" s="39"/>
      <c r="J34" s="41"/>
    </row>
    <row r="35" spans="1:10" ht="20.100000000000001" customHeight="1" thickBot="1" x14ac:dyDescent="0.3">
      <c r="A35" s="71">
        <v>45466</v>
      </c>
      <c r="B35" s="34"/>
      <c r="C35" s="34"/>
      <c r="D35" s="90" t="str">
        <f>IF(OR(B35="",C35=""),"",IF(C35&gt;B35,C35-B35,(1+(C35-B35))))</f>
        <v/>
      </c>
      <c r="E35" s="90" t="str">
        <f>IF(OR(B35="",C35=""),"", IF(AND(H36="0",B35&gt;=C35),C35-$M$2,0))</f>
        <v/>
      </c>
      <c r="F35" s="92" t="str">
        <f>IF(OR(B35="",C35=""),"",D35-E35)</f>
        <v/>
      </c>
      <c r="G35" s="82" t="str">
        <f t="shared" si="1"/>
        <v>domingo</v>
      </c>
      <c r="H35" s="38" t="str">
        <f>IF(OR(G35="sábado",G35="domingo"),"1",IF(COUNTIF($S:$S,'JUNIO 2024'!A35),"2","0"))</f>
        <v>1</v>
      </c>
      <c r="I35" s="39"/>
      <c r="J35" s="41"/>
    </row>
    <row r="36" spans="1:10" ht="20.100000000000001" customHeight="1" thickBot="1" x14ac:dyDescent="0.3">
      <c r="A36" s="71">
        <v>45467</v>
      </c>
      <c r="B36" s="34"/>
      <c r="C36" s="34"/>
      <c r="D36" s="90" t="str">
        <f t="shared" ref="D36:D40" si="10">IF(OR(B36="",C36=""),"",IF(C36&gt;B36,C36-B36,(1+(C36-B36))))</f>
        <v/>
      </c>
      <c r="E36" s="90" t="str">
        <f t="shared" ref="E36:E40" si="11">IF(OR($L$2="",$M$2="",B36="",C36=""),"",(B36&gt;=C36)*MEDIAN(0,C36-$M$2,$L$2-$M$2)+MAX(0,MIN($L$2,C36+(B36&gt;=C36))-MAX($M$2,B36))-IF(AND(H37&lt;&gt;"0",B36&gt;=C36),(C36-$M$2),0))</f>
        <v/>
      </c>
      <c r="F36" s="92" t="str">
        <f t="shared" ref="F36:F40" si="12">IF(OR(D36="",E36=""),"",D36-E36)</f>
        <v/>
      </c>
      <c r="G36" s="82" t="str">
        <f t="shared" si="1"/>
        <v>lunes</v>
      </c>
      <c r="H36" s="38" t="str">
        <f>IF(OR(G36="sábado",G36="domingo"),"1",IF(COUNTIF($S:$S,'JUNIO 2024'!A36),"2","0"))</f>
        <v>0</v>
      </c>
      <c r="I36" s="39"/>
      <c r="J36" s="41"/>
    </row>
    <row r="37" spans="1:10" ht="20.100000000000001" customHeight="1" thickBot="1" x14ac:dyDescent="0.3">
      <c r="A37" s="71">
        <v>45468</v>
      </c>
      <c r="B37" s="34"/>
      <c r="C37" s="34"/>
      <c r="D37" s="90" t="str">
        <f t="shared" si="10"/>
        <v/>
      </c>
      <c r="E37" s="90" t="str">
        <f t="shared" si="11"/>
        <v/>
      </c>
      <c r="F37" s="92" t="str">
        <f t="shared" si="12"/>
        <v/>
      </c>
      <c r="G37" s="82" t="str">
        <f t="shared" si="1"/>
        <v>martes</v>
      </c>
      <c r="H37" s="38" t="str">
        <f>IF(OR(G37="sábado",G37="domingo"),"1",IF(COUNTIF($S:$S,'JUNIO 2024'!A37),"2","0"))</f>
        <v>0</v>
      </c>
      <c r="I37" s="39"/>
      <c r="J37" s="41"/>
    </row>
    <row r="38" spans="1:10" ht="20.100000000000001" customHeight="1" thickBot="1" x14ac:dyDescent="0.3">
      <c r="A38" s="71">
        <v>45469</v>
      </c>
      <c r="B38" s="34"/>
      <c r="C38" s="34"/>
      <c r="D38" s="90" t="str">
        <f t="shared" si="10"/>
        <v/>
      </c>
      <c r="E38" s="90" t="str">
        <f t="shared" si="11"/>
        <v/>
      </c>
      <c r="F38" s="92" t="str">
        <f t="shared" si="12"/>
        <v/>
      </c>
      <c r="G38" s="82" t="str">
        <f t="shared" si="1"/>
        <v>miércoles</v>
      </c>
      <c r="H38" s="38" t="str">
        <f>IF(OR(G38="sábado",G38="domingo"),"1",IF(COUNTIF($S:$S,'JUNIO 2024'!A38),"2","0"))</f>
        <v>0</v>
      </c>
      <c r="I38" s="39"/>
      <c r="J38" s="41"/>
    </row>
    <row r="39" spans="1:10" ht="20.100000000000001" customHeight="1" thickBot="1" x14ac:dyDescent="0.3">
      <c r="A39" s="71">
        <v>45470</v>
      </c>
      <c r="B39" s="34"/>
      <c r="C39" s="34"/>
      <c r="D39" s="90" t="str">
        <f t="shared" si="10"/>
        <v/>
      </c>
      <c r="E39" s="90" t="str">
        <f t="shared" si="11"/>
        <v/>
      </c>
      <c r="F39" s="92" t="str">
        <f t="shared" si="12"/>
        <v/>
      </c>
      <c r="G39" s="82" t="str">
        <f t="shared" si="1"/>
        <v>jueves</v>
      </c>
      <c r="H39" s="38" t="str">
        <f>IF(OR(G39="sábado",G39="domingo"),"1",IF(COUNTIF($S:$S,'JUNIO 2024'!A39),"2","0"))</f>
        <v>0</v>
      </c>
      <c r="I39" s="39"/>
      <c r="J39" s="41"/>
    </row>
    <row r="40" spans="1:10" ht="20.100000000000001" customHeight="1" thickBot="1" x14ac:dyDescent="0.3">
      <c r="A40" s="71">
        <v>45471</v>
      </c>
      <c r="B40" s="34"/>
      <c r="C40" s="34"/>
      <c r="D40" s="90" t="str">
        <f t="shared" si="10"/>
        <v/>
      </c>
      <c r="E40" s="90" t="str">
        <f t="shared" si="11"/>
        <v/>
      </c>
      <c r="F40" s="92" t="str">
        <f t="shared" si="12"/>
        <v/>
      </c>
      <c r="G40" s="82" t="str">
        <f t="shared" si="1"/>
        <v>viernes</v>
      </c>
      <c r="H40" s="38" t="str">
        <f>IF(OR(G40="sábado",G40="domingo"),"1",IF(COUNTIF($S:$S,'JUNIO 2024'!A40),"2","0"))</f>
        <v>0</v>
      </c>
      <c r="I40" s="39"/>
      <c r="J40" s="41"/>
    </row>
    <row r="41" spans="1:10" ht="20.100000000000001" customHeight="1" thickBot="1" x14ac:dyDescent="0.3">
      <c r="A41" s="71">
        <v>45472</v>
      </c>
      <c r="B41" s="34"/>
      <c r="C41" s="34"/>
      <c r="D41" s="90" t="str">
        <f>IF(OR(B41="",C41=""),"",IF(C41&gt;B41,C41-B41,(1+(C41-B41))))</f>
        <v/>
      </c>
      <c r="E41" s="90" t="str">
        <f>IF(OR(B41="",C41=""),"", IF(AND(H42="0",B41&gt;=C41),C41-$M$2,0))</f>
        <v/>
      </c>
      <c r="F41" s="92" t="str">
        <f>IF(OR(B41="",C41=""),"",D41-E41)</f>
        <v/>
      </c>
      <c r="G41" s="82" t="str">
        <f t="shared" si="1"/>
        <v>sábado</v>
      </c>
      <c r="H41" s="38" t="str">
        <f>IF(OR(G41="sábado",G41="domingo"),"1",IF(COUNTIF($S:$S,'JUNIO 2024'!A41),"2","0"))</f>
        <v>1</v>
      </c>
      <c r="I41" s="39"/>
      <c r="J41" s="41"/>
    </row>
    <row r="42" spans="1:10" ht="20.100000000000001" customHeight="1" x14ac:dyDescent="0.25">
      <c r="A42" s="71">
        <v>45473</v>
      </c>
      <c r="B42" s="34"/>
      <c r="C42" s="34"/>
      <c r="D42" s="90" t="str">
        <f>IF(OR(B42="",C42=""),"",IF(C42&gt;B42,C42-B42,(1+(C42-B42))))</f>
        <v/>
      </c>
      <c r="E42" s="90" t="str">
        <f>IF(OR(B42="",C42=""),"", IF(AND(H43="0",B42&gt;=C42),C42-$M$2,0))</f>
        <v/>
      </c>
      <c r="F42" s="92" t="str">
        <f>IF(OR(B42="",C42=""),"",D42-E42)</f>
        <v/>
      </c>
      <c r="G42" s="82" t="str">
        <f t="shared" si="1"/>
        <v>domingo</v>
      </c>
      <c r="H42" s="38" t="str">
        <f>IF(OR(G42="sábado",G42="domingo"),"1",IF(COUNTIF($S:$S,'JUNIO 2024'!A42),"2","0"))</f>
        <v>1</v>
      </c>
      <c r="I42" s="39"/>
      <c r="J42" s="41"/>
    </row>
    <row r="43" spans="1:10" ht="20.100000000000001" hidden="1" customHeight="1" thickBot="1" x14ac:dyDescent="0.3">
      <c r="A43" s="71">
        <v>45474</v>
      </c>
      <c r="B43" s="34"/>
      <c r="C43" s="34"/>
      <c r="D43" s="35" t="str">
        <f t="shared" ref="D43:D44" si="13">IF(OR(B43="",C43=""),"",IF(C43&gt;B43,C43-B43,(1+(C43-B43))))</f>
        <v/>
      </c>
      <c r="E43" s="36" t="str">
        <f t="shared" ref="E43:E44" si="14">IF(OR($L$2="",$M$2="",B43="",C43=""),"",(B43&gt;=C43)*MEDIAN(0,C43-$M$2,$L$2-$M$2)+MAX(0,MIN($L$2,C43+(B43&gt;=C43))-MAX($M$2,B43))-IF(AND(H44&lt;&gt;"0",B43&gt;=C43),(C43-$M$2),0))</f>
        <v/>
      </c>
      <c r="F43" s="37" t="str">
        <f t="shared" ref="F43:F44" si="15">IF(OR(D43="",E43=""),"",D43-E43)</f>
        <v/>
      </c>
      <c r="G43" s="82" t="str">
        <f t="shared" si="1"/>
        <v>lunes</v>
      </c>
      <c r="H43" s="38" t="str">
        <f>IF(OR(G43="sábado",G43="domingo"),"1",IF(COUNTIF($S:$S,'JUNIO 2024'!A43),"2","0"))</f>
        <v>0</v>
      </c>
      <c r="I43" s="39"/>
      <c r="J43" s="41"/>
    </row>
    <row r="44" spans="1:10" ht="20.100000000000001" hidden="1" customHeight="1" x14ac:dyDescent="0.25">
      <c r="A44" s="71">
        <v>45475</v>
      </c>
      <c r="B44" s="34"/>
      <c r="C44" s="34"/>
      <c r="D44" s="35" t="str">
        <f t="shared" si="13"/>
        <v/>
      </c>
      <c r="E44" s="36" t="str">
        <f t="shared" si="14"/>
        <v/>
      </c>
      <c r="F44" s="37" t="str">
        <f t="shared" si="15"/>
        <v/>
      </c>
      <c r="G44" s="82" t="str">
        <f t="shared" si="1"/>
        <v>martes</v>
      </c>
      <c r="H44" s="38" t="str">
        <f>IF(OR(G44="sábado",G44="domingo"),"1",IF(COUNTIF($S:$S,'JUNIO 2024'!A44),"2","0"))</f>
        <v>0</v>
      </c>
      <c r="I44" s="39"/>
      <c r="J44" s="41"/>
    </row>
    <row r="45" spans="1:10" ht="16.149999999999999" customHeight="1" thickBot="1" x14ac:dyDescent="0.3">
      <c r="A45" s="104" t="s">
        <v>25</v>
      </c>
      <c r="B45" s="105"/>
      <c r="C45" s="106"/>
      <c r="D45" s="43">
        <f>SUM(D13:D44)</f>
        <v>0</v>
      </c>
      <c r="E45" s="43">
        <f>SUM(E13:E44)</f>
        <v>0</v>
      </c>
      <c r="F45" s="44">
        <f>SUM(F13:F44)</f>
        <v>0</v>
      </c>
      <c r="G45" s="45"/>
      <c r="H45" s="46"/>
      <c r="I45" s="46"/>
      <c r="J45" s="1"/>
    </row>
    <row r="46" spans="1:10" ht="21" customHeight="1" thickBot="1" x14ac:dyDescent="0.3">
      <c r="A46" s="1"/>
      <c r="B46" s="1"/>
      <c r="C46" s="1"/>
      <c r="D46" s="1"/>
      <c r="E46" s="45"/>
      <c r="F46" s="45"/>
      <c r="G46" s="45"/>
      <c r="H46" s="1"/>
      <c r="I46" s="1"/>
      <c r="J46" s="1"/>
    </row>
    <row r="47" spans="1:10" s="47" customFormat="1" ht="16.149999999999999" customHeight="1" thickBot="1" x14ac:dyDescent="0.3">
      <c r="A47" s="107" t="s">
        <v>26</v>
      </c>
      <c r="B47" s="108"/>
      <c r="C47" s="108"/>
      <c r="D47" s="109"/>
      <c r="G47" s="48"/>
      <c r="H47" s="49"/>
      <c r="I47" s="49"/>
      <c r="J47" s="49"/>
    </row>
    <row r="48" spans="1:10" s="47" customFormat="1" ht="18" x14ac:dyDescent="0.25">
      <c r="A48" s="84" t="s">
        <v>27</v>
      </c>
      <c r="B48" s="50"/>
      <c r="C48" s="51"/>
      <c r="D48" s="52">
        <f>O5</f>
        <v>0</v>
      </c>
      <c r="G48" s="53"/>
      <c r="H48" s="49"/>
    </row>
    <row r="49" spans="1:23" s="47" customFormat="1" ht="18" x14ac:dyDescent="0.25">
      <c r="A49" s="85" t="s">
        <v>28</v>
      </c>
      <c r="B49" s="54"/>
      <c r="C49" s="55"/>
      <c r="D49" s="56">
        <f>O4</f>
        <v>0</v>
      </c>
      <c r="E49" s="2" t="s">
        <v>29</v>
      </c>
      <c r="F49" s="57"/>
      <c r="G49" s="53"/>
      <c r="H49" s="49"/>
      <c r="I49" s="58" t="s">
        <v>30</v>
      </c>
    </row>
    <row r="50" spans="1:23" s="47" customFormat="1" ht="18.75" thickBot="1" x14ac:dyDescent="0.3">
      <c r="A50" s="86" t="s">
        <v>31</v>
      </c>
      <c r="B50" s="59"/>
      <c r="C50" s="60"/>
      <c r="D50" s="61">
        <f>O3</f>
        <v>0</v>
      </c>
      <c r="E50" s="62"/>
      <c r="F50" s="62"/>
      <c r="G50" s="62"/>
      <c r="H50" s="49"/>
      <c r="I50" s="49"/>
      <c r="J50" s="49"/>
      <c r="W50" s="18"/>
    </row>
    <row r="51" spans="1:23" s="47" customFormat="1" ht="18.75" thickBot="1" x14ac:dyDescent="0.3">
      <c r="A51" s="63" t="s">
        <v>32</v>
      </c>
      <c r="B51" s="64"/>
      <c r="C51" s="64"/>
      <c r="D51" s="65">
        <f>SUM(D48:D50)</f>
        <v>0</v>
      </c>
      <c r="E51" s="66" t="s">
        <v>33</v>
      </c>
      <c r="F51" s="62"/>
      <c r="G51" s="62"/>
      <c r="H51" s="49"/>
      <c r="I51" s="49"/>
      <c r="J51" s="49"/>
      <c r="W51" s="67"/>
    </row>
    <row r="52" spans="1:23" ht="16.149999999999999" customHeight="1" x14ac:dyDescent="0.25">
      <c r="B52" s="110"/>
      <c r="C52" s="110"/>
      <c r="D52" s="110"/>
      <c r="E52" s="45"/>
      <c r="F52" s="110"/>
      <c r="G52" s="110"/>
      <c r="H52" s="1"/>
      <c r="I52" s="1"/>
      <c r="J52" s="1"/>
      <c r="W52" s="67"/>
    </row>
    <row r="53" spans="1:23" ht="16.149999999999999" customHeight="1" x14ac:dyDescent="0.25">
      <c r="D53" s="1"/>
      <c r="E53" s="45"/>
      <c r="F53" s="45"/>
      <c r="G53" s="68"/>
      <c r="H53" s="1"/>
      <c r="I53" s="1"/>
      <c r="J53" s="1"/>
    </row>
    <row r="54" spans="1:23" ht="16.149999999999999" customHeight="1" x14ac:dyDescent="0.25">
      <c r="E54" s="2"/>
      <c r="F54" s="2"/>
      <c r="G54" s="2"/>
      <c r="J54" s="1"/>
    </row>
    <row r="55" spans="1:23" ht="16.149999999999999" customHeight="1" x14ac:dyDescent="0.2">
      <c r="A55" s="8"/>
      <c r="E55" s="2"/>
      <c r="F55" s="2"/>
      <c r="G55" s="2"/>
      <c r="J55" s="1"/>
    </row>
    <row r="56" spans="1:23" ht="16.149999999999999" customHeight="1" x14ac:dyDescent="0.25">
      <c r="D56" s="1"/>
      <c r="E56" s="45"/>
      <c r="F56" s="45"/>
      <c r="G56" s="45"/>
      <c r="H56" s="1"/>
      <c r="I56" s="1"/>
      <c r="J56" s="1"/>
    </row>
    <row r="57" spans="1:23" ht="16.149999999999999" customHeight="1" x14ac:dyDescent="0.25">
      <c r="D57" s="1"/>
      <c r="E57" s="45"/>
      <c r="F57" s="45"/>
      <c r="G57" s="45"/>
      <c r="H57" s="1"/>
      <c r="I57" s="1"/>
      <c r="J57" s="1"/>
    </row>
    <row r="58" spans="1:23" ht="16.149999999999999" customHeight="1" x14ac:dyDescent="0.2">
      <c r="B58" s="8"/>
      <c r="C58" s="8"/>
      <c r="D58" s="1"/>
      <c r="E58" s="45"/>
      <c r="F58" s="45"/>
      <c r="G58" s="45"/>
      <c r="H58" s="1"/>
      <c r="I58" s="1"/>
      <c r="J58" s="1"/>
    </row>
    <row r="59" spans="1:23" ht="16.149999999999999" customHeight="1" x14ac:dyDescent="0.2">
      <c r="B59" s="8"/>
      <c r="C59" s="8"/>
      <c r="D59" s="1"/>
      <c r="E59" s="45"/>
      <c r="F59" s="45"/>
      <c r="G59" s="45"/>
      <c r="H59" s="1"/>
      <c r="I59" s="1"/>
      <c r="J59" s="1"/>
    </row>
    <row r="60" spans="1:23" ht="16.149999999999999" customHeight="1" x14ac:dyDescent="0.25">
      <c r="A60" s="69"/>
      <c r="B60" s="69"/>
      <c r="C60" s="70"/>
      <c r="D60" s="1"/>
      <c r="E60" s="45"/>
      <c r="F60" s="45"/>
      <c r="G60" s="45"/>
      <c r="H60" s="1"/>
      <c r="I60" s="1"/>
      <c r="J60" s="1"/>
    </row>
    <row r="61" spans="1:23" ht="16.149999999999999" customHeight="1" x14ac:dyDescent="0.25">
      <c r="A61" s="1"/>
      <c r="B61" s="1"/>
      <c r="C61" s="1"/>
      <c r="D61" s="1"/>
      <c r="E61" s="45"/>
      <c r="F61" s="45"/>
      <c r="G61" s="45"/>
      <c r="H61" s="1"/>
      <c r="I61" s="1"/>
      <c r="J61" s="1"/>
    </row>
    <row r="62" spans="1:23" ht="16.149999999999999" customHeight="1" x14ac:dyDescent="0.25">
      <c r="A62" s="1"/>
      <c r="B62" s="1"/>
      <c r="C62" s="1"/>
      <c r="D62" s="1"/>
      <c r="E62" s="45"/>
      <c r="F62" s="45"/>
      <c r="G62" s="45"/>
      <c r="H62" s="1"/>
      <c r="I62" s="1"/>
      <c r="J62" s="1"/>
    </row>
    <row r="63" spans="1:23" ht="16.149999999999999" customHeight="1" x14ac:dyDescent="0.25">
      <c r="A63" s="1"/>
      <c r="B63" s="1"/>
      <c r="C63" s="1"/>
      <c r="D63" s="1"/>
      <c r="E63" s="45"/>
      <c r="F63" s="45"/>
      <c r="G63" s="45"/>
      <c r="H63" s="1"/>
      <c r="I63" s="1"/>
      <c r="J63" s="1"/>
    </row>
    <row r="64" spans="1:23" ht="16.149999999999999" customHeight="1" x14ac:dyDescent="0.25">
      <c r="A64" s="1"/>
      <c r="B64" s="1"/>
      <c r="C64" s="1"/>
      <c r="D64" s="1"/>
      <c r="E64" s="45"/>
      <c r="F64" s="45"/>
      <c r="G64" s="45"/>
      <c r="H64" s="1"/>
      <c r="I64" s="1"/>
      <c r="J64" s="1"/>
    </row>
    <row r="65" spans="1:10" ht="16.149999999999999" customHeight="1" x14ac:dyDescent="0.25">
      <c r="A65" s="1"/>
      <c r="B65" s="1"/>
      <c r="C65" s="1"/>
      <c r="D65" s="1"/>
      <c r="E65" s="45"/>
      <c r="F65" s="45"/>
      <c r="G65" s="45"/>
      <c r="H65" s="1"/>
      <c r="I65" s="1"/>
      <c r="J65" s="1"/>
    </row>
    <row r="66" spans="1:10" ht="16.149999999999999" customHeight="1" x14ac:dyDescent="0.25">
      <c r="A66" s="1"/>
      <c r="B66" s="1"/>
      <c r="C66" s="1"/>
      <c r="D66" s="1"/>
      <c r="E66" s="45"/>
      <c r="F66" s="45"/>
      <c r="G66" s="45"/>
      <c r="H66" s="1"/>
      <c r="I66" s="1"/>
      <c r="J66" s="1"/>
    </row>
    <row r="67" spans="1:10" ht="16.149999999999999" customHeight="1" x14ac:dyDescent="0.25">
      <c r="A67" s="1"/>
      <c r="B67" s="1"/>
      <c r="C67" s="1"/>
      <c r="D67" s="1"/>
      <c r="E67" s="45"/>
      <c r="F67" s="45"/>
      <c r="G67" s="45"/>
      <c r="H67" s="1"/>
      <c r="I67" s="1"/>
      <c r="J67" s="1"/>
    </row>
    <row r="68" spans="1:10" ht="16.149999999999999" customHeight="1" x14ac:dyDescent="0.25">
      <c r="A68" s="1"/>
      <c r="B68" s="1"/>
      <c r="C68" s="1"/>
      <c r="D68" s="1"/>
      <c r="E68" s="45"/>
      <c r="F68" s="45"/>
      <c r="G68" s="45"/>
      <c r="H68" s="1"/>
      <c r="I68" s="1"/>
      <c r="J68" s="1"/>
    </row>
    <row r="69" spans="1:10" ht="16.149999999999999" customHeight="1" x14ac:dyDescent="0.25">
      <c r="A69" s="1"/>
      <c r="B69" s="1"/>
      <c r="C69" s="1"/>
      <c r="D69" s="1"/>
      <c r="E69" s="45"/>
      <c r="F69" s="45"/>
      <c r="G69" s="45"/>
      <c r="H69" s="1"/>
      <c r="I69" s="1"/>
      <c r="J69" s="1"/>
    </row>
    <row r="70" spans="1:10" ht="16.149999999999999" customHeight="1" x14ac:dyDescent="0.25">
      <c r="A70" s="1"/>
      <c r="B70" s="1"/>
      <c r="C70" s="1"/>
      <c r="D70" s="1"/>
      <c r="E70" s="45"/>
      <c r="F70" s="45"/>
      <c r="G70" s="45"/>
      <c r="H70" s="1"/>
      <c r="I70" s="1"/>
      <c r="J70" s="1"/>
    </row>
  </sheetData>
  <sheetProtection algorithmName="SHA-512" hashValue="KPOxxXxAwM1mEPoRpClnBHDgSkn99GuqbOQuM7fLCMB7Azp/KqqOdFAtfV64Koa18aZn3Aai4jWUC6XNGNmu0g==" saltValue="n0oIm2mr9P4/89rXSrVy2Q==" spinCount="100000" sheet="1" objects="1" scenarios="1"/>
  <mergeCells count="12">
    <mergeCell ref="A11:A12"/>
    <mergeCell ref="H11:H12"/>
    <mergeCell ref="A45:C45"/>
    <mergeCell ref="A47:D47"/>
    <mergeCell ref="B52:D52"/>
    <mergeCell ref="F52:G52"/>
    <mergeCell ref="C7:G7"/>
    <mergeCell ref="A1:I1"/>
    <mergeCell ref="L1:M1"/>
    <mergeCell ref="B2:I2"/>
    <mergeCell ref="C5:G5"/>
    <mergeCell ref="C6:G6"/>
  </mergeCells>
  <conditionalFormatting sqref="A13:A44">
    <cfRule type="expression" dxfId="5" priority="1">
      <formula>OR(H13="1",H13="2")</formula>
    </cfRule>
  </conditionalFormatting>
  <conditionalFormatting sqref="G13:G44">
    <cfRule type="expression" dxfId="4" priority="2">
      <formula>OR(H13="1",H13="2")</formula>
    </cfRule>
  </conditionalFormatting>
  <dataValidations disablePrompts="1" count="1">
    <dataValidation type="list" allowBlank="1" showInputMessage="1" sqref="I13:I44" xr:uid="{36F5AA3F-92E1-4E06-A655-EF260E2862E6}">
      <formula1>"Licencia Medica,Permiso Administrativo,Feriado Legal,Cometido Funcional,Traslado Pacientes,Destinación transitoria a otro PT,Día quirúrgico con anestesia,Permiso sin goce de sueldo,Necesidad del servicio,4° TENS"</formula1>
    </dataValidation>
  </dataValidations>
  <pageMargins left="0.70866141732283472" right="0.70866141732283472" top="0.74803149606299213" bottom="0.74803149606299213" header="0.31496062992125984" footer="0.31496062992125984"/>
  <pageSetup scale="74"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DBA36-346D-4D14-8C24-B9B84C858150}">
  <sheetPr codeName="Hoja7"/>
  <dimension ref="A1:W70"/>
  <sheetViews>
    <sheetView showGridLines="0" workbookViewId="0">
      <selection activeCell="G13" sqref="G13"/>
    </sheetView>
  </sheetViews>
  <sheetFormatPr baseColWidth="10" defaultColWidth="11.140625" defaultRowHeight="16.149999999999999" customHeight="1" x14ac:dyDescent="0.25"/>
  <cols>
    <col min="1" max="1" width="13" style="2" customWidth="1"/>
    <col min="2" max="4" width="13.42578125" style="2" customWidth="1"/>
    <col min="5" max="6" width="13.42578125" style="69" customWidth="1"/>
    <col min="7" max="7" width="13.140625" style="69" customWidth="1"/>
    <col min="8" max="8" width="9.140625" style="2" hidden="1" customWidth="1"/>
    <col min="9" max="9" width="28" style="2" bestFit="1" customWidth="1"/>
    <col min="10" max="10" width="14.7109375" style="2" customWidth="1"/>
    <col min="11" max="11" width="11.140625" style="2"/>
    <col min="12" max="13" width="11.140625" style="2" hidden="1" customWidth="1"/>
    <col min="14" max="14" width="21.28515625" style="2" hidden="1" customWidth="1"/>
    <col min="15" max="16" width="11.140625" style="2" hidden="1" customWidth="1"/>
    <col min="17" max="17" width="17.28515625" style="2" hidden="1" customWidth="1"/>
    <col min="18" max="18" width="12.28515625" style="2" hidden="1" customWidth="1"/>
    <col min="19" max="19" width="11.85546875" style="2" hidden="1" customWidth="1"/>
    <col min="20" max="20" width="72.5703125" style="2" hidden="1" customWidth="1"/>
    <col min="21" max="21" width="9.28515625" style="2" hidden="1" customWidth="1"/>
    <col min="22" max="22" width="31.85546875" style="2" hidden="1" customWidth="1"/>
    <col min="23" max="16384" width="11.140625" style="2"/>
  </cols>
  <sheetData>
    <row r="1" spans="1:22" ht="16.5" customHeight="1" x14ac:dyDescent="0.2">
      <c r="A1" s="94"/>
      <c r="B1" s="94"/>
      <c r="C1" s="94"/>
      <c r="D1" s="94"/>
      <c r="E1" s="94"/>
      <c r="F1" s="94"/>
      <c r="G1" s="94"/>
      <c r="H1" s="94"/>
      <c r="I1" s="94"/>
      <c r="J1" s="1"/>
      <c r="L1" s="95" t="s">
        <v>0</v>
      </c>
      <c r="M1" s="96"/>
      <c r="N1" s="3" t="s">
        <v>1</v>
      </c>
      <c r="O1" s="4">
        <f>SUMIFS(F13:F44,H13:H44,"1")</f>
        <v>0</v>
      </c>
      <c r="P1" s="5" t="s">
        <v>2</v>
      </c>
      <c r="Q1" s="6">
        <v>2</v>
      </c>
      <c r="R1" s="1"/>
      <c r="S1" s="78"/>
      <c r="T1" s="72" t="s">
        <v>34</v>
      </c>
      <c r="U1" s="72" t="s">
        <v>35</v>
      </c>
      <c r="V1" s="73" t="s">
        <v>36</v>
      </c>
    </row>
    <row r="2" spans="1:22" ht="15.6" customHeight="1" x14ac:dyDescent="0.2">
      <c r="B2" s="97" t="s">
        <v>3</v>
      </c>
      <c r="C2" s="98"/>
      <c r="D2" s="98"/>
      <c r="E2" s="98"/>
      <c r="F2" s="98"/>
      <c r="G2" s="98"/>
      <c r="H2" s="98"/>
      <c r="I2" s="98"/>
      <c r="J2" s="1"/>
      <c r="L2" s="7">
        <v>0.875</v>
      </c>
      <c r="M2" s="7">
        <v>0.29166666666666669</v>
      </c>
      <c r="N2" s="3" t="s">
        <v>4</v>
      </c>
      <c r="O2" s="4">
        <f>SUMIFS(F13:F44,H13:H44,"2")</f>
        <v>0</v>
      </c>
      <c r="P2" s="5" t="s">
        <v>5</v>
      </c>
      <c r="Q2" s="6">
        <v>1</v>
      </c>
      <c r="R2" s="1"/>
      <c r="S2" s="79">
        <v>45292</v>
      </c>
      <c r="T2" s="74" t="s">
        <v>37</v>
      </c>
      <c r="U2" s="74" t="s">
        <v>35</v>
      </c>
      <c r="V2" s="75" t="s">
        <v>38</v>
      </c>
    </row>
    <row r="3" spans="1:22" ht="15.6" customHeight="1" x14ac:dyDescent="0.2">
      <c r="A3" s="8"/>
      <c r="B3" s="8"/>
      <c r="C3" s="8"/>
      <c r="D3" s="8"/>
      <c r="E3" s="9"/>
      <c r="F3" s="8"/>
      <c r="G3" s="8"/>
      <c r="H3" s="8"/>
      <c r="I3" s="8"/>
      <c r="J3" s="1"/>
      <c r="L3" s="1"/>
      <c r="M3" s="1"/>
      <c r="N3" s="3" t="s">
        <v>6</v>
      </c>
      <c r="O3" s="10">
        <f>O1+O2</f>
        <v>0</v>
      </c>
      <c r="P3" s="11" t="s">
        <v>7</v>
      </c>
      <c r="Q3" s="12">
        <v>1</v>
      </c>
      <c r="R3" s="1"/>
      <c r="S3" s="80">
        <v>45380</v>
      </c>
      <c r="T3" s="72" t="s">
        <v>39</v>
      </c>
      <c r="U3" s="72" t="s">
        <v>40</v>
      </c>
      <c r="V3" s="73" t="s">
        <v>36</v>
      </c>
    </row>
    <row r="4" spans="1:22" ht="15.6" customHeight="1" x14ac:dyDescent="0.2">
      <c r="A4" s="83"/>
      <c r="B4" s="8"/>
      <c r="C4" s="8"/>
      <c r="D4" s="8"/>
      <c r="E4" s="9"/>
      <c r="F4" s="8"/>
      <c r="G4" s="8"/>
      <c r="H4" s="8"/>
      <c r="I4" s="8"/>
      <c r="J4" s="1"/>
      <c r="L4" s="1"/>
      <c r="M4" s="1"/>
      <c r="N4" s="13" t="s">
        <v>8</v>
      </c>
      <c r="O4" s="14">
        <f>SUMIFS(F13:F44,H13:H44,"= 0")</f>
        <v>0</v>
      </c>
      <c r="P4" s="11" t="s">
        <v>9</v>
      </c>
      <c r="Q4" s="12">
        <v>0</v>
      </c>
      <c r="R4" s="1"/>
      <c r="S4" s="79">
        <v>45381</v>
      </c>
      <c r="T4" s="74" t="s">
        <v>41</v>
      </c>
      <c r="U4" s="74" t="s">
        <v>40</v>
      </c>
      <c r="V4" s="75" t="s">
        <v>36</v>
      </c>
    </row>
    <row r="5" spans="1:22" ht="17.25" customHeight="1" x14ac:dyDescent="0.25">
      <c r="A5" s="15" t="s">
        <v>10</v>
      </c>
      <c r="B5" s="8"/>
      <c r="C5" s="99"/>
      <c r="D5" s="99"/>
      <c r="E5" s="99"/>
      <c r="F5" s="99"/>
      <c r="G5" s="99"/>
      <c r="H5" s="8"/>
      <c r="I5" s="8"/>
      <c r="J5" s="1"/>
      <c r="L5" s="1"/>
      <c r="M5" s="1"/>
      <c r="N5" s="13" t="s">
        <v>11</v>
      </c>
      <c r="O5" s="14">
        <f>SUM(E13:E44)</f>
        <v>0</v>
      </c>
      <c r="R5" s="1"/>
      <c r="S5" s="81">
        <v>45413</v>
      </c>
      <c r="T5" s="76" t="s">
        <v>42</v>
      </c>
      <c r="U5" s="76" t="s">
        <v>35</v>
      </c>
      <c r="V5" s="77" t="s">
        <v>43</v>
      </c>
    </row>
    <row r="6" spans="1:22" ht="16.5" customHeight="1" x14ac:dyDescent="0.25">
      <c r="A6" s="15" t="s">
        <v>12</v>
      </c>
      <c r="B6" s="8"/>
      <c r="C6" s="99"/>
      <c r="D6" s="99"/>
      <c r="E6" s="99"/>
      <c r="F6" s="99"/>
      <c r="G6" s="99"/>
      <c r="H6"/>
      <c r="I6" s="8"/>
      <c r="J6" s="1"/>
      <c r="L6" s="1"/>
      <c r="M6" s="1"/>
      <c r="N6" s="1"/>
      <c r="O6" s="1"/>
      <c r="P6" s="1"/>
      <c r="Q6" s="1"/>
      <c r="R6" s="1"/>
      <c r="S6" s="79">
        <v>45433</v>
      </c>
      <c r="T6" s="74" t="s">
        <v>44</v>
      </c>
      <c r="U6" s="74" t="s">
        <v>35</v>
      </c>
      <c r="V6" s="75" t="s">
        <v>36</v>
      </c>
    </row>
    <row r="7" spans="1:22" ht="15.75" customHeight="1" x14ac:dyDescent="0.25">
      <c r="A7" s="15" t="s">
        <v>13</v>
      </c>
      <c r="B7" s="8"/>
      <c r="C7" s="93"/>
      <c r="D7" s="93"/>
      <c r="E7" s="93"/>
      <c r="F7" s="93"/>
      <c r="G7" s="93"/>
      <c r="H7"/>
      <c r="I7" s="16"/>
      <c r="J7" s="17"/>
      <c r="K7" s="1"/>
      <c r="L7" s="1"/>
      <c r="M7" s="1"/>
      <c r="N7" s="1"/>
      <c r="O7" s="1"/>
      <c r="P7" s="1"/>
      <c r="Q7" s="1"/>
      <c r="R7" s="1"/>
      <c r="S7" s="80">
        <v>45452</v>
      </c>
      <c r="T7" s="72" t="s">
        <v>45</v>
      </c>
      <c r="U7" s="72" t="s">
        <v>35</v>
      </c>
      <c r="V7" s="73" t="s">
        <v>46</v>
      </c>
    </row>
    <row r="8" spans="1:22" ht="13.5" customHeight="1" x14ac:dyDescent="0.2">
      <c r="A8" s="8"/>
      <c r="B8" s="8"/>
      <c r="C8" s="8"/>
      <c r="D8" s="8"/>
      <c r="E8" s="9"/>
      <c r="F8" s="8"/>
      <c r="G8" s="8"/>
      <c r="H8" s="8"/>
      <c r="I8" s="8"/>
      <c r="J8" s="17"/>
      <c r="K8" s="1"/>
      <c r="L8" s="1"/>
      <c r="M8" s="1"/>
      <c r="N8" s="1"/>
      <c r="O8" s="1"/>
      <c r="P8" s="1"/>
      <c r="Q8" s="1"/>
      <c r="R8" s="1"/>
      <c r="S8" s="79">
        <v>45463</v>
      </c>
      <c r="T8" s="74" t="s">
        <v>47</v>
      </c>
      <c r="U8" s="74" t="s">
        <v>35</v>
      </c>
      <c r="V8" s="75" t="s">
        <v>48</v>
      </c>
    </row>
    <row r="9" spans="1:22" ht="16.5" customHeight="1" x14ac:dyDescent="0.2">
      <c r="A9" s="18" t="s">
        <v>14</v>
      </c>
      <c r="B9" s="19"/>
      <c r="C9" s="19"/>
      <c r="D9" s="20"/>
      <c r="E9" s="9"/>
      <c r="F9" s="8"/>
      <c r="G9" s="8"/>
      <c r="H9" s="8"/>
      <c r="I9" s="8"/>
      <c r="J9" s="17"/>
      <c r="K9" s="21"/>
      <c r="L9" s="1"/>
      <c r="M9" s="1"/>
      <c r="N9" s="1"/>
      <c r="O9" s="1"/>
      <c r="P9" s="1"/>
      <c r="Q9" s="1"/>
      <c r="R9" s="1"/>
      <c r="S9" s="80">
        <v>45472</v>
      </c>
      <c r="T9" s="72" t="s">
        <v>49</v>
      </c>
      <c r="U9" s="72" t="s">
        <v>40</v>
      </c>
      <c r="V9" s="73" t="s">
        <v>50</v>
      </c>
    </row>
    <row r="10" spans="1:22" ht="6" customHeight="1" thickBot="1" x14ac:dyDescent="0.3">
      <c r="A10" s="22"/>
      <c r="B10" s="1"/>
      <c r="C10" s="1"/>
      <c r="D10" s="21"/>
      <c r="E10"/>
      <c r="F10"/>
      <c r="G10" s="1"/>
      <c r="H10" s="17"/>
      <c r="I10" s="17"/>
      <c r="J10" s="17"/>
      <c r="K10" s="21"/>
      <c r="L10" s="1"/>
      <c r="M10" s="1"/>
      <c r="N10" s="1"/>
      <c r="O10" s="1"/>
      <c r="P10" s="1"/>
      <c r="Q10" s="1"/>
      <c r="R10" s="1"/>
      <c r="S10" s="79">
        <v>45489</v>
      </c>
      <c r="T10" s="74" t="s">
        <v>51</v>
      </c>
      <c r="U10" s="74" t="s">
        <v>40</v>
      </c>
      <c r="V10" s="75" t="s">
        <v>52</v>
      </c>
    </row>
    <row r="11" spans="1:22" ht="15.6" customHeight="1" x14ac:dyDescent="0.2">
      <c r="A11" s="100" t="s">
        <v>15</v>
      </c>
      <c r="B11" s="23" t="s">
        <v>16</v>
      </c>
      <c r="C11" s="23" t="s">
        <v>16</v>
      </c>
      <c r="D11" s="24" t="s">
        <v>17</v>
      </c>
      <c r="E11" s="25" t="s">
        <v>18</v>
      </c>
      <c r="F11" s="26" t="s">
        <v>19</v>
      </c>
      <c r="G11" s="27" t="s">
        <v>20</v>
      </c>
      <c r="H11" s="102" t="s">
        <v>68</v>
      </c>
      <c r="I11" s="27" t="s">
        <v>21</v>
      </c>
      <c r="J11" s="21"/>
      <c r="K11" s="21"/>
      <c r="L11" s="1"/>
      <c r="M11" s="1"/>
      <c r="N11" s="1"/>
      <c r="O11" s="1"/>
      <c r="P11" s="1"/>
      <c r="Q11" s="1"/>
      <c r="R11" s="1"/>
      <c r="S11" s="80">
        <v>45519</v>
      </c>
      <c r="T11" s="72" t="s">
        <v>53</v>
      </c>
      <c r="U11" s="72" t="s">
        <v>40</v>
      </c>
      <c r="V11" s="73" t="s">
        <v>36</v>
      </c>
    </row>
    <row r="12" spans="1:22" ht="15.6" customHeight="1" thickBot="1" x14ac:dyDescent="0.25">
      <c r="A12" s="101"/>
      <c r="B12" s="28" t="s">
        <v>22</v>
      </c>
      <c r="C12" s="28" t="s">
        <v>23</v>
      </c>
      <c r="D12" s="29" t="s">
        <v>24</v>
      </c>
      <c r="E12" s="30" t="s">
        <v>24</v>
      </c>
      <c r="F12" s="31" t="s">
        <v>24</v>
      </c>
      <c r="G12" s="32" t="s">
        <v>9</v>
      </c>
      <c r="H12" s="103"/>
      <c r="I12" s="33"/>
      <c r="J12" s="21"/>
      <c r="K12" s="21"/>
      <c r="L12" s="1"/>
      <c r="M12" s="1"/>
      <c r="N12" s="1"/>
      <c r="O12" s="1"/>
      <c r="P12" s="1"/>
      <c r="Q12" s="1"/>
      <c r="R12" s="1"/>
      <c r="S12" s="79">
        <v>45553</v>
      </c>
      <c r="T12" s="74" t="s">
        <v>54</v>
      </c>
      <c r="U12" s="74" t="s">
        <v>35</v>
      </c>
      <c r="V12" s="75" t="s">
        <v>38</v>
      </c>
    </row>
    <row r="13" spans="1:22" ht="20.100000000000001" customHeight="1" thickBot="1" x14ac:dyDescent="0.3">
      <c r="A13" s="71">
        <v>45474</v>
      </c>
      <c r="B13" s="34"/>
      <c r="C13" s="34"/>
      <c r="D13" s="35" t="str">
        <f t="shared" ref="D13:D17" si="0">IF(OR(B13="",C13=""),"",IF(C13&gt;B13,C13-B13,(1+(C13-B13))))</f>
        <v/>
      </c>
      <c r="E13" s="36" t="str">
        <f>IF(OR($L$2="",$M$2="",B13="",C13=""),"",(B13&gt;=C13)*MEDIAN(0,C13-$M$2,$L$2-$M$2)+MAX(0,MIN($L$2,C13+(B13&gt;=C13))-MAX($M$2,B13))-IF(AND(H14&lt;&gt;"0",B13&gt;=C13),(C13-$M$2),0))</f>
        <v/>
      </c>
      <c r="F13" s="37" t="str">
        <f>IF(OR(D13="",E13=""),"",D13-E13)</f>
        <v/>
      </c>
      <c r="G13" s="82" t="str">
        <f t="shared" ref="G13" si="1">TEXT(A13:A41,"dddd")</f>
        <v>lunes</v>
      </c>
      <c r="H13" s="38" t="str">
        <f>IF(OR(G13="sábado",G13="domingo"),"1",IF(COUNTIF($S:$S,'JULIO 2024'!A13),"2","0"))</f>
        <v>0</v>
      </c>
      <c r="I13" s="39"/>
      <c r="J13"/>
      <c r="K13" s="40"/>
      <c r="L13" s="41"/>
      <c r="M13" s="41"/>
      <c r="N13" s="41"/>
      <c r="O13" s="41"/>
      <c r="P13" s="41"/>
      <c r="Q13" s="41"/>
      <c r="S13" s="80">
        <v>45554</v>
      </c>
      <c r="T13" s="72" t="s">
        <v>55</v>
      </c>
      <c r="U13" s="72" t="s">
        <v>35</v>
      </c>
      <c r="V13" s="73" t="s">
        <v>56</v>
      </c>
    </row>
    <row r="14" spans="1:22" ht="20.100000000000001" customHeight="1" thickBot="1" x14ac:dyDescent="0.3">
      <c r="A14" s="71">
        <v>45475</v>
      </c>
      <c r="B14" s="34"/>
      <c r="C14" s="34"/>
      <c r="D14" s="35" t="str">
        <f t="shared" si="0"/>
        <v/>
      </c>
      <c r="E14" s="36" t="str">
        <f>IF(OR($L$2="",$M$2="",B14="",C14=""),"",(B14&gt;=C14)*MEDIAN(0,C14-$M$2,$L$2-$M$2)+MAX(0,MIN($L$2,C14+(B14&gt;=C14))-MAX($M$2,B14))-IF(AND(H15&lt;&gt;"0",B14&gt;=C14),(C14-$M$2),0))</f>
        <v/>
      </c>
      <c r="F14" s="37" t="str">
        <f>IF(OR(D14="",E14=""),"",D14-E14)</f>
        <v/>
      </c>
      <c r="G14" s="82" t="str">
        <f t="shared" ref="G14:G44" si="2">TEXT(A14:A45,"dddd")</f>
        <v>martes</v>
      </c>
      <c r="H14" s="38" t="str">
        <f>IF(OR(G14="sábado",G14="domingo"),"1",IF(COUNTIF($S:$S,'JULIO 2024'!A14),"2","0"))</f>
        <v>0</v>
      </c>
      <c r="I14" s="39"/>
      <c r="J14"/>
      <c r="K14"/>
      <c r="L14" s="41"/>
      <c r="M14" s="41"/>
      <c r="N14" s="41"/>
      <c r="O14" s="41"/>
      <c r="P14" s="41"/>
      <c r="Q14" s="41"/>
      <c r="R14" s="41"/>
      <c r="S14" s="79">
        <v>45555</v>
      </c>
      <c r="T14" s="74" t="s">
        <v>57</v>
      </c>
      <c r="U14" s="74" t="s">
        <v>35</v>
      </c>
      <c r="V14" s="75" t="s">
        <v>58</v>
      </c>
    </row>
    <row r="15" spans="1:22" ht="20.100000000000001" customHeight="1" thickBot="1" x14ac:dyDescent="0.3">
      <c r="A15" s="71">
        <v>45476</v>
      </c>
      <c r="B15" s="34"/>
      <c r="C15" s="34"/>
      <c r="D15" s="35" t="str">
        <f t="shared" si="0"/>
        <v/>
      </c>
      <c r="E15" s="36" t="str">
        <f>IF(OR($L$2="",$M$2="",B15="",C15=""),"",(B15&gt;=C15)*MEDIAN(0,C15-$M$2,$L$2-$M$2)+MAX(0,MIN($L$2,C15+(B15&gt;=C15))-MAX($M$2,B15))-IF(AND(H16&lt;&gt;"0",B15&gt;=C15),(C15-$M$2),0))</f>
        <v/>
      </c>
      <c r="F15" s="37" t="str">
        <f>IF(OR(D15="",E15=""),"",D15-E15)</f>
        <v/>
      </c>
      <c r="G15" s="82" t="str">
        <f t="shared" si="2"/>
        <v>miércoles</v>
      </c>
      <c r="H15" s="38" t="str">
        <f>IF(OR(G15="sábado",G15="domingo"),"1",IF(COUNTIF($S:$S,'JULIO 2024'!A15),"2","0"))</f>
        <v>0</v>
      </c>
      <c r="I15" s="39"/>
      <c r="J15"/>
      <c r="K15"/>
      <c r="L15" s="41"/>
      <c r="M15" s="41"/>
      <c r="N15" s="42"/>
      <c r="O15" s="41"/>
      <c r="P15" s="41"/>
      <c r="Q15" s="41"/>
      <c r="R15" s="41"/>
      <c r="S15" s="80">
        <v>45577</v>
      </c>
      <c r="T15" s="72" t="s">
        <v>59</v>
      </c>
      <c r="U15" s="72" t="s">
        <v>35</v>
      </c>
      <c r="V15" s="73" t="s">
        <v>60</v>
      </c>
    </row>
    <row r="16" spans="1:22" ht="20.100000000000001" customHeight="1" thickBot="1" x14ac:dyDescent="0.3">
      <c r="A16" s="71">
        <v>45477</v>
      </c>
      <c r="B16" s="34"/>
      <c r="C16" s="34"/>
      <c r="D16" s="35" t="str">
        <f t="shared" si="0"/>
        <v/>
      </c>
      <c r="E16" s="36" t="str">
        <f>IF(OR($L$2="",$M$2="",B16="",C16=""),"",(B16&gt;=C16)*MEDIAN(0,C16-$M$2,$L$2-$M$2)+MAX(0,MIN($L$2,C16+(B16&gt;=C16))-MAX($M$2,B16))-IF(AND(H17&lt;&gt;"0",B16&gt;=C16),(C16-$M$2),0))</f>
        <v/>
      </c>
      <c r="F16" s="37" t="str">
        <f>IF(OR(D16="",E16=""),"",D16-E16)</f>
        <v/>
      </c>
      <c r="G16" s="82" t="str">
        <f t="shared" si="2"/>
        <v>jueves</v>
      </c>
      <c r="H16" s="38" t="str">
        <f>IF(OR(G16="sábado",G16="domingo"),"1",IF(COUNTIF($S:$S,'JULIO 2024'!A16),"2","0"))</f>
        <v>0</v>
      </c>
      <c r="I16" s="39"/>
      <c r="J16"/>
      <c r="K16"/>
      <c r="L16" s="41"/>
      <c r="M16" s="41"/>
      <c r="N16" s="41"/>
      <c r="O16" s="41"/>
      <c r="P16" s="41"/>
      <c r="Q16" s="41"/>
      <c r="R16" s="41"/>
      <c r="S16" s="79">
        <v>45592</v>
      </c>
      <c r="T16" s="74" t="s">
        <v>61</v>
      </c>
      <c r="U16" s="74" t="s">
        <v>35</v>
      </c>
      <c r="V16" s="75" t="s">
        <v>46</v>
      </c>
    </row>
    <row r="17" spans="1:22" ht="20.100000000000001" customHeight="1" thickBot="1" x14ac:dyDescent="0.3">
      <c r="A17" s="71">
        <v>45478</v>
      </c>
      <c r="B17" s="34"/>
      <c r="C17" s="34"/>
      <c r="D17" s="35" t="str">
        <f t="shared" si="0"/>
        <v/>
      </c>
      <c r="E17" s="36" t="str">
        <f>IF(OR($L$2="",$M$2="",B17="",C17=""),"",(B17&gt;=C17)*MEDIAN(0,C17-$M$2,$L$2-$M$2)+MAX(0,MIN($L$2,C17+(B17&gt;=C17))-MAX($M$2,B17))-IF(AND(H18&lt;&gt;"0",B17&gt;=C17),(C17-$M$2),0))</f>
        <v/>
      </c>
      <c r="F17" s="37" t="str">
        <f>IF(OR(D17="",E17=""),"",D17-E17)</f>
        <v/>
      </c>
      <c r="G17" s="82" t="str">
        <f t="shared" si="2"/>
        <v>viernes</v>
      </c>
      <c r="H17" s="38" t="str">
        <f>IF(OR(G17="sábado",G17="domingo"),"1",IF(COUNTIF($S:$S,'JULIO 2024'!A17),"2","0"))</f>
        <v>0</v>
      </c>
      <c r="I17" s="39"/>
      <c r="J17"/>
      <c r="K17"/>
      <c r="L17" s="41"/>
      <c r="M17" s="41"/>
      <c r="N17" s="41"/>
      <c r="O17" s="41"/>
      <c r="P17" s="41"/>
      <c r="Q17" s="41"/>
      <c r="R17" s="41"/>
      <c r="S17" s="80">
        <v>45596</v>
      </c>
      <c r="T17" s="72" t="s">
        <v>62</v>
      </c>
      <c r="U17" s="72" t="s">
        <v>40</v>
      </c>
      <c r="V17" s="73" t="s">
        <v>63</v>
      </c>
    </row>
    <row r="18" spans="1:22" ht="20.100000000000001" customHeight="1" thickBot="1" x14ac:dyDescent="0.3">
      <c r="A18" s="71">
        <v>45479</v>
      </c>
      <c r="B18" s="34"/>
      <c r="C18" s="34"/>
      <c r="D18" s="35" t="str">
        <f>IF(OR(B18="",C18=""),"",IF(C18&gt;B18,C18-B18,(1+(C18-B18))))</f>
        <v/>
      </c>
      <c r="E18" s="36" t="str">
        <f>IF(OR(B18="",C18=""),"", IF(AND(H19="0",B18&gt;=C18),C18-$M$2,0))</f>
        <v/>
      </c>
      <c r="F18" s="37" t="str">
        <f>IF(OR(B18="",C18=""),"",D18-E18)</f>
        <v/>
      </c>
      <c r="G18" s="82" t="str">
        <f t="shared" si="2"/>
        <v>sábado</v>
      </c>
      <c r="H18" s="38" t="str">
        <f>IF(OR(G18="sábado",G18="domingo"),"1",IF(COUNTIF($S:$S,'JULIO 2024'!A18),"2","0"))</f>
        <v>1</v>
      </c>
      <c r="I18" s="39"/>
      <c r="J18"/>
      <c r="K18"/>
      <c r="S18" s="79">
        <v>45597</v>
      </c>
      <c r="T18" s="74" t="s">
        <v>64</v>
      </c>
      <c r="U18" s="74" t="s">
        <v>40</v>
      </c>
      <c r="V18" s="75" t="s">
        <v>36</v>
      </c>
    </row>
    <row r="19" spans="1:22" ht="20.100000000000001" customHeight="1" thickBot="1" x14ac:dyDescent="0.3">
      <c r="A19" s="71">
        <v>45480</v>
      </c>
      <c r="B19" s="34"/>
      <c r="C19" s="34"/>
      <c r="D19" s="35" t="str">
        <f>IF(OR(B19="",C19=""),"",IF(C19&gt;B19,C19-B19,(1+(C19-B19))))</f>
        <v/>
      </c>
      <c r="E19" s="36" t="str">
        <f>IF(OR(B19="",C19=""),"", IF(AND(H20="0",B19&gt;=C19),C19-$M$2,0))</f>
        <v/>
      </c>
      <c r="F19" s="37" t="str">
        <f>IF(OR(B19="",C19=""),"",D19-E19)</f>
        <v/>
      </c>
      <c r="G19" s="82" t="str">
        <f t="shared" si="2"/>
        <v>domingo</v>
      </c>
      <c r="H19" s="38" t="str">
        <f>IF(OR(G19="sábado",G19="domingo"),"1",IF(COUNTIF($S:$S,'JULIO 2024'!A19),"2","0"))</f>
        <v>1</v>
      </c>
      <c r="I19" s="39"/>
      <c r="J19"/>
      <c r="K19"/>
      <c r="S19" s="80">
        <v>45620</v>
      </c>
      <c r="T19" s="72" t="s">
        <v>65</v>
      </c>
      <c r="U19" s="72" t="s">
        <v>35</v>
      </c>
      <c r="V19" s="73" t="s">
        <v>46</v>
      </c>
    </row>
    <row r="20" spans="1:22" ht="20.100000000000001" customHeight="1" thickBot="1" x14ac:dyDescent="0.3">
      <c r="A20" s="71">
        <v>45481</v>
      </c>
      <c r="B20" s="34"/>
      <c r="C20" s="34"/>
      <c r="D20" s="35" t="str">
        <f t="shared" ref="D20:D24" si="3">IF(OR(B20="",C20=""),"",IF(C20&gt;B20,C20-B20,(1+(C20-B20))))</f>
        <v/>
      </c>
      <c r="E20" s="36" t="str">
        <f>IF(OR($L$2="",$M$2="",B20="",C20=""),"",(B20&gt;=C20)*MEDIAN(0,C20-$M$2,$L$2-$M$2)+MAX(0,MIN($L$2,C20+(B20&gt;=C20))-MAX($M$2,B20))-IF(AND(H21&lt;&gt;"0",B20&gt;=C20),(C20-$M$2),0))</f>
        <v/>
      </c>
      <c r="F20" s="37" t="str">
        <f>IF(OR(D20="",E20=""),"",D20-E20)</f>
        <v/>
      </c>
      <c r="G20" s="82" t="str">
        <f t="shared" si="2"/>
        <v>lunes</v>
      </c>
      <c r="H20" s="38" t="str">
        <f>IF(OR(G20="sábado",G20="domingo"),"1",IF(COUNTIF($S:$S,'JULIO 2024'!A20),"2","0"))</f>
        <v>0</v>
      </c>
      <c r="I20" s="39"/>
      <c r="J20"/>
      <c r="K20"/>
      <c r="S20" s="79">
        <v>45634</v>
      </c>
      <c r="T20" s="74" t="s">
        <v>66</v>
      </c>
      <c r="U20" s="74" t="s">
        <v>40</v>
      </c>
      <c r="V20" s="75" t="s">
        <v>36</v>
      </c>
    </row>
    <row r="21" spans="1:22" ht="20.100000000000001" customHeight="1" thickBot="1" x14ac:dyDescent="0.3">
      <c r="A21" s="71">
        <v>45482</v>
      </c>
      <c r="B21" s="34"/>
      <c r="C21" s="34"/>
      <c r="D21" s="35" t="str">
        <f t="shared" si="3"/>
        <v/>
      </c>
      <c r="E21" s="36" t="str">
        <f>IF(OR($L$2="",$M$2="",B21="",C21=""),"",(B21&gt;=C21)*MEDIAN(0,C21-$M$2,$L$2-$M$2)+MAX(0,MIN($L$2,C21+(B21&gt;=C21))-MAX($M$2,B21))-IF(AND(H22&lt;&gt;"0",B21&gt;=C21),(C21-$M$2),0))</f>
        <v/>
      </c>
      <c r="F21" s="37" t="str">
        <f>IF(OR(D21="",E21=""),"",D21-E21)</f>
        <v/>
      </c>
      <c r="G21" s="82" t="str">
        <f t="shared" si="2"/>
        <v>martes</v>
      </c>
      <c r="H21" s="38" t="str">
        <f>IF(OR(G21="sábado",G21="domingo"),"1",IF(COUNTIF($S:$S,'JULIO 2024'!A21),"2","0"))</f>
        <v>0</v>
      </c>
      <c r="I21" s="39"/>
      <c r="J21"/>
      <c r="K21"/>
      <c r="S21" s="80">
        <v>45651</v>
      </c>
      <c r="T21" s="72" t="s">
        <v>67</v>
      </c>
      <c r="U21" s="72" t="s">
        <v>40</v>
      </c>
      <c r="V21" s="73" t="s">
        <v>38</v>
      </c>
    </row>
    <row r="22" spans="1:22" ht="20.100000000000001" customHeight="1" thickBot="1" x14ac:dyDescent="0.3">
      <c r="A22" s="71">
        <v>45483</v>
      </c>
      <c r="B22" s="34"/>
      <c r="C22" s="34"/>
      <c r="D22" s="35" t="str">
        <f t="shared" si="3"/>
        <v/>
      </c>
      <c r="E22" s="36" t="str">
        <f>IF(OR($L$2="",$M$2="",B22="",C22=""),"",(B22&gt;=C22)*MEDIAN(0,C22-$M$2,$L$2-$M$2)+MAX(0,MIN($L$2,C22+(B22&gt;=C22))-MAX($M$2,B22))-IF(AND(H23&lt;&gt;"0",B22&gt;=C22),(C22-$M$2),0))</f>
        <v/>
      </c>
      <c r="F22" s="37" t="str">
        <f>IF(OR(D22="",E22=""),"",D22-E22)</f>
        <v/>
      </c>
      <c r="G22" s="82" t="str">
        <f t="shared" si="2"/>
        <v>miércoles</v>
      </c>
      <c r="H22" s="38" t="str">
        <f>IF(OR(G22="sábado",G22="domingo"),"1",IF(COUNTIF($S:$S,'JULIO 2024'!A22),"2","0"))</f>
        <v>0</v>
      </c>
      <c r="I22" s="39"/>
      <c r="J22"/>
      <c r="K22"/>
    </row>
    <row r="23" spans="1:22" ht="20.100000000000001" customHeight="1" thickBot="1" x14ac:dyDescent="0.3">
      <c r="A23" s="71">
        <v>45484</v>
      </c>
      <c r="B23" s="34"/>
      <c r="C23" s="34"/>
      <c r="D23" s="35" t="str">
        <f t="shared" si="3"/>
        <v/>
      </c>
      <c r="E23" s="36" t="str">
        <f>IF(OR($L$2="",$M$2="",B23="",C23=""),"",(B23&gt;=C23)*MEDIAN(0,C23-$M$2,$L$2-$M$2)+MAX(0,MIN($L$2,C23+(B23&gt;=C23))-MAX($M$2,B23))-IF(AND(H24&lt;&gt;"0",B23&gt;=C23),(C23-$M$2),0))</f>
        <v/>
      </c>
      <c r="F23" s="37" t="str">
        <f>IF(OR(D23="",E23=""),"",D23-E23)</f>
        <v/>
      </c>
      <c r="G23" s="82" t="str">
        <f t="shared" si="2"/>
        <v>jueves</v>
      </c>
      <c r="H23" s="38" t="str">
        <f>IF(OR(G23="sábado",G23="domingo"),"1",IF(COUNTIF($S:$S,'JULIO 2024'!A23),"2","0"))</f>
        <v>0</v>
      </c>
      <c r="I23" s="39"/>
      <c r="J23"/>
      <c r="K23"/>
    </row>
    <row r="24" spans="1:22" ht="20.100000000000001" customHeight="1" thickBot="1" x14ac:dyDescent="0.3">
      <c r="A24" s="71">
        <v>45485</v>
      </c>
      <c r="B24" s="34"/>
      <c r="C24" s="34"/>
      <c r="D24" s="35" t="str">
        <f t="shared" si="3"/>
        <v/>
      </c>
      <c r="E24" s="36" t="str">
        <f>IF(OR($L$2="",$M$2="",B24="",C24=""),"",(B24&gt;=C24)*MEDIAN(0,C24-$M$2,$L$2-$M$2)+MAX(0,MIN($L$2,C24+(B24&gt;=C24))-MAX($M$2,B24))-IF(AND(H25&lt;&gt;"0",B24&gt;=C24),(C24-$M$2),0))</f>
        <v/>
      </c>
      <c r="F24" s="37" t="str">
        <f>IF(OR(D24="",E24=""),"",D24-E24)</f>
        <v/>
      </c>
      <c r="G24" s="82" t="str">
        <f t="shared" si="2"/>
        <v>viernes</v>
      </c>
      <c r="H24" s="38" t="str">
        <f>IF(OR(G24="sábado",G24="domingo"),"1",IF(COUNTIF($S:$S,'JULIO 2024'!A24),"2","0"))</f>
        <v>0</v>
      </c>
      <c r="I24" s="39"/>
      <c r="J24"/>
      <c r="K24"/>
    </row>
    <row r="25" spans="1:22" ht="20.100000000000001" customHeight="1" thickBot="1" x14ac:dyDescent="0.3">
      <c r="A25" s="71">
        <v>45486</v>
      </c>
      <c r="B25" s="34"/>
      <c r="C25" s="34"/>
      <c r="D25" s="35" t="str">
        <f>IF(OR(B25="",C25=""),"",IF(C25&gt;B25,C25-B25,(1+(C25-B25))))</f>
        <v/>
      </c>
      <c r="E25" s="36" t="str">
        <f>IF(OR(B25="",C25=""),"", IF(AND(H26="0",B25&gt;=C25),C25-$M$2,0))</f>
        <v/>
      </c>
      <c r="F25" s="37" t="str">
        <f>IF(OR(B25="",C25=""),"",D25-E25)</f>
        <v/>
      </c>
      <c r="G25" s="82" t="str">
        <f t="shared" si="2"/>
        <v>sábado</v>
      </c>
      <c r="H25" s="38" t="str">
        <f>IF(OR(G25="sábado",G25="domingo"),"1",IF(COUNTIF($S:$S,'JULIO 2024'!A25),"2","0"))</f>
        <v>1</v>
      </c>
      <c r="I25" s="39"/>
      <c r="J25"/>
      <c r="K25"/>
    </row>
    <row r="26" spans="1:22" ht="20.100000000000001" customHeight="1" thickBot="1" x14ac:dyDescent="0.3">
      <c r="A26" s="71">
        <v>45487</v>
      </c>
      <c r="B26" s="34"/>
      <c r="C26" s="34"/>
      <c r="D26" s="35" t="str">
        <f>IF(OR(B26="",C26=""),"",IF(C26&gt;B26,C26-B26,(1+(C26-B26))))</f>
        <v/>
      </c>
      <c r="E26" s="36" t="str">
        <f>IF(OR(B26="",C26=""),"", IF(AND(H27="0",B26&gt;=C26),C26-$M$2,0))</f>
        <v/>
      </c>
      <c r="F26" s="37" t="str">
        <f>IF(OR(B26="",C26=""),"",D26-E26)</f>
        <v/>
      </c>
      <c r="G26" s="82" t="str">
        <f t="shared" si="2"/>
        <v>domingo</v>
      </c>
      <c r="H26" s="38" t="str">
        <f>IF(OR(G26="sábado",G26="domingo"),"1",IF(COUNTIF($S:$S,'JULIO 2024'!A26),"2","0"))</f>
        <v>1</v>
      </c>
      <c r="I26" s="39"/>
      <c r="J26"/>
      <c r="K26"/>
    </row>
    <row r="27" spans="1:22" ht="20.100000000000001" customHeight="1" thickBot="1" x14ac:dyDescent="0.3">
      <c r="A27" s="71">
        <v>45488</v>
      </c>
      <c r="B27" s="34"/>
      <c r="C27" s="34"/>
      <c r="D27" s="35" t="str">
        <f t="shared" ref="D27" si="4">IF(OR(B27="",C27=""),"",IF(C27&gt;B27,C27-B27,(1+(C27-B27))))</f>
        <v/>
      </c>
      <c r="E27" s="36" t="str">
        <f>IF(OR($L$2="",$M$2="",B27="",C27=""),"",(B27&gt;=C27)*MEDIAN(0,C27-$M$2,$L$2-$M$2)+MAX(0,MIN($L$2,C27+(B27&gt;=C27))-MAX($M$2,B27))-IF(AND(H28&lt;&gt;"0",B27&gt;=C27),(C27-$M$2),0))</f>
        <v/>
      </c>
      <c r="F27" s="37" t="str">
        <f>IF(OR(D27="",E27=""),"",D27-E27)</f>
        <v/>
      </c>
      <c r="G27" s="82" t="str">
        <f t="shared" si="2"/>
        <v>lunes</v>
      </c>
      <c r="H27" s="38" t="str">
        <f>IF(OR(G27="sábado",G27="domingo"),"1",IF(COUNTIF($S:$S,'JULIO 2024'!A27),"2","0"))</f>
        <v>0</v>
      </c>
      <c r="I27" s="39"/>
      <c r="J27"/>
      <c r="K27"/>
    </row>
    <row r="28" spans="1:22" ht="20.100000000000001" customHeight="1" thickBot="1" x14ac:dyDescent="0.3">
      <c r="A28" s="71">
        <v>45489</v>
      </c>
      <c r="B28" s="34"/>
      <c r="C28" s="34"/>
      <c r="D28" s="35" t="str">
        <f>IF(OR(B28="",C28=""),"",IF(C28&gt;B28,C28-B28,(1+(C28-B28))))</f>
        <v/>
      </c>
      <c r="E28" s="36" t="str">
        <f>IF(OR(B28="",C28=""),"", IF(AND(H29="0",B28&gt;=C28),C28-$M$2,0))</f>
        <v/>
      </c>
      <c r="F28" s="37" t="str">
        <f>IF(OR(B28="",C28=""),"",D28-E28)</f>
        <v/>
      </c>
      <c r="G28" s="82" t="str">
        <f t="shared" si="2"/>
        <v>martes</v>
      </c>
      <c r="H28" s="38" t="str">
        <f>IF(OR(G28="sábado",G28="domingo"),"1",IF(COUNTIF($S:$S,'JULIO 2024'!A28),"2","0"))</f>
        <v>2</v>
      </c>
      <c r="I28" s="39"/>
      <c r="J28"/>
      <c r="K28"/>
    </row>
    <row r="29" spans="1:22" ht="20.100000000000001" customHeight="1" thickBot="1" x14ac:dyDescent="0.3">
      <c r="A29" s="71">
        <v>45490</v>
      </c>
      <c r="B29" s="34"/>
      <c r="C29" s="34"/>
      <c r="D29" s="35" t="str">
        <f t="shared" ref="D29:D31" si="5">IF(OR(B29="",C29=""),"",IF(C29&gt;B29,C29-B29,(1+(C29-B29))))</f>
        <v/>
      </c>
      <c r="E29" s="36" t="str">
        <f>IF(OR($L$2="",$M$2="",B29="",C29=""),"",(B29&gt;=C29)*MEDIAN(0,C29-$M$2,$L$2-$M$2)+MAX(0,MIN($L$2,C29+(B29&gt;=C29))-MAX($M$2,B29))-IF(AND(H30&lt;&gt;"0",B29&gt;=C29),(C29-$M$2),0))</f>
        <v/>
      </c>
      <c r="F29" s="37" t="str">
        <f>IF(OR(D29="",E29=""),"",D29-E29)</f>
        <v/>
      </c>
      <c r="G29" s="82" t="str">
        <f t="shared" si="2"/>
        <v>miércoles</v>
      </c>
      <c r="H29" s="38" t="str">
        <f>IF(OR(G29="sábado",G29="domingo"),"1",IF(COUNTIF($S:$S,'JULIO 2024'!A29),"2","0"))</f>
        <v>0</v>
      </c>
      <c r="I29" s="39"/>
      <c r="J29"/>
      <c r="K29"/>
    </row>
    <row r="30" spans="1:22" ht="20.100000000000001" customHeight="1" thickBot="1" x14ac:dyDescent="0.3">
      <c r="A30" s="71">
        <v>45491</v>
      </c>
      <c r="B30" s="34"/>
      <c r="C30" s="34"/>
      <c r="D30" s="35" t="str">
        <f t="shared" si="5"/>
        <v/>
      </c>
      <c r="E30" s="36" t="str">
        <f>IF(OR($L$2="",$M$2="",B30="",C30=""),"",(B30&gt;=C30)*MEDIAN(0,C30-$M$2,$L$2-$M$2)+MAX(0,MIN($L$2,C30+(B30&gt;=C30))-MAX($M$2,B30))-IF(AND(H31&lt;&gt;"0",B30&gt;=C30),(C30-$M$2),0))</f>
        <v/>
      </c>
      <c r="F30" s="37" t="str">
        <f>IF(OR(D30="",E30=""),"",D30-E30)</f>
        <v/>
      </c>
      <c r="G30" s="82" t="str">
        <f t="shared" si="2"/>
        <v>jueves</v>
      </c>
      <c r="H30" s="38" t="str">
        <f>IF(OR(G30="sábado",G30="domingo"),"1",IF(COUNTIF($S:$S,'JULIO 2024'!A30),"2","0"))</f>
        <v>0</v>
      </c>
      <c r="I30" s="39"/>
      <c r="J30"/>
      <c r="K30"/>
    </row>
    <row r="31" spans="1:22" ht="20.100000000000001" customHeight="1" thickBot="1" x14ac:dyDescent="0.3">
      <c r="A31" s="71">
        <v>45492</v>
      </c>
      <c r="B31" s="34"/>
      <c r="C31" s="34"/>
      <c r="D31" s="35" t="str">
        <f t="shared" si="5"/>
        <v/>
      </c>
      <c r="E31" s="36" t="str">
        <f>IF(OR($L$2="",$M$2="",B31="",C31=""),"",(B31&gt;=C31)*MEDIAN(0,C31-$M$2,$L$2-$M$2)+MAX(0,MIN($L$2,C31+(B31&gt;=C31))-MAX($M$2,B31))-IF(AND(H32&lt;&gt;"0",B31&gt;=C31),(C31-$M$2),0))</f>
        <v/>
      </c>
      <c r="F31" s="37" t="str">
        <f>IF(OR(D31="",E31=""),"",D31-E31)</f>
        <v/>
      </c>
      <c r="G31" s="82" t="str">
        <f t="shared" si="2"/>
        <v>viernes</v>
      </c>
      <c r="H31" s="38" t="str">
        <f>IF(OR(G31="sábado",G31="domingo"),"1",IF(COUNTIF($S:$S,'JULIO 2024'!A31),"2","0"))</f>
        <v>0</v>
      </c>
      <c r="I31" s="39"/>
      <c r="J31"/>
      <c r="K31"/>
    </row>
    <row r="32" spans="1:22" ht="20.100000000000001" customHeight="1" thickBot="1" x14ac:dyDescent="0.3">
      <c r="A32" s="71">
        <v>45493</v>
      </c>
      <c r="B32" s="34"/>
      <c r="C32" s="34"/>
      <c r="D32" s="35" t="str">
        <f>IF(OR(B32="",C32=""),"",IF(C32&gt;B32,C32-B32,(1+(C32-B32))))</f>
        <v/>
      </c>
      <c r="E32" s="36" t="str">
        <f>IF(OR(B32="",C32=""),"", IF(AND(H33="0",B32&gt;=C32),C32-$M$2,0))</f>
        <v/>
      </c>
      <c r="F32" s="37" t="str">
        <f>IF(OR(B32="",C32=""),"",D32-E32)</f>
        <v/>
      </c>
      <c r="G32" s="82" t="str">
        <f t="shared" si="2"/>
        <v>sábado</v>
      </c>
      <c r="H32" s="38" t="str">
        <f>IF(OR(G32="sábado",G32="domingo"),"1",IF(COUNTIF($S:$S,'JULIO 2024'!A32),"2","0"))</f>
        <v>1</v>
      </c>
      <c r="I32" s="39"/>
      <c r="J32"/>
      <c r="K32"/>
    </row>
    <row r="33" spans="1:10" ht="20.100000000000001" customHeight="1" thickBot="1" x14ac:dyDescent="0.3">
      <c r="A33" s="71">
        <v>45494</v>
      </c>
      <c r="B33" s="34"/>
      <c r="C33" s="34"/>
      <c r="D33" s="35" t="str">
        <f>IF(OR(B33="",C33=""),"",IF(C33&gt;B33,C33-B33,(1+(C33-B33))))</f>
        <v/>
      </c>
      <c r="E33" s="36" t="str">
        <f>IF(OR(B33="",C33=""),"", IF(AND(H34="0",B33&gt;=C33),C33-$M$2,0))</f>
        <v/>
      </c>
      <c r="F33" s="37" t="str">
        <f>IF(OR(B33="",C33=""),"",D33-E33)</f>
        <v/>
      </c>
      <c r="G33" s="82" t="str">
        <f t="shared" si="2"/>
        <v>domingo</v>
      </c>
      <c r="H33" s="38" t="str">
        <f>IF(OR(G33="sábado",G33="domingo"),"1",IF(COUNTIF($S:$S,'JULIO 2024'!A33),"2","0"))</f>
        <v>1</v>
      </c>
      <c r="I33" s="39"/>
      <c r="J33" s="41"/>
    </row>
    <row r="34" spans="1:10" ht="20.100000000000001" customHeight="1" thickBot="1" x14ac:dyDescent="0.3">
      <c r="A34" s="71">
        <v>45495</v>
      </c>
      <c r="B34" s="34"/>
      <c r="C34" s="34"/>
      <c r="D34" s="35" t="str">
        <f t="shared" ref="D34:D38" si="6">IF(OR(B34="",C34=""),"",IF(C34&gt;B34,C34-B34,(1+(C34-B34))))</f>
        <v/>
      </c>
      <c r="E34" s="36" t="str">
        <f>IF(OR($L$2="",$M$2="",B34="",C34=""),"",(B34&gt;=C34)*MEDIAN(0,C34-$M$2,$L$2-$M$2)+MAX(0,MIN($L$2,C34+(B34&gt;=C34))-MAX($M$2,B34))-IF(AND(H35&lt;&gt;"0",B34&gt;=C34),(C34-$M$2),0))</f>
        <v/>
      </c>
      <c r="F34" s="37" t="str">
        <f>IF(OR(D34="",E34=""),"",D34-E34)</f>
        <v/>
      </c>
      <c r="G34" s="82" t="str">
        <f t="shared" si="2"/>
        <v>lunes</v>
      </c>
      <c r="H34" s="38" t="str">
        <f>IF(OR(G34="sábado",G34="domingo"),"1",IF(COUNTIF($S:$S,'JULIO 2024'!A34),"2","0"))</f>
        <v>0</v>
      </c>
      <c r="I34" s="39"/>
      <c r="J34" s="41"/>
    </row>
    <row r="35" spans="1:10" ht="20.100000000000001" customHeight="1" thickBot="1" x14ac:dyDescent="0.3">
      <c r="A35" s="71">
        <v>45496</v>
      </c>
      <c r="B35" s="34"/>
      <c r="C35" s="34"/>
      <c r="D35" s="35" t="str">
        <f t="shared" si="6"/>
        <v/>
      </c>
      <c r="E35" s="36" t="str">
        <f>IF(OR($L$2="",$M$2="",B35="",C35=""),"",(B35&gt;=C35)*MEDIAN(0,C35-$M$2,$L$2-$M$2)+MAX(0,MIN($L$2,C35+(B35&gt;=C35))-MAX($M$2,B35))-IF(AND(H36&lt;&gt;"0",B35&gt;=C35),(C35-$M$2),0))</f>
        <v/>
      </c>
      <c r="F35" s="37" t="str">
        <f>IF(OR(D35="",E35=""),"",D35-E35)</f>
        <v/>
      </c>
      <c r="G35" s="82" t="str">
        <f t="shared" si="2"/>
        <v>martes</v>
      </c>
      <c r="H35" s="38" t="str">
        <f>IF(OR(G35="sábado",G35="domingo"),"1",IF(COUNTIF($S:$S,'JULIO 2024'!A35),"2","0"))</f>
        <v>0</v>
      </c>
      <c r="I35" s="39"/>
      <c r="J35" s="41"/>
    </row>
    <row r="36" spans="1:10" ht="20.100000000000001" customHeight="1" thickBot="1" x14ac:dyDescent="0.3">
      <c r="A36" s="71">
        <v>45497</v>
      </c>
      <c r="B36" s="34"/>
      <c r="C36" s="34"/>
      <c r="D36" s="35" t="str">
        <f t="shared" si="6"/>
        <v/>
      </c>
      <c r="E36" s="36" t="str">
        <f>IF(OR($L$2="",$M$2="",B36="",C36=""),"",(B36&gt;=C36)*MEDIAN(0,C36-$M$2,$L$2-$M$2)+MAX(0,MIN($L$2,C36+(B36&gt;=C36))-MAX($M$2,B36))-IF(AND(H37&lt;&gt;"0",B36&gt;=C36),(C36-$M$2),0))</f>
        <v/>
      </c>
      <c r="F36" s="37" t="str">
        <f>IF(OR(D36="",E36=""),"",D36-E36)</f>
        <v/>
      </c>
      <c r="G36" s="82" t="str">
        <f t="shared" si="2"/>
        <v>miércoles</v>
      </c>
      <c r="H36" s="38" t="str">
        <f>IF(OR(G36="sábado",G36="domingo"),"1",IF(COUNTIF($S:$S,'JULIO 2024'!A36),"2","0"))</f>
        <v>0</v>
      </c>
      <c r="I36" s="39"/>
      <c r="J36" s="41"/>
    </row>
    <row r="37" spans="1:10" ht="20.100000000000001" customHeight="1" thickBot="1" x14ac:dyDescent="0.3">
      <c r="A37" s="71">
        <v>45498</v>
      </c>
      <c r="B37" s="34"/>
      <c r="C37" s="34"/>
      <c r="D37" s="35" t="str">
        <f t="shared" si="6"/>
        <v/>
      </c>
      <c r="E37" s="36" t="str">
        <f>IF(OR($L$2="",$M$2="",B37="",C37=""),"",(B37&gt;=C37)*MEDIAN(0,C37-$M$2,$L$2-$M$2)+MAX(0,MIN($L$2,C37+(B37&gt;=C37))-MAX($M$2,B37))-IF(AND(H38&lt;&gt;"0",B37&gt;=C37),(C37-$M$2),0))</f>
        <v/>
      </c>
      <c r="F37" s="37" t="str">
        <f>IF(OR(D37="",E37=""),"",D37-E37)</f>
        <v/>
      </c>
      <c r="G37" s="82" t="str">
        <f t="shared" si="2"/>
        <v>jueves</v>
      </c>
      <c r="H37" s="38" t="str">
        <f>IF(OR(G37="sábado",G37="domingo"),"1",IF(COUNTIF($S:$S,'JULIO 2024'!A37),"2","0"))</f>
        <v>0</v>
      </c>
      <c r="I37" s="39"/>
      <c r="J37" s="41"/>
    </row>
    <row r="38" spans="1:10" ht="20.100000000000001" customHeight="1" thickBot="1" x14ac:dyDescent="0.3">
      <c r="A38" s="71">
        <v>45499</v>
      </c>
      <c r="B38" s="34"/>
      <c r="C38" s="34"/>
      <c r="D38" s="35" t="str">
        <f t="shared" si="6"/>
        <v/>
      </c>
      <c r="E38" s="36" t="str">
        <f>IF(OR($L$2="",$M$2="",B38="",C38=""),"",(B38&gt;=C38)*MEDIAN(0,C38-$M$2,$L$2-$M$2)+MAX(0,MIN($L$2,C38+(B38&gt;=C38))-MAX($M$2,B38))-IF(AND(H39&lt;&gt;"0",B38&gt;=C38),(C38-$M$2),0))</f>
        <v/>
      </c>
      <c r="F38" s="37" t="str">
        <f>IF(OR(D38="",E38=""),"",D38-E38)</f>
        <v/>
      </c>
      <c r="G38" s="82" t="str">
        <f t="shared" si="2"/>
        <v>viernes</v>
      </c>
      <c r="H38" s="38" t="str">
        <f>IF(OR(G38="sábado",G38="domingo"),"1",IF(COUNTIF($S:$S,'JULIO 2024'!A38),"2","0"))</f>
        <v>0</v>
      </c>
      <c r="I38" s="39"/>
      <c r="J38" s="41"/>
    </row>
    <row r="39" spans="1:10" ht="20.100000000000001" customHeight="1" thickBot="1" x14ac:dyDescent="0.3">
      <c r="A39" s="71">
        <v>45500</v>
      </c>
      <c r="B39" s="34"/>
      <c r="C39" s="34"/>
      <c r="D39" s="35" t="str">
        <f>IF(OR(B39="",C39=""),"",IF(C39&gt;B39,C39-B39,(1+(C39-B39))))</f>
        <v/>
      </c>
      <c r="E39" s="36" t="str">
        <f>IF(OR(B39="",C39=""),"", IF(AND(H40="0",B39&gt;=C39),C39-$M$2,0))</f>
        <v/>
      </c>
      <c r="F39" s="37" t="str">
        <f>IF(OR(B39="",C39=""),"",D39-E39)</f>
        <v/>
      </c>
      <c r="G39" s="82" t="str">
        <f t="shared" si="2"/>
        <v>sábado</v>
      </c>
      <c r="H39" s="38" t="str">
        <f>IF(OR(G39="sábado",G39="domingo"),"1",IF(COUNTIF($S:$S,'JULIO 2024'!A39),"2","0"))</f>
        <v>1</v>
      </c>
      <c r="I39" s="39"/>
      <c r="J39" s="41"/>
    </row>
    <row r="40" spans="1:10" ht="20.100000000000001" customHeight="1" thickBot="1" x14ac:dyDescent="0.3">
      <c r="A40" s="71">
        <v>45501</v>
      </c>
      <c r="B40" s="34"/>
      <c r="C40" s="34"/>
      <c r="D40" s="35" t="str">
        <f>IF(OR(B40="",C40=""),"",IF(C40&gt;B40,C40-B40,(1+(C40-B40))))</f>
        <v/>
      </c>
      <c r="E40" s="36" t="str">
        <f>IF(OR(B40="",C40=""),"", IF(AND(H41="0",B40&gt;=C40),C40-$M$2,0))</f>
        <v/>
      </c>
      <c r="F40" s="37" t="str">
        <f>IF(OR(B40="",C40=""),"",D40-E40)</f>
        <v/>
      </c>
      <c r="G40" s="82" t="str">
        <f t="shared" si="2"/>
        <v>domingo</v>
      </c>
      <c r="H40" s="38" t="str">
        <f>IF(OR(G40="sábado",G40="domingo"),"1",IF(COUNTIF($S:$S,'JULIO 2024'!A40),"2","0"))</f>
        <v>1</v>
      </c>
      <c r="I40" s="39"/>
      <c r="J40" s="41"/>
    </row>
    <row r="41" spans="1:10" ht="20.100000000000001" customHeight="1" thickBot="1" x14ac:dyDescent="0.3">
      <c r="A41" s="71">
        <v>45502</v>
      </c>
      <c r="B41" s="34"/>
      <c r="C41" s="34"/>
      <c r="D41" s="35" t="str">
        <f t="shared" ref="D41:D43" si="7">IF(OR(B41="",C41=""),"",IF(C41&gt;B41,C41-B41,(1+(C41-B41))))</f>
        <v/>
      </c>
      <c r="E41" s="36" t="str">
        <f>IF(OR($L$2="",$M$2="",B41="",C41=""),"",(B41&gt;=C41)*MEDIAN(0,C41-$M$2,$L$2-$M$2)+MAX(0,MIN($L$2,C41+(B41&gt;=C41))-MAX($M$2,B41))-IF(AND(H42&lt;&gt;"0",B41&gt;=C41),(C41-$M$2),0))</f>
        <v/>
      </c>
      <c r="F41" s="37" t="str">
        <f>IF(OR(D41="",E41=""),"",D41-E41)</f>
        <v/>
      </c>
      <c r="G41" s="82" t="str">
        <f t="shared" si="2"/>
        <v>lunes</v>
      </c>
      <c r="H41" s="38" t="str">
        <f>IF(OR(G41="sábado",G41="domingo"),"1",IF(COUNTIF($S:$S,'JULIO 2024'!A41),"2","0"))</f>
        <v>0</v>
      </c>
      <c r="I41" s="39"/>
      <c r="J41" s="41"/>
    </row>
    <row r="42" spans="1:10" ht="20.100000000000001" customHeight="1" thickBot="1" x14ac:dyDescent="0.3">
      <c r="A42" s="71">
        <v>45503</v>
      </c>
      <c r="B42" s="34"/>
      <c r="C42" s="34"/>
      <c r="D42" s="35" t="str">
        <f t="shared" si="7"/>
        <v/>
      </c>
      <c r="E42" s="36" t="str">
        <f>IF(OR($L$2="",$M$2="",B42="",C42=""),"",(B42&gt;=C42)*MEDIAN(0,C42-$M$2,$L$2-$M$2)+MAX(0,MIN($L$2,C42+(B42&gt;=C42))-MAX($M$2,B42))-IF(AND(H43&lt;&gt;"0",B42&gt;=C42),(C42-$M$2),0))</f>
        <v/>
      </c>
      <c r="F42" s="37" t="str">
        <f>IF(OR(D42="",E42=""),"",D42-E42)</f>
        <v/>
      </c>
      <c r="G42" s="82" t="str">
        <f t="shared" si="2"/>
        <v>martes</v>
      </c>
      <c r="H42" s="38" t="str">
        <f>IF(OR(G42="sábado",G42="domingo"),"1",IF(COUNTIF($S:$S,'JULIO 2024'!A42),"2","0"))</f>
        <v>0</v>
      </c>
      <c r="I42" s="39"/>
      <c r="J42" s="41"/>
    </row>
    <row r="43" spans="1:10" ht="20.100000000000001" customHeight="1" x14ac:dyDescent="0.25">
      <c r="A43" s="71">
        <v>45504</v>
      </c>
      <c r="B43" s="34"/>
      <c r="C43" s="34"/>
      <c r="D43" s="35" t="str">
        <f t="shared" si="7"/>
        <v/>
      </c>
      <c r="E43" s="36" t="str">
        <f>IF(OR($L$2="",$M$2="",B43="",C43=""),"",(B43&gt;=C43)*MEDIAN(0,C43-$M$2,$L$2-$M$2)+MAX(0,MIN($L$2,C43+(B43&gt;=C43))-MAX($M$2,B43))-IF(AND(H44&lt;&gt;"0",B43&gt;=C43),(C43-$M$2),0))</f>
        <v/>
      </c>
      <c r="F43" s="37" t="str">
        <f>IF(OR(D43="",E43=""),"",D43-E43)</f>
        <v/>
      </c>
      <c r="G43" s="82" t="str">
        <f t="shared" si="2"/>
        <v>miércoles</v>
      </c>
      <c r="H43" s="38" t="str">
        <f>IF(OR(G43="sábado",G43="domingo"),"1",IF(COUNTIF($S:$S,'JULIO 2024'!A43),"2","0"))</f>
        <v>0</v>
      </c>
      <c r="I43" s="39"/>
      <c r="J43" s="41"/>
    </row>
    <row r="44" spans="1:10" ht="20.100000000000001" hidden="1" customHeight="1" x14ac:dyDescent="0.25">
      <c r="A44" s="71">
        <v>45505</v>
      </c>
      <c r="B44" s="34"/>
      <c r="C44" s="34"/>
      <c r="D44" s="35"/>
      <c r="E44" s="36"/>
      <c r="F44" s="37"/>
      <c r="G44" s="82" t="str">
        <f t="shared" si="2"/>
        <v>jueves</v>
      </c>
      <c r="H44" s="38" t="str">
        <f>IF(OR(G44="sábado",G44="domingo"),"1",IF(COUNTIF($S:$S,'JULIO 2024'!A44),"2","0"))</f>
        <v>0</v>
      </c>
      <c r="I44" s="39"/>
      <c r="J44" s="41"/>
    </row>
    <row r="45" spans="1:10" ht="16.149999999999999" customHeight="1" thickBot="1" x14ac:dyDescent="0.3">
      <c r="A45" s="104" t="s">
        <v>25</v>
      </c>
      <c r="B45" s="105"/>
      <c r="C45" s="106"/>
      <c r="D45" s="43">
        <f>SUM(D13:D44)</f>
        <v>0</v>
      </c>
      <c r="E45" s="43">
        <f>SUM(E13:E44)</f>
        <v>0</v>
      </c>
      <c r="F45" s="44">
        <f>SUM(F13:F44)</f>
        <v>0</v>
      </c>
      <c r="G45" s="45"/>
      <c r="H45" s="46"/>
      <c r="I45" s="46"/>
      <c r="J45" s="1"/>
    </row>
    <row r="46" spans="1:10" ht="21" customHeight="1" thickBot="1" x14ac:dyDescent="0.3">
      <c r="A46" s="1"/>
      <c r="B46" s="1"/>
      <c r="C46" s="1"/>
      <c r="D46" s="1"/>
      <c r="E46" s="45"/>
      <c r="F46" s="45"/>
      <c r="G46" s="45"/>
      <c r="H46" s="1"/>
      <c r="I46" s="1"/>
      <c r="J46" s="1"/>
    </row>
    <row r="47" spans="1:10" s="47" customFormat="1" ht="16.149999999999999" customHeight="1" thickBot="1" x14ac:dyDescent="0.3">
      <c r="A47" s="107" t="s">
        <v>26</v>
      </c>
      <c r="B47" s="108"/>
      <c r="C47" s="108"/>
      <c r="D47" s="109"/>
      <c r="G47" s="48"/>
      <c r="H47" s="49"/>
      <c r="I47" s="49"/>
      <c r="J47" s="49"/>
    </row>
    <row r="48" spans="1:10" s="47" customFormat="1" ht="18" x14ac:dyDescent="0.25">
      <c r="A48" s="84" t="s">
        <v>27</v>
      </c>
      <c r="B48" s="50"/>
      <c r="C48" s="51"/>
      <c r="D48" s="52">
        <f>O5</f>
        <v>0</v>
      </c>
      <c r="G48" s="53"/>
      <c r="H48" s="49"/>
    </row>
    <row r="49" spans="1:23" s="47" customFormat="1" ht="18" x14ac:dyDescent="0.25">
      <c r="A49" s="85" t="s">
        <v>28</v>
      </c>
      <c r="B49" s="54"/>
      <c r="C49" s="55"/>
      <c r="D49" s="56">
        <f>O4</f>
        <v>0</v>
      </c>
      <c r="E49" s="2" t="s">
        <v>29</v>
      </c>
      <c r="F49" s="57"/>
      <c r="G49" s="53"/>
      <c r="H49" s="49"/>
      <c r="I49" s="58" t="s">
        <v>30</v>
      </c>
    </row>
    <row r="50" spans="1:23" s="47" customFormat="1" ht="18.75" thickBot="1" x14ac:dyDescent="0.3">
      <c r="A50" s="86" t="s">
        <v>31</v>
      </c>
      <c r="B50" s="59"/>
      <c r="C50" s="60"/>
      <c r="D50" s="61">
        <f>O3</f>
        <v>0</v>
      </c>
      <c r="E50" s="62"/>
      <c r="F50" s="62"/>
      <c r="G50" s="62"/>
      <c r="H50" s="49"/>
      <c r="I50" s="49"/>
      <c r="J50" s="49"/>
      <c r="W50" s="18"/>
    </row>
    <row r="51" spans="1:23" s="47" customFormat="1" ht="18.75" thickBot="1" x14ac:dyDescent="0.3">
      <c r="A51" s="63" t="s">
        <v>32</v>
      </c>
      <c r="B51" s="64"/>
      <c r="C51" s="64"/>
      <c r="D51" s="65">
        <f>SUM(D48:D50)</f>
        <v>0</v>
      </c>
      <c r="E51" s="66" t="s">
        <v>33</v>
      </c>
      <c r="F51" s="62"/>
      <c r="G51" s="62"/>
      <c r="H51" s="49"/>
      <c r="I51" s="49"/>
      <c r="J51" s="49"/>
      <c r="W51" s="67"/>
    </row>
    <row r="52" spans="1:23" ht="16.149999999999999" customHeight="1" x14ac:dyDescent="0.25">
      <c r="B52" s="110"/>
      <c r="C52" s="110"/>
      <c r="D52" s="110"/>
      <c r="E52" s="45"/>
      <c r="F52" s="110"/>
      <c r="G52" s="110"/>
      <c r="H52" s="1"/>
      <c r="I52" s="1"/>
      <c r="J52" s="1"/>
      <c r="W52" s="67"/>
    </row>
    <row r="53" spans="1:23" ht="16.149999999999999" customHeight="1" x14ac:dyDescent="0.25">
      <c r="D53" s="1"/>
      <c r="E53" s="45"/>
      <c r="F53" s="45"/>
      <c r="G53" s="68"/>
      <c r="H53" s="1"/>
      <c r="I53" s="1"/>
      <c r="J53" s="1"/>
    </row>
    <row r="54" spans="1:23" ht="16.149999999999999" customHeight="1" x14ac:dyDescent="0.25">
      <c r="E54" s="2"/>
      <c r="F54" s="2"/>
      <c r="G54" s="2"/>
      <c r="J54" s="1"/>
    </row>
    <row r="55" spans="1:23" ht="16.149999999999999" customHeight="1" x14ac:dyDescent="0.2">
      <c r="A55" s="8"/>
      <c r="E55" s="2"/>
      <c r="F55" s="2"/>
      <c r="G55" s="2"/>
      <c r="J55" s="1"/>
    </row>
    <row r="56" spans="1:23" ht="16.149999999999999" customHeight="1" x14ac:dyDescent="0.25">
      <c r="D56" s="1"/>
      <c r="E56" s="45"/>
      <c r="F56" s="45"/>
      <c r="G56" s="45"/>
      <c r="H56" s="1"/>
      <c r="I56" s="1"/>
      <c r="J56" s="1"/>
    </row>
    <row r="57" spans="1:23" ht="16.149999999999999" customHeight="1" x14ac:dyDescent="0.25">
      <c r="D57" s="1"/>
      <c r="E57" s="45"/>
      <c r="F57" s="45"/>
      <c r="G57" s="45"/>
      <c r="H57" s="1"/>
      <c r="I57" s="1"/>
      <c r="J57" s="1"/>
    </row>
    <row r="58" spans="1:23" ht="16.149999999999999" customHeight="1" x14ac:dyDescent="0.2">
      <c r="B58" s="8"/>
      <c r="C58" s="8"/>
      <c r="D58" s="1"/>
      <c r="E58" s="45"/>
      <c r="F58" s="45"/>
      <c r="G58" s="45"/>
      <c r="H58" s="1"/>
      <c r="I58" s="1"/>
      <c r="J58" s="1"/>
    </row>
    <row r="59" spans="1:23" ht="16.149999999999999" customHeight="1" x14ac:dyDescent="0.2">
      <c r="B59" s="8"/>
      <c r="C59" s="8"/>
      <c r="D59" s="1"/>
      <c r="E59" s="45"/>
      <c r="F59" s="45"/>
      <c r="G59" s="45"/>
      <c r="H59" s="1"/>
      <c r="I59" s="1"/>
      <c r="J59" s="1"/>
    </row>
    <row r="60" spans="1:23" ht="16.149999999999999" customHeight="1" x14ac:dyDescent="0.25">
      <c r="A60" s="69"/>
      <c r="B60" s="69"/>
      <c r="C60" s="70"/>
      <c r="D60" s="1"/>
      <c r="E60" s="45"/>
      <c r="F60" s="45"/>
      <c r="G60" s="45"/>
      <c r="H60" s="1"/>
      <c r="I60" s="1"/>
      <c r="J60" s="1"/>
    </row>
    <row r="61" spans="1:23" ht="16.149999999999999" customHeight="1" x14ac:dyDescent="0.25">
      <c r="A61" s="1"/>
      <c r="B61" s="1"/>
      <c r="C61" s="1"/>
      <c r="D61" s="1"/>
      <c r="E61" s="45"/>
      <c r="F61" s="45"/>
      <c r="G61" s="45"/>
      <c r="H61" s="1"/>
      <c r="I61" s="1"/>
      <c r="J61" s="1"/>
    </row>
    <row r="62" spans="1:23" ht="16.149999999999999" customHeight="1" x14ac:dyDescent="0.25">
      <c r="A62" s="1"/>
      <c r="B62" s="1"/>
      <c r="C62" s="1"/>
      <c r="D62" s="1"/>
      <c r="E62" s="45"/>
      <c r="F62" s="45"/>
      <c r="G62" s="45"/>
      <c r="H62" s="1"/>
      <c r="I62" s="1"/>
      <c r="J62" s="1"/>
    </row>
    <row r="63" spans="1:23" ht="16.149999999999999" customHeight="1" x14ac:dyDescent="0.25">
      <c r="A63" s="1"/>
      <c r="B63" s="1"/>
      <c r="C63" s="1"/>
      <c r="D63" s="1"/>
      <c r="E63" s="45"/>
      <c r="F63" s="45"/>
      <c r="G63" s="45"/>
      <c r="H63" s="1"/>
      <c r="I63" s="1"/>
      <c r="J63" s="1"/>
    </row>
    <row r="64" spans="1:23" ht="16.149999999999999" customHeight="1" x14ac:dyDescent="0.25">
      <c r="A64" s="1"/>
      <c r="B64" s="1"/>
      <c r="C64" s="1"/>
      <c r="D64" s="1"/>
      <c r="E64" s="45"/>
      <c r="F64" s="45"/>
      <c r="G64" s="45"/>
      <c r="H64" s="1"/>
      <c r="I64" s="1"/>
      <c r="J64" s="1"/>
    </row>
    <row r="65" spans="1:10" ht="16.149999999999999" customHeight="1" x14ac:dyDescent="0.25">
      <c r="A65" s="1"/>
      <c r="B65" s="1"/>
      <c r="C65" s="1"/>
      <c r="D65" s="1"/>
      <c r="E65" s="45"/>
      <c r="F65" s="45"/>
      <c r="G65" s="45"/>
      <c r="H65" s="1"/>
      <c r="I65" s="1"/>
      <c r="J65" s="1"/>
    </row>
    <row r="66" spans="1:10" ht="16.149999999999999" customHeight="1" x14ac:dyDescent="0.25">
      <c r="A66" s="1"/>
      <c r="B66" s="1"/>
      <c r="C66" s="1"/>
      <c r="D66" s="1"/>
      <c r="E66" s="45"/>
      <c r="F66" s="45"/>
      <c r="G66" s="45"/>
      <c r="H66" s="1"/>
      <c r="I66" s="1"/>
      <c r="J66" s="1"/>
    </row>
    <row r="67" spans="1:10" ht="16.149999999999999" customHeight="1" x14ac:dyDescent="0.25">
      <c r="A67" s="1"/>
      <c r="B67" s="1"/>
      <c r="C67" s="1"/>
      <c r="D67" s="1"/>
      <c r="E67" s="45"/>
      <c r="F67" s="45"/>
      <c r="G67" s="45"/>
      <c r="H67" s="1"/>
      <c r="I67" s="1"/>
      <c r="J67" s="1"/>
    </row>
    <row r="68" spans="1:10" ht="16.149999999999999" customHeight="1" x14ac:dyDescent="0.25">
      <c r="A68" s="1"/>
      <c r="B68" s="1"/>
      <c r="C68" s="1"/>
      <c r="D68" s="1"/>
      <c r="E68" s="45"/>
      <c r="F68" s="45"/>
      <c r="G68" s="45"/>
      <c r="H68" s="1"/>
      <c r="I68" s="1"/>
      <c r="J68" s="1"/>
    </row>
    <row r="69" spans="1:10" ht="16.149999999999999" customHeight="1" x14ac:dyDescent="0.25">
      <c r="A69" s="1"/>
      <c r="B69" s="1"/>
      <c r="C69" s="1"/>
      <c r="D69" s="1"/>
      <c r="E69" s="45"/>
      <c r="F69" s="45"/>
      <c r="G69" s="45"/>
      <c r="H69" s="1"/>
      <c r="I69" s="1"/>
      <c r="J69" s="1"/>
    </row>
    <row r="70" spans="1:10" ht="16.149999999999999" customHeight="1" x14ac:dyDescent="0.25">
      <c r="A70" s="1"/>
      <c r="B70" s="1"/>
      <c r="C70" s="1"/>
      <c r="D70" s="1"/>
      <c r="E70" s="45"/>
      <c r="F70" s="45"/>
      <c r="G70" s="45"/>
      <c r="H70" s="1"/>
      <c r="I70" s="1"/>
      <c r="J70" s="1"/>
    </row>
  </sheetData>
  <sheetProtection algorithmName="SHA-512" hashValue="WKFKG+Bz5WfxO7pR9RIgPkIhnQ13neR4lMN2Bum9mOpIO07e/Bt6cPhHNE3lhJXCbJr2lv6fbZ4H4W1WfYfhCg==" saltValue="uwYeHOuZaTfk2XjQZxQRFg==" spinCount="100000" sheet="1" objects="1" scenarios="1"/>
  <mergeCells count="12">
    <mergeCell ref="A11:A12"/>
    <mergeCell ref="H11:H12"/>
    <mergeCell ref="A45:C45"/>
    <mergeCell ref="A47:D47"/>
    <mergeCell ref="B52:D52"/>
    <mergeCell ref="F52:G52"/>
    <mergeCell ref="C7:G7"/>
    <mergeCell ref="A1:I1"/>
    <mergeCell ref="L1:M1"/>
    <mergeCell ref="B2:I2"/>
    <mergeCell ref="C5:G5"/>
    <mergeCell ref="C6:G6"/>
  </mergeCells>
  <conditionalFormatting sqref="A13:A44">
    <cfRule type="expression" dxfId="3" priority="1">
      <formula>OR(H13="1",H13="2")</formula>
    </cfRule>
  </conditionalFormatting>
  <conditionalFormatting sqref="G13:G44">
    <cfRule type="expression" dxfId="2" priority="2">
      <formula>OR(H13="1",H13="2")</formula>
    </cfRule>
  </conditionalFormatting>
  <dataValidations count="1">
    <dataValidation type="list" allowBlank="1" showInputMessage="1" sqref="I13:I44" xr:uid="{355FA4FE-B759-417E-8D41-3546E7A35ED5}">
      <formula1>"Licencia Medica,Permiso Administrativo,Feriado Legal,Cometido Funcional,Traslado Pacientes,Destinación transitoria a otro PT,Día quirúrgico con anestesia,Permiso sin goce de sueldo,Necesidad del servicio,4° TENS"</formula1>
    </dataValidation>
  </dataValidations>
  <pageMargins left="0.7" right="0.7" top="0.75" bottom="0.75" header="0.3" footer="0.3"/>
  <ignoredErrors>
    <ignoredError sqref="E27:F27" formula="1"/>
  </ignoredError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40D18-F52A-482F-9B51-A8E67940708D}">
  <sheetPr codeName="Hoja8"/>
  <dimension ref="A1:W70"/>
  <sheetViews>
    <sheetView showGridLines="0" tabSelected="1" workbookViewId="0">
      <selection sqref="A1:I1"/>
    </sheetView>
  </sheetViews>
  <sheetFormatPr baseColWidth="10" defaultColWidth="11.140625" defaultRowHeight="16.149999999999999" customHeight="1" x14ac:dyDescent="0.25"/>
  <cols>
    <col min="1" max="1" width="13" style="2" customWidth="1"/>
    <col min="2" max="4" width="13.42578125" style="2" customWidth="1"/>
    <col min="5" max="6" width="13.42578125" style="69" customWidth="1"/>
    <col min="7" max="7" width="13.140625" style="69" customWidth="1"/>
    <col min="8" max="8" width="9.140625" style="2" hidden="1" customWidth="1"/>
    <col min="9" max="9" width="28" style="2" bestFit="1" customWidth="1"/>
    <col min="10" max="10" width="14.7109375" style="2" customWidth="1"/>
    <col min="11" max="11" width="11.140625" style="2"/>
    <col min="12" max="13" width="11.140625" style="2" hidden="1" customWidth="1"/>
    <col min="14" max="14" width="21.28515625" style="2" hidden="1" customWidth="1"/>
    <col min="15" max="16" width="11.140625" style="2" hidden="1" customWidth="1"/>
    <col min="17" max="17" width="17.28515625" style="2" hidden="1" customWidth="1"/>
    <col min="18" max="18" width="12.28515625" style="2" hidden="1" customWidth="1"/>
    <col min="19" max="19" width="11.85546875" style="2" hidden="1" customWidth="1"/>
    <col min="20" max="20" width="72.5703125" style="2" hidden="1" customWidth="1"/>
    <col min="21" max="21" width="9.28515625" style="2" hidden="1" customWidth="1"/>
    <col min="22" max="22" width="31.85546875" style="2" hidden="1" customWidth="1"/>
    <col min="23" max="16384" width="11.140625" style="2"/>
  </cols>
  <sheetData>
    <row r="1" spans="1:22" ht="16.5" customHeight="1" x14ac:dyDescent="0.2">
      <c r="A1" s="94"/>
      <c r="B1" s="94"/>
      <c r="C1" s="94"/>
      <c r="D1" s="94"/>
      <c r="E1" s="94"/>
      <c r="F1" s="94"/>
      <c r="G1" s="94"/>
      <c r="H1" s="94"/>
      <c r="I1" s="94"/>
      <c r="J1" s="1"/>
      <c r="L1" s="95" t="s">
        <v>0</v>
      </c>
      <c r="M1" s="96"/>
      <c r="N1" s="3" t="s">
        <v>1</v>
      </c>
      <c r="O1" s="4">
        <f>SUMIFS(F13:F44,H13:H44,"1")</f>
        <v>0</v>
      </c>
      <c r="P1" s="5" t="s">
        <v>2</v>
      </c>
      <c r="Q1" s="6">
        <v>2</v>
      </c>
      <c r="R1" s="1"/>
      <c r="S1" s="78"/>
      <c r="T1" s="72" t="s">
        <v>34</v>
      </c>
      <c r="U1" s="72" t="s">
        <v>35</v>
      </c>
      <c r="V1" s="73" t="s">
        <v>36</v>
      </c>
    </row>
    <row r="2" spans="1:22" ht="15.6" customHeight="1" x14ac:dyDescent="0.2">
      <c r="B2" s="97" t="s">
        <v>3</v>
      </c>
      <c r="C2" s="98"/>
      <c r="D2" s="98"/>
      <c r="E2" s="98"/>
      <c r="F2" s="98"/>
      <c r="G2" s="98"/>
      <c r="H2" s="98"/>
      <c r="I2" s="98"/>
      <c r="J2" s="1"/>
      <c r="L2" s="7">
        <v>0.875</v>
      </c>
      <c r="M2" s="7">
        <v>0.29166666666666669</v>
      </c>
      <c r="N2" s="3" t="s">
        <v>4</v>
      </c>
      <c r="O2" s="4">
        <f>SUMIFS(F13:F44,H13:H44,"2")</f>
        <v>0</v>
      </c>
      <c r="P2" s="5" t="s">
        <v>5</v>
      </c>
      <c r="Q2" s="6">
        <v>1</v>
      </c>
      <c r="R2" s="1"/>
      <c r="S2" s="79">
        <v>45292</v>
      </c>
      <c r="T2" s="74" t="s">
        <v>37</v>
      </c>
      <c r="U2" s="74" t="s">
        <v>35</v>
      </c>
      <c r="V2" s="75" t="s">
        <v>38</v>
      </c>
    </row>
    <row r="3" spans="1:22" ht="15.6" customHeight="1" x14ac:dyDescent="0.2">
      <c r="A3" s="8"/>
      <c r="B3" s="8"/>
      <c r="C3" s="8"/>
      <c r="D3" s="8"/>
      <c r="E3" s="9"/>
      <c r="F3" s="8"/>
      <c r="G3" s="8"/>
      <c r="H3" s="8"/>
      <c r="I3" s="8"/>
      <c r="J3" s="1"/>
      <c r="L3" s="1"/>
      <c r="M3" s="1"/>
      <c r="N3" s="3" t="s">
        <v>6</v>
      </c>
      <c r="O3" s="10">
        <f>O1+O2</f>
        <v>0</v>
      </c>
      <c r="P3" s="11" t="s">
        <v>7</v>
      </c>
      <c r="Q3" s="12">
        <v>1</v>
      </c>
      <c r="R3" s="1"/>
      <c r="S3" s="80">
        <v>45380</v>
      </c>
      <c r="T3" s="72" t="s">
        <v>39</v>
      </c>
      <c r="U3" s="72" t="s">
        <v>40</v>
      </c>
      <c r="V3" s="73" t="s">
        <v>36</v>
      </c>
    </row>
    <row r="4" spans="1:22" ht="15.6" customHeight="1" x14ac:dyDescent="0.2">
      <c r="A4" s="83"/>
      <c r="B4" s="8"/>
      <c r="C4" s="8"/>
      <c r="D4" s="8"/>
      <c r="E4" s="9"/>
      <c r="F4" s="8"/>
      <c r="G4" s="8"/>
      <c r="H4" s="8"/>
      <c r="I4" s="8"/>
      <c r="J4" s="1"/>
      <c r="L4" s="1"/>
      <c r="M4" s="1"/>
      <c r="N4" s="13" t="s">
        <v>8</v>
      </c>
      <c r="O4" s="14">
        <f>SUMIFS(F13:F44,H13:H44,"= 0")</f>
        <v>0</v>
      </c>
      <c r="P4" s="11" t="s">
        <v>9</v>
      </c>
      <c r="Q4" s="12">
        <v>0</v>
      </c>
      <c r="R4" s="1"/>
      <c r="S4" s="79">
        <v>45381</v>
      </c>
      <c r="T4" s="74" t="s">
        <v>41</v>
      </c>
      <c r="U4" s="74" t="s">
        <v>40</v>
      </c>
      <c r="V4" s="75" t="s">
        <v>36</v>
      </c>
    </row>
    <row r="5" spans="1:22" ht="17.25" customHeight="1" x14ac:dyDescent="0.25">
      <c r="A5" s="15" t="s">
        <v>10</v>
      </c>
      <c r="B5" s="8"/>
      <c r="C5" s="99"/>
      <c r="D5" s="99"/>
      <c r="E5" s="99"/>
      <c r="F5" s="99"/>
      <c r="G5" s="99"/>
      <c r="H5" s="8"/>
      <c r="I5" s="8"/>
      <c r="J5" s="1"/>
      <c r="L5" s="1"/>
      <c r="M5" s="1"/>
      <c r="N5" s="13" t="s">
        <v>11</v>
      </c>
      <c r="O5" s="14">
        <f>SUM(E13:E44)</f>
        <v>0</v>
      </c>
      <c r="R5" s="1"/>
      <c r="S5" s="81">
        <v>45413</v>
      </c>
      <c r="T5" s="76" t="s">
        <v>42</v>
      </c>
      <c r="U5" s="76" t="s">
        <v>35</v>
      </c>
      <c r="V5" s="77" t="s">
        <v>43</v>
      </c>
    </row>
    <row r="6" spans="1:22" ht="16.5" customHeight="1" x14ac:dyDescent="0.25">
      <c r="A6" s="15" t="s">
        <v>12</v>
      </c>
      <c r="B6" s="8"/>
      <c r="C6" s="99"/>
      <c r="D6" s="99"/>
      <c r="E6" s="99"/>
      <c r="F6" s="99"/>
      <c r="G6" s="99"/>
      <c r="H6"/>
      <c r="I6" s="8"/>
      <c r="J6" s="1"/>
      <c r="L6" s="1"/>
      <c r="M6" s="1"/>
      <c r="N6" s="1"/>
      <c r="O6" s="1"/>
      <c r="P6" s="1"/>
      <c r="Q6" s="1"/>
      <c r="R6" s="1"/>
      <c r="S6" s="79">
        <v>45433</v>
      </c>
      <c r="T6" s="74" t="s">
        <v>44</v>
      </c>
      <c r="U6" s="74" t="s">
        <v>35</v>
      </c>
      <c r="V6" s="75" t="s">
        <v>36</v>
      </c>
    </row>
    <row r="7" spans="1:22" ht="15.75" customHeight="1" x14ac:dyDescent="0.25">
      <c r="A7" s="15" t="s">
        <v>13</v>
      </c>
      <c r="B7" s="8"/>
      <c r="C7" s="93"/>
      <c r="D7" s="93"/>
      <c r="E7" s="93"/>
      <c r="F7" s="93"/>
      <c r="G7" s="93"/>
      <c r="H7"/>
      <c r="I7" s="16"/>
      <c r="J7" s="17"/>
      <c r="K7" s="1"/>
      <c r="L7" s="1"/>
      <c r="M7" s="1"/>
      <c r="N7" s="1"/>
      <c r="O7" s="1"/>
      <c r="P7" s="1"/>
      <c r="Q7" s="1"/>
      <c r="R7" s="1"/>
      <c r="S7" s="80">
        <v>45452</v>
      </c>
      <c r="T7" s="72" t="s">
        <v>45</v>
      </c>
      <c r="U7" s="72" t="s">
        <v>35</v>
      </c>
      <c r="V7" s="73" t="s">
        <v>46</v>
      </c>
    </row>
    <row r="8" spans="1:22" ht="13.5" customHeight="1" x14ac:dyDescent="0.2">
      <c r="A8" s="8"/>
      <c r="B8" s="8"/>
      <c r="C8" s="8"/>
      <c r="D8" s="8"/>
      <c r="E8" s="9"/>
      <c r="F8" s="8"/>
      <c r="G8" s="8"/>
      <c r="H8" s="8"/>
      <c r="I8" s="8"/>
      <c r="J8" s="17"/>
      <c r="K8" s="1"/>
      <c r="L8" s="1"/>
      <c r="M8" s="1"/>
      <c r="N8" s="1"/>
      <c r="O8" s="1"/>
      <c r="P8" s="1"/>
      <c r="Q8" s="1"/>
      <c r="R8" s="1"/>
      <c r="S8" s="79">
        <v>45463</v>
      </c>
      <c r="T8" s="74" t="s">
        <v>47</v>
      </c>
      <c r="U8" s="74" t="s">
        <v>35</v>
      </c>
      <c r="V8" s="75" t="s">
        <v>48</v>
      </c>
    </row>
    <row r="9" spans="1:22" ht="16.5" customHeight="1" x14ac:dyDescent="0.2">
      <c r="A9" s="18" t="s">
        <v>14</v>
      </c>
      <c r="B9" s="19"/>
      <c r="C9" s="19"/>
      <c r="D9" s="20"/>
      <c r="E9" s="9"/>
      <c r="F9" s="8"/>
      <c r="G9" s="8"/>
      <c r="H9" s="8"/>
      <c r="I9" s="8"/>
      <c r="J9" s="17"/>
      <c r="K9" s="21"/>
      <c r="L9" s="1"/>
      <c r="M9" s="1"/>
      <c r="N9" s="1"/>
      <c r="O9" s="1"/>
      <c r="P9" s="1"/>
      <c r="Q9" s="1"/>
      <c r="R9" s="1"/>
      <c r="S9" s="80">
        <v>45472</v>
      </c>
      <c r="T9" s="72" t="s">
        <v>49</v>
      </c>
      <c r="U9" s="72" t="s">
        <v>40</v>
      </c>
      <c r="V9" s="73" t="s">
        <v>50</v>
      </c>
    </row>
    <row r="10" spans="1:22" ht="6" customHeight="1" thickBot="1" x14ac:dyDescent="0.3">
      <c r="A10" s="22"/>
      <c r="B10" s="1"/>
      <c r="C10" s="1"/>
      <c r="D10" s="21"/>
      <c r="E10"/>
      <c r="F10"/>
      <c r="G10" s="1"/>
      <c r="H10" s="17"/>
      <c r="I10" s="17"/>
      <c r="J10" s="17"/>
      <c r="K10" s="21"/>
      <c r="L10" s="1"/>
      <c r="M10" s="1"/>
      <c r="N10" s="1"/>
      <c r="O10" s="1"/>
      <c r="P10" s="1"/>
      <c r="Q10" s="1"/>
      <c r="R10" s="1"/>
      <c r="S10" s="79">
        <v>45489</v>
      </c>
      <c r="T10" s="74" t="s">
        <v>51</v>
      </c>
      <c r="U10" s="74" t="s">
        <v>40</v>
      </c>
      <c r="V10" s="75" t="s">
        <v>52</v>
      </c>
    </row>
    <row r="11" spans="1:22" ht="15.6" customHeight="1" x14ac:dyDescent="0.2">
      <c r="A11" s="100" t="s">
        <v>15</v>
      </c>
      <c r="B11" s="23" t="s">
        <v>16</v>
      </c>
      <c r="C11" s="23" t="s">
        <v>16</v>
      </c>
      <c r="D11" s="24" t="s">
        <v>17</v>
      </c>
      <c r="E11" s="25" t="s">
        <v>18</v>
      </c>
      <c r="F11" s="26" t="s">
        <v>19</v>
      </c>
      <c r="G11" s="27" t="s">
        <v>20</v>
      </c>
      <c r="H11" s="102" t="s">
        <v>68</v>
      </c>
      <c r="I11" s="27" t="s">
        <v>21</v>
      </c>
      <c r="J11" s="21"/>
      <c r="K11" s="21"/>
      <c r="L11" s="1"/>
      <c r="M11" s="1"/>
      <c r="N11" s="1"/>
      <c r="O11" s="1"/>
      <c r="P11" s="1"/>
      <c r="Q11" s="1"/>
      <c r="R11" s="1"/>
      <c r="S11" s="80">
        <v>45519</v>
      </c>
      <c r="T11" s="72" t="s">
        <v>53</v>
      </c>
      <c r="U11" s="72" t="s">
        <v>40</v>
      </c>
      <c r="V11" s="73" t="s">
        <v>36</v>
      </c>
    </row>
    <row r="12" spans="1:22" ht="15.6" customHeight="1" thickBot="1" x14ac:dyDescent="0.25">
      <c r="A12" s="101"/>
      <c r="B12" s="28" t="s">
        <v>22</v>
      </c>
      <c r="C12" s="28" t="s">
        <v>23</v>
      </c>
      <c r="D12" s="29" t="s">
        <v>24</v>
      </c>
      <c r="E12" s="30" t="s">
        <v>24</v>
      </c>
      <c r="F12" s="31" t="s">
        <v>24</v>
      </c>
      <c r="G12" s="32" t="s">
        <v>9</v>
      </c>
      <c r="H12" s="103"/>
      <c r="I12" s="33"/>
      <c r="J12" s="21"/>
      <c r="K12" s="21"/>
      <c r="L12" s="1"/>
      <c r="M12" s="1"/>
      <c r="N12" s="1"/>
      <c r="O12" s="1"/>
      <c r="P12" s="1"/>
      <c r="Q12" s="1"/>
      <c r="R12" s="1"/>
      <c r="S12" s="79">
        <v>45553</v>
      </c>
      <c r="T12" s="74" t="s">
        <v>54</v>
      </c>
      <c r="U12" s="74" t="s">
        <v>35</v>
      </c>
      <c r="V12" s="75" t="s">
        <v>38</v>
      </c>
    </row>
    <row r="13" spans="1:22" ht="20.100000000000001" customHeight="1" thickBot="1" x14ac:dyDescent="0.3">
      <c r="A13" s="71">
        <v>45505</v>
      </c>
      <c r="B13" s="34"/>
      <c r="C13" s="34"/>
      <c r="D13" s="35" t="str">
        <f t="shared" ref="D13:D14" si="0">IF(OR(B13="",C13=""),"",IF(C13&gt;B13,C13-B13,(1+(C13-B13))))</f>
        <v/>
      </c>
      <c r="E13" s="36" t="str">
        <f>IF(OR($L$2="",$M$2="",B13="",C13=""),"",(B13&gt;=C13)*MEDIAN(0,C13-$M$2,$L$2-$M$2)+MAX(0,MIN($L$2,C13+(B13&gt;=C13))-MAX($M$2,B13))-IF(AND(H14&lt;&gt;"0",B13&gt;=C13),(C13-$M$2),0))</f>
        <v/>
      </c>
      <c r="F13" s="37" t="str">
        <f>IF(OR(D13="",E13=""),"",D13-E13)</f>
        <v/>
      </c>
      <c r="G13" s="82" t="str">
        <f t="shared" ref="G13" si="1">TEXT(A13:A41,"dddd")</f>
        <v>jueves</v>
      </c>
      <c r="H13" s="38" t="str">
        <f>IF(OR(G13="sábado",G13="domingo"),"1",IF(COUNTIF($S:$S,'AGOSTO 2024'!A13),"2","0"))</f>
        <v>0</v>
      </c>
      <c r="I13" s="39"/>
      <c r="J13"/>
      <c r="K13" s="40"/>
      <c r="L13" s="41"/>
      <c r="M13" s="41"/>
      <c r="N13" s="41"/>
      <c r="O13" s="41"/>
      <c r="P13" s="41"/>
      <c r="Q13" s="41"/>
      <c r="S13" s="80">
        <v>45554</v>
      </c>
      <c r="T13" s="72" t="s">
        <v>55</v>
      </c>
      <c r="U13" s="72" t="s">
        <v>35</v>
      </c>
      <c r="V13" s="73" t="s">
        <v>56</v>
      </c>
    </row>
    <row r="14" spans="1:22" ht="20.100000000000001" customHeight="1" thickBot="1" x14ac:dyDescent="0.3">
      <c r="A14" s="71">
        <v>45506</v>
      </c>
      <c r="B14" s="34"/>
      <c r="C14" s="34"/>
      <c r="D14" s="35" t="str">
        <f t="shared" si="0"/>
        <v/>
      </c>
      <c r="E14" s="36" t="str">
        <f>IF(OR($L$2="",$M$2="",B14="",C14=""),"",(B14&gt;=C14)*MEDIAN(0,C14-$M$2,$L$2-$M$2)+MAX(0,MIN($L$2,C14+(B14&gt;=C14))-MAX($M$2,B14))-IF(AND(H15&lt;&gt;"0",B14&gt;=C14),(C14-$M$2),0))</f>
        <v/>
      </c>
      <c r="F14" s="37" t="str">
        <f>IF(OR(D14="",E14=""),"",D14-E14)</f>
        <v/>
      </c>
      <c r="G14" s="82" t="str">
        <f t="shared" ref="G14:G44" si="2">TEXT(A14:A45,"dddd")</f>
        <v>viernes</v>
      </c>
      <c r="H14" s="38" t="str">
        <f>IF(OR(G14="sábado",G14="domingo"),"1",IF(COUNTIF($S:$S,'AGOSTO 2024'!A14),"2","0"))</f>
        <v>0</v>
      </c>
      <c r="I14" s="39"/>
      <c r="J14"/>
      <c r="K14"/>
      <c r="L14" s="41"/>
      <c r="M14" s="41"/>
      <c r="N14" s="41"/>
      <c r="O14" s="41"/>
      <c r="P14" s="41"/>
      <c r="Q14" s="41"/>
      <c r="R14" s="41"/>
      <c r="S14" s="79">
        <v>45555</v>
      </c>
      <c r="T14" s="74" t="s">
        <v>57</v>
      </c>
      <c r="U14" s="74" t="s">
        <v>35</v>
      </c>
      <c r="V14" s="75" t="s">
        <v>58</v>
      </c>
    </row>
    <row r="15" spans="1:22" ht="20.100000000000001" customHeight="1" thickBot="1" x14ac:dyDescent="0.3">
      <c r="A15" s="71">
        <v>45507</v>
      </c>
      <c r="B15" s="34"/>
      <c r="C15" s="34"/>
      <c r="D15" s="35" t="str">
        <f>IF(OR(B15="",C15=""),"",IF(C15&gt;B15,C15-B15,(1+(C15-B15))))</f>
        <v/>
      </c>
      <c r="E15" s="36" t="str">
        <f>IF(OR(B15="",C15=""),"", IF(AND(H16="0",B15&gt;=C15),C15-$M$2,0))</f>
        <v/>
      </c>
      <c r="F15" s="37" t="str">
        <f>IF(OR(B15="",C15=""),"",D15-E15)</f>
        <v/>
      </c>
      <c r="G15" s="82" t="str">
        <f t="shared" si="2"/>
        <v>sábado</v>
      </c>
      <c r="H15" s="38" t="str">
        <f>IF(OR(G15="sábado",G15="domingo"),"1",IF(COUNTIF($S:$S,'AGOSTO 2024'!A15),"2","0"))</f>
        <v>1</v>
      </c>
      <c r="I15" s="39"/>
      <c r="J15"/>
      <c r="K15"/>
      <c r="L15" s="41"/>
      <c r="M15" s="41"/>
      <c r="N15" s="42"/>
      <c r="O15" s="41"/>
      <c r="P15" s="41"/>
      <c r="Q15" s="41"/>
      <c r="R15" s="41"/>
      <c r="S15" s="80">
        <v>45577</v>
      </c>
      <c r="T15" s="72" t="s">
        <v>59</v>
      </c>
      <c r="U15" s="72" t="s">
        <v>35</v>
      </c>
      <c r="V15" s="73" t="s">
        <v>60</v>
      </c>
    </row>
    <row r="16" spans="1:22" ht="20.100000000000001" customHeight="1" thickBot="1" x14ac:dyDescent="0.3">
      <c r="A16" s="71">
        <v>45508</v>
      </c>
      <c r="B16" s="34"/>
      <c r="C16" s="34"/>
      <c r="D16" s="35" t="str">
        <f>IF(OR(B16="",C16=""),"",IF(C16&gt;B16,C16-B16,(1+(C16-B16))))</f>
        <v/>
      </c>
      <c r="E16" s="36" t="str">
        <f>IF(OR(B16="",C16=""),"", IF(AND(H17="0",B16&gt;=C16),C16-$M$2,0))</f>
        <v/>
      </c>
      <c r="F16" s="37" t="str">
        <f>IF(OR(B16="",C16=""),"",D16-E16)</f>
        <v/>
      </c>
      <c r="G16" s="82" t="str">
        <f t="shared" si="2"/>
        <v>domingo</v>
      </c>
      <c r="H16" s="38" t="str">
        <f>IF(OR(G16="sábado",G16="domingo"),"1",IF(COUNTIF($S:$S,'AGOSTO 2024'!A16),"2","0"))</f>
        <v>1</v>
      </c>
      <c r="I16" s="39"/>
      <c r="J16"/>
      <c r="K16"/>
      <c r="L16" s="41"/>
      <c r="M16" s="41"/>
      <c r="N16" s="41"/>
      <c r="O16" s="41"/>
      <c r="P16" s="41"/>
      <c r="Q16" s="41"/>
      <c r="R16" s="41"/>
      <c r="S16" s="79">
        <v>45592</v>
      </c>
      <c r="T16" s="74" t="s">
        <v>61</v>
      </c>
      <c r="U16" s="74" t="s">
        <v>35</v>
      </c>
      <c r="V16" s="75" t="s">
        <v>46</v>
      </c>
    </row>
    <row r="17" spans="1:22" ht="20.100000000000001" customHeight="1" thickBot="1" x14ac:dyDescent="0.3">
      <c r="A17" s="71">
        <v>45509</v>
      </c>
      <c r="B17" s="34"/>
      <c r="C17" s="34"/>
      <c r="D17" s="35" t="str">
        <f t="shared" ref="D17:D21" si="3">IF(OR(B17="",C17=""),"",IF(C17&gt;B17,C17-B17,(1+(C17-B17))))</f>
        <v/>
      </c>
      <c r="E17" s="36" t="str">
        <f t="shared" ref="E17:E21" si="4">IF(OR($L$2="",$M$2="",B17="",C17=""),"",(B17&gt;=C17)*MEDIAN(0,C17-$M$2,$L$2-$M$2)+MAX(0,MIN($L$2,C17+(B17&gt;=C17))-MAX($M$2,B17))-IF(AND(H18&lt;&gt;"0",B17&gt;=C17),(C17-$M$2),0))</f>
        <v/>
      </c>
      <c r="F17" s="37" t="str">
        <f t="shared" ref="F17:F21" si="5">IF(OR(D17="",E17=""),"",D17-E17)</f>
        <v/>
      </c>
      <c r="G17" s="82" t="str">
        <f t="shared" si="2"/>
        <v>lunes</v>
      </c>
      <c r="H17" s="38" t="str">
        <f>IF(OR(G17="sábado",G17="domingo"),"1",IF(COUNTIF($S:$S,'AGOSTO 2024'!A17),"2","0"))</f>
        <v>0</v>
      </c>
      <c r="I17" s="39"/>
      <c r="J17"/>
      <c r="K17"/>
      <c r="L17" s="41"/>
      <c r="M17" s="41"/>
      <c r="N17" s="41"/>
      <c r="O17" s="41"/>
      <c r="P17" s="41"/>
      <c r="Q17" s="41"/>
      <c r="R17" s="41"/>
      <c r="S17" s="80">
        <v>45596</v>
      </c>
      <c r="T17" s="72" t="s">
        <v>62</v>
      </c>
      <c r="U17" s="72" t="s">
        <v>40</v>
      </c>
      <c r="V17" s="73" t="s">
        <v>63</v>
      </c>
    </row>
    <row r="18" spans="1:22" ht="20.100000000000001" customHeight="1" thickBot="1" x14ac:dyDescent="0.3">
      <c r="A18" s="71">
        <v>45510</v>
      </c>
      <c r="B18" s="34"/>
      <c r="C18" s="34"/>
      <c r="D18" s="35" t="str">
        <f t="shared" si="3"/>
        <v/>
      </c>
      <c r="E18" s="36" t="str">
        <f t="shared" si="4"/>
        <v/>
      </c>
      <c r="F18" s="37" t="str">
        <f t="shared" si="5"/>
        <v/>
      </c>
      <c r="G18" s="82" t="str">
        <f t="shared" si="2"/>
        <v>martes</v>
      </c>
      <c r="H18" s="38" t="str">
        <f>IF(OR(G18="sábado",G18="domingo"),"1",IF(COUNTIF($S:$S,'AGOSTO 2024'!A18),"2","0"))</f>
        <v>0</v>
      </c>
      <c r="I18" s="39"/>
      <c r="J18"/>
      <c r="K18"/>
      <c r="S18" s="79">
        <v>45597</v>
      </c>
      <c r="T18" s="74" t="s">
        <v>64</v>
      </c>
      <c r="U18" s="74" t="s">
        <v>40</v>
      </c>
      <c r="V18" s="75" t="s">
        <v>36</v>
      </c>
    </row>
    <row r="19" spans="1:22" ht="20.100000000000001" customHeight="1" thickBot="1" x14ac:dyDescent="0.3">
      <c r="A19" s="71">
        <v>45511</v>
      </c>
      <c r="B19" s="34"/>
      <c r="C19" s="34"/>
      <c r="D19" s="35" t="str">
        <f t="shared" si="3"/>
        <v/>
      </c>
      <c r="E19" s="36" t="str">
        <f t="shared" si="4"/>
        <v/>
      </c>
      <c r="F19" s="37" t="str">
        <f t="shared" si="5"/>
        <v/>
      </c>
      <c r="G19" s="82" t="str">
        <f t="shared" si="2"/>
        <v>miércoles</v>
      </c>
      <c r="H19" s="38" t="str">
        <f>IF(OR(G19="sábado",G19="domingo"),"1",IF(COUNTIF($S:$S,'AGOSTO 2024'!A19),"2","0"))</f>
        <v>0</v>
      </c>
      <c r="I19" s="39"/>
      <c r="J19"/>
      <c r="K19"/>
      <c r="S19" s="80">
        <v>45620</v>
      </c>
      <c r="T19" s="72" t="s">
        <v>65</v>
      </c>
      <c r="U19" s="72" t="s">
        <v>35</v>
      </c>
      <c r="V19" s="73" t="s">
        <v>46</v>
      </c>
    </row>
    <row r="20" spans="1:22" ht="20.100000000000001" customHeight="1" thickBot="1" x14ac:dyDescent="0.3">
      <c r="A20" s="71">
        <v>45512</v>
      </c>
      <c r="B20" s="34"/>
      <c r="C20" s="34"/>
      <c r="D20" s="35" t="str">
        <f t="shared" si="3"/>
        <v/>
      </c>
      <c r="E20" s="36" t="str">
        <f t="shared" si="4"/>
        <v/>
      </c>
      <c r="F20" s="37" t="str">
        <f t="shared" si="5"/>
        <v/>
      </c>
      <c r="G20" s="82" t="str">
        <f t="shared" si="2"/>
        <v>jueves</v>
      </c>
      <c r="H20" s="38" t="str">
        <f>IF(OR(G20="sábado",G20="domingo"),"1",IF(COUNTIF($S:$S,'AGOSTO 2024'!A20),"2","0"))</f>
        <v>0</v>
      </c>
      <c r="I20" s="39"/>
      <c r="J20"/>
      <c r="K20"/>
      <c r="S20" s="79">
        <v>45634</v>
      </c>
      <c r="T20" s="74" t="s">
        <v>66</v>
      </c>
      <c r="U20" s="74" t="s">
        <v>40</v>
      </c>
      <c r="V20" s="75" t="s">
        <v>36</v>
      </c>
    </row>
    <row r="21" spans="1:22" ht="20.100000000000001" customHeight="1" thickBot="1" x14ac:dyDescent="0.3">
      <c r="A21" s="71">
        <v>45513</v>
      </c>
      <c r="B21" s="34"/>
      <c r="C21" s="34"/>
      <c r="D21" s="35" t="str">
        <f t="shared" si="3"/>
        <v/>
      </c>
      <c r="E21" s="36" t="str">
        <f t="shared" si="4"/>
        <v/>
      </c>
      <c r="F21" s="37" t="str">
        <f t="shared" si="5"/>
        <v/>
      </c>
      <c r="G21" s="82" t="str">
        <f t="shared" si="2"/>
        <v>viernes</v>
      </c>
      <c r="H21" s="38" t="str">
        <f>IF(OR(G21="sábado",G21="domingo"),"1",IF(COUNTIF($S:$S,'AGOSTO 2024'!A21),"2","0"))</f>
        <v>0</v>
      </c>
      <c r="I21" s="39"/>
      <c r="J21"/>
      <c r="K21"/>
      <c r="S21" s="80">
        <v>45651</v>
      </c>
      <c r="T21" s="72" t="s">
        <v>67</v>
      </c>
      <c r="U21" s="72" t="s">
        <v>40</v>
      </c>
      <c r="V21" s="73" t="s">
        <v>38</v>
      </c>
    </row>
    <row r="22" spans="1:22" ht="20.100000000000001" customHeight="1" thickBot="1" x14ac:dyDescent="0.3">
      <c r="A22" s="71">
        <v>45514</v>
      </c>
      <c r="B22" s="34"/>
      <c r="C22" s="34"/>
      <c r="D22" s="35" t="str">
        <f>IF(OR(B22="",C22=""),"",IF(C22&gt;B22,C22-B22,(1+(C22-B22))))</f>
        <v/>
      </c>
      <c r="E22" s="36" t="str">
        <f>IF(OR(B22="",C22=""),"", IF(AND(H23="0",B22&gt;=C22),C22-$M$2,0))</f>
        <v/>
      </c>
      <c r="F22" s="37" t="str">
        <f>IF(OR(B22="",C22=""),"",D22-E22)</f>
        <v/>
      </c>
      <c r="G22" s="82" t="str">
        <f t="shared" si="2"/>
        <v>sábado</v>
      </c>
      <c r="H22" s="38" t="str">
        <f>IF(OR(G22="sábado",G22="domingo"),"1",IF(COUNTIF($S:$S,'AGOSTO 2024'!A22),"2","0"))</f>
        <v>1</v>
      </c>
      <c r="I22" s="39"/>
      <c r="J22"/>
      <c r="K22"/>
    </row>
    <row r="23" spans="1:22" ht="20.100000000000001" customHeight="1" thickBot="1" x14ac:dyDescent="0.3">
      <c r="A23" s="71">
        <v>45515</v>
      </c>
      <c r="B23" s="34"/>
      <c r="C23" s="34"/>
      <c r="D23" s="35" t="str">
        <f>IF(OR(B23="",C23=""),"",IF(C23&gt;B23,C23-B23,(1+(C23-B23))))</f>
        <v/>
      </c>
      <c r="E23" s="36" t="str">
        <f>IF(OR(B23="",C23=""),"", IF(AND(H24="0",B23&gt;=C23),C23-$M$2,0))</f>
        <v/>
      </c>
      <c r="F23" s="37" t="str">
        <f>IF(OR(B23="",C23=""),"",D23-E23)</f>
        <v/>
      </c>
      <c r="G23" s="82" t="str">
        <f t="shared" si="2"/>
        <v>domingo</v>
      </c>
      <c r="H23" s="38" t="str">
        <f>IF(OR(G23="sábado",G23="domingo"),"1",IF(COUNTIF($S:$S,'AGOSTO 2024'!A23),"2","0"))</f>
        <v>1</v>
      </c>
      <c r="I23" s="39"/>
      <c r="J23"/>
      <c r="K23"/>
    </row>
    <row r="24" spans="1:22" ht="20.100000000000001" customHeight="1" thickBot="1" x14ac:dyDescent="0.3">
      <c r="A24" s="71">
        <v>45516</v>
      </c>
      <c r="B24" s="34"/>
      <c r="C24" s="34"/>
      <c r="D24" s="35" t="str">
        <f t="shared" ref="D24:D26" si="6">IF(OR(B24="",C24=""),"",IF(C24&gt;B24,C24-B24,(1+(C24-B24))))</f>
        <v/>
      </c>
      <c r="E24" s="36" t="str">
        <f t="shared" ref="E24:E26" si="7">IF(OR($L$2="",$M$2="",B24="",C24=""),"",(B24&gt;=C24)*MEDIAN(0,C24-$M$2,$L$2-$M$2)+MAX(0,MIN($L$2,C24+(B24&gt;=C24))-MAX($M$2,B24))-IF(AND(H25&lt;&gt;"0",B24&gt;=C24),(C24-$M$2),0))</f>
        <v/>
      </c>
      <c r="F24" s="37" t="str">
        <f t="shared" ref="F24:F26" si="8">IF(OR(D24="",E24=""),"",D24-E24)</f>
        <v/>
      </c>
      <c r="G24" s="82" t="str">
        <f t="shared" si="2"/>
        <v>lunes</v>
      </c>
      <c r="H24" s="38" t="str">
        <f>IF(OR(G24="sábado",G24="domingo"),"1",IF(COUNTIF($S:$S,'AGOSTO 2024'!A24),"2","0"))</f>
        <v>0</v>
      </c>
      <c r="I24" s="39"/>
      <c r="J24"/>
      <c r="K24"/>
    </row>
    <row r="25" spans="1:22" ht="20.100000000000001" customHeight="1" thickBot="1" x14ac:dyDescent="0.3">
      <c r="A25" s="71">
        <v>45517</v>
      </c>
      <c r="B25" s="34"/>
      <c r="C25" s="34"/>
      <c r="D25" s="35" t="str">
        <f t="shared" si="6"/>
        <v/>
      </c>
      <c r="E25" s="36" t="str">
        <f t="shared" si="7"/>
        <v/>
      </c>
      <c r="F25" s="37" t="str">
        <f t="shared" si="8"/>
        <v/>
      </c>
      <c r="G25" s="82" t="str">
        <f t="shared" si="2"/>
        <v>martes</v>
      </c>
      <c r="H25" s="38" t="str">
        <f>IF(OR(G25="sábado",G25="domingo"),"1",IF(COUNTIF($S:$S,'AGOSTO 2024'!A25),"2","0"))</f>
        <v>0</v>
      </c>
      <c r="I25" s="39"/>
      <c r="J25"/>
      <c r="K25"/>
    </row>
    <row r="26" spans="1:22" ht="20.100000000000001" customHeight="1" thickBot="1" x14ac:dyDescent="0.3">
      <c r="A26" s="71">
        <v>45518</v>
      </c>
      <c r="B26" s="34"/>
      <c r="C26" s="34"/>
      <c r="D26" s="35" t="str">
        <f t="shared" si="6"/>
        <v/>
      </c>
      <c r="E26" s="36" t="str">
        <f t="shared" si="7"/>
        <v/>
      </c>
      <c r="F26" s="37" t="str">
        <f t="shared" si="8"/>
        <v/>
      </c>
      <c r="G26" s="82" t="str">
        <f t="shared" si="2"/>
        <v>miércoles</v>
      </c>
      <c r="H26" s="38" t="str">
        <f>IF(OR(G26="sábado",G26="domingo"),"1",IF(COUNTIF($S:$S,'AGOSTO 2024'!A26),"2","0"))</f>
        <v>0</v>
      </c>
      <c r="I26" s="39"/>
      <c r="J26"/>
      <c r="K26"/>
    </row>
    <row r="27" spans="1:22" ht="20.100000000000001" customHeight="1" thickBot="1" x14ac:dyDescent="0.3">
      <c r="A27" s="71">
        <v>45519</v>
      </c>
      <c r="B27" s="34"/>
      <c r="C27" s="34"/>
      <c r="D27" s="35" t="str">
        <f>IF(OR(B27="",C27=""),"",IF(C27&gt;B27,C27-B27,(1+(C27-B27))))</f>
        <v/>
      </c>
      <c r="E27" s="36" t="str">
        <f>IF(OR(B27="",C27=""),"", IF(AND(H28="0",B27&gt;=C27),C27-$M$2,0))</f>
        <v/>
      </c>
      <c r="F27" s="37" t="str">
        <f>IF(OR(B27="",C27=""),"",D27-E27)</f>
        <v/>
      </c>
      <c r="G27" s="82" t="str">
        <f t="shared" si="2"/>
        <v>jueves</v>
      </c>
      <c r="H27" s="38" t="str">
        <f>IF(OR(G27="sábado",G27="domingo"),"1",IF(COUNTIF($S:$S,'AGOSTO 2024'!A27),"2","0"))</f>
        <v>2</v>
      </c>
      <c r="I27" s="39"/>
      <c r="J27"/>
      <c r="K27"/>
    </row>
    <row r="28" spans="1:22" ht="20.100000000000001" customHeight="1" thickBot="1" x14ac:dyDescent="0.3">
      <c r="A28" s="71">
        <v>45520</v>
      </c>
      <c r="B28" s="34"/>
      <c r="C28" s="34"/>
      <c r="D28" s="35" t="str">
        <f t="shared" ref="D28" si="9">IF(OR(B28="",C28=""),"",IF(C28&gt;B28,C28-B28,(1+(C28-B28))))</f>
        <v/>
      </c>
      <c r="E28" s="36" t="str">
        <f>IF(OR($L$2="",$M$2="",B28="",C28=""),"",(B28&gt;=C28)*MEDIAN(0,C28-$M$2,$L$2-$M$2)+MAX(0,MIN($L$2,C28+(B28&gt;=C28))-MAX($M$2,B28))-IF(AND(H29&lt;&gt;"0",B28&gt;=C28),(C28-$M$2),0))</f>
        <v/>
      </c>
      <c r="F28" s="37" t="str">
        <f>IF(OR(D28="",E28=""),"",D28-E28)</f>
        <v/>
      </c>
      <c r="G28" s="82" t="str">
        <f t="shared" si="2"/>
        <v>viernes</v>
      </c>
      <c r="H28" s="38" t="str">
        <f>IF(OR(G28="sábado",G28="domingo"),"1",IF(COUNTIF($S:$S,'AGOSTO 2024'!A28),"2","0"))</f>
        <v>0</v>
      </c>
      <c r="I28" s="39"/>
      <c r="J28"/>
      <c r="K28"/>
    </row>
    <row r="29" spans="1:22" ht="20.100000000000001" customHeight="1" thickBot="1" x14ac:dyDescent="0.3">
      <c r="A29" s="71">
        <v>45521</v>
      </c>
      <c r="B29" s="34"/>
      <c r="C29" s="34"/>
      <c r="D29" s="35" t="str">
        <f>IF(OR(B29="",C29=""),"",IF(C29&gt;B29,C29-B29,(1+(C29-B29))))</f>
        <v/>
      </c>
      <c r="E29" s="36" t="str">
        <f>IF(OR(B29="",C29=""),"", IF(AND(H30="0",B29&gt;=C29),C29-$M$2,0))</f>
        <v/>
      </c>
      <c r="F29" s="37" t="str">
        <f>IF(OR(B29="",C29=""),"",D29-E29)</f>
        <v/>
      </c>
      <c r="G29" s="82" t="str">
        <f t="shared" si="2"/>
        <v>sábado</v>
      </c>
      <c r="H29" s="38" t="str">
        <f>IF(OR(G29="sábado",G29="domingo"),"1",IF(COUNTIF($S:$S,'AGOSTO 2024'!A29),"2","0"))</f>
        <v>1</v>
      </c>
      <c r="I29" s="39"/>
      <c r="J29"/>
      <c r="K29"/>
    </row>
    <row r="30" spans="1:22" ht="20.100000000000001" customHeight="1" thickBot="1" x14ac:dyDescent="0.3">
      <c r="A30" s="71">
        <v>45522</v>
      </c>
      <c r="B30" s="34"/>
      <c r="C30" s="34"/>
      <c r="D30" s="35" t="str">
        <f>IF(OR(B30="",C30=""),"",IF(C30&gt;B30,C30-B30,(1+(C30-B30))))</f>
        <v/>
      </c>
      <c r="E30" s="36" t="str">
        <f>IF(OR(B30="",C30=""),"", IF(AND(H31="0",B30&gt;=C30),C30-$M$2,0))</f>
        <v/>
      </c>
      <c r="F30" s="37" t="str">
        <f>IF(OR(B30="",C30=""),"",D30-E30)</f>
        <v/>
      </c>
      <c r="G30" s="82" t="str">
        <f t="shared" si="2"/>
        <v>domingo</v>
      </c>
      <c r="H30" s="38" t="str">
        <f>IF(OR(G30="sábado",G30="domingo"),"1",IF(COUNTIF($S:$S,'AGOSTO 2024'!A30),"2","0"))</f>
        <v>1</v>
      </c>
      <c r="I30" s="39"/>
      <c r="J30"/>
      <c r="K30"/>
    </row>
    <row r="31" spans="1:22" ht="20.100000000000001" customHeight="1" thickBot="1" x14ac:dyDescent="0.3">
      <c r="A31" s="71">
        <v>45523</v>
      </c>
      <c r="B31" s="34"/>
      <c r="C31" s="34"/>
      <c r="D31" s="35" t="str">
        <f t="shared" ref="D31:D35" si="10">IF(OR(B31="",C31=""),"",IF(C31&gt;B31,C31-B31,(1+(C31-B31))))</f>
        <v/>
      </c>
      <c r="E31" s="36" t="str">
        <f t="shared" ref="E31:E35" si="11">IF(OR($L$2="",$M$2="",B31="",C31=""),"",(B31&gt;=C31)*MEDIAN(0,C31-$M$2,$L$2-$M$2)+MAX(0,MIN($L$2,C31+(B31&gt;=C31))-MAX($M$2,B31))-IF(AND(H32&lt;&gt;"0",B31&gt;=C31),(C31-$M$2),0))</f>
        <v/>
      </c>
      <c r="F31" s="37" t="str">
        <f t="shared" ref="F31:F35" si="12">IF(OR(D31="",E31=""),"",D31-E31)</f>
        <v/>
      </c>
      <c r="G31" s="82" t="str">
        <f t="shared" si="2"/>
        <v>lunes</v>
      </c>
      <c r="H31" s="38" t="str">
        <f>IF(OR(G31="sábado",G31="domingo"),"1",IF(COUNTIF($S:$S,'AGOSTO 2024'!A31),"2","0"))</f>
        <v>0</v>
      </c>
      <c r="I31" s="39"/>
      <c r="J31"/>
      <c r="K31"/>
    </row>
    <row r="32" spans="1:22" ht="20.100000000000001" customHeight="1" thickBot="1" x14ac:dyDescent="0.3">
      <c r="A32" s="71">
        <v>45524</v>
      </c>
      <c r="B32" s="34"/>
      <c r="C32" s="34"/>
      <c r="D32" s="35" t="str">
        <f t="shared" si="10"/>
        <v/>
      </c>
      <c r="E32" s="36" t="str">
        <f t="shared" si="11"/>
        <v/>
      </c>
      <c r="F32" s="37" t="str">
        <f t="shared" si="12"/>
        <v/>
      </c>
      <c r="G32" s="82" t="str">
        <f t="shared" si="2"/>
        <v>martes</v>
      </c>
      <c r="H32" s="38" t="str">
        <f>IF(OR(G32="sábado",G32="domingo"),"1",IF(COUNTIF($S:$S,'AGOSTO 2024'!A32),"2","0"))</f>
        <v>0</v>
      </c>
      <c r="I32" s="39"/>
      <c r="J32"/>
      <c r="K32"/>
    </row>
    <row r="33" spans="1:10" ht="20.100000000000001" customHeight="1" thickBot="1" x14ac:dyDescent="0.3">
      <c r="A33" s="71">
        <v>45525</v>
      </c>
      <c r="B33" s="34"/>
      <c r="C33" s="34"/>
      <c r="D33" s="35" t="str">
        <f t="shared" si="10"/>
        <v/>
      </c>
      <c r="E33" s="36" t="str">
        <f t="shared" si="11"/>
        <v/>
      </c>
      <c r="F33" s="37" t="str">
        <f t="shared" si="12"/>
        <v/>
      </c>
      <c r="G33" s="82" t="str">
        <f t="shared" si="2"/>
        <v>miércoles</v>
      </c>
      <c r="H33" s="38" t="str">
        <f>IF(OR(G33="sábado",G33="domingo"),"1",IF(COUNTIF($S:$S,'AGOSTO 2024'!A33),"2","0"))</f>
        <v>0</v>
      </c>
      <c r="I33" s="39"/>
      <c r="J33" s="41"/>
    </row>
    <row r="34" spans="1:10" ht="20.100000000000001" customHeight="1" thickBot="1" x14ac:dyDescent="0.3">
      <c r="A34" s="71">
        <v>45526</v>
      </c>
      <c r="B34" s="34"/>
      <c r="C34" s="34"/>
      <c r="D34" s="35" t="str">
        <f t="shared" si="10"/>
        <v/>
      </c>
      <c r="E34" s="36" t="str">
        <f t="shared" si="11"/>
        <v/>
      </c>
      <c r="F34" s="37" t="str">
        <f t="shared" si="12"/>
        <v/>
      </c>
      <c r="G34" s="82" t="str">
        <f t="shared" si="2"/>
        <v>jueves</v>
      </c>
      <c r="H34" s="38" t="str">
        <f>IF(OR(G34="sábado",G34="domingo"),"1",IF(COUNTIF($S:$S,'AGOSTO 2024'!A34),"2","0"))</f>
        <v>0</v>
      </c>
      <c r="I34" s="39"/>
      <c r="J34" s="41"/>
    </row>
    <row r="35" spans="1:10" ht="20.100000000000001" customHeight="1" thickBot="1" x14ac:dyDescent="0.3">
      <c r="A35" s="71">
        <v>45527</v>
      </c>
      <c r="B35" s="34"/>
      <c r="C35" s="34"/>
      <c r="D35" s="35" t="str">
        <f t="shared" si="10"/>
        <v/>
      </c>
      <c r="E35" s="36" t="str">
        <f t="shared" si="11"/>
        <v/>
      </c>
      <c r="F35" s="37" t="str">
        <f t="shared" si="12"/>
        <v/>
      </c>
      <c r="G35" s="82" t="str">
        <f t="shared" si="2"/>
        <v>viernes</v>
      </c>
      <c r="H35" s="38" t="str">
        <f>IF(OR(G35="sábado",G35="domingo"),"1",IF(COUNTIF($S:$S,'AGOSTO 2024'!A35),"2","0"))</f>
        <v>0</v>
      </c>
      <c r="I35" s="39"/>
      <c r="J35" s="41"/>
    </row>
    <row r="36" spans="1:10" ht="20.100000000000001" customHeight="1" thickBot="1" x14ac:dyDescent="0.3">
      <c r="A36" s="71">
        <v>45528</v>
      </c>
      <c r="B36" s="34"/>
      <c r="C36" s="34"/>
      <c r="D36" s="35" t="str">
        <f>IF(OR(B36="",C36=""),"",IF(C36&gt;B36,C36-B36,(1+(C36-B36))))</f>
        <v/>
      </c>
      <c r="E36" s="36" t="str">
        <f>IF(OR(B36="",C36=""),"", IF(AND(H37="0",B36&gt;=C36),C36-$M$2,0))</f>
        <v/>
      </c>
      <c r="F36" s="37" t="str">
        <f>IF(OR(B36="",C36=""),"",D36-E36)</f>
        <v/>
      </c>
      <c r="G36" s="82" t="str">
        <f t="shared" si="2"/>
        <v>sábado</v>
      </c>
      <c r="H36" s="38" t="str">
        <f>IF(OR(G36="sábado",G36="domingo"),"1",IF(COUNTIF($S:$S,'AGOSTO 2024'!A36),"2","0"))</f>
        <v>1</v>
      </c>
      <c r="I36" s="39"/>
      <c r="J36" s="41"/>
    </row>
    <row r="37" spans="1:10" ht="20.100000000000001" customHeight="1" thickBot="1" x14ac:dyDescent="0.3">
      <c r="A37" s="71">
        <v>45529</v>
      </c>
      <c r="B37" s="34"/>
      <c r="C37" s="34"/>
      <c r="D37" s="35" t="str">
        <f>IF(OR(B37="",C37=""),"",IF(C37&gt;B37,C37-B37,(1+(C37-B37))))</f>
        <v/>
      </c>
      <c r="E37" s="36" t="str">
        <f>IF(OR(B37="",C37=""),"", IF(AND(H38="0",B37&gt;=C37),C37-$M$2,0))</f>
        <v/>
      </c>
      <c r="F37" s="37" t="str">
        <f>IF(OR(B37="",C37=""),"",D37-E37)</f>
        <v/>
      </c>
      <c r="G37" s="82" t="str">
        <f t="shared" si="2"/>
        <v>domingo</v>
      </c>
      <c r="H37" s="38" t="str">
        <f>IF(OR(G37="sábado",G37="domingo"),"1",IF(COUNTIF($S:$S,'AGOSTO 2024'!A37),"2","0"))</f>
        <v>1</v>
      </c>
      <c r="I37" s="39"/>
      <c r="J37" s="41"/>
    </row>
    <row r="38" spans="1:10" ht="20.100000000000001" customHeight="1" thickBot="1" x14ac:dyDescent="0.3">
      <c r="A38" s="71">
        <v>45530</v>
      </c>
      <c r="B38" s="34"/>
      <c r="C38" s="34"/>
      <c r="D38" s="35" t="str">
        <f t="shared" ref="D38:D42" si="13">IF(OR(B38="",C38=""),"",IF(C38&gt;B38,C38-B38,(1+(C38-B38))))</f>
        <v/>
      </c>
      <c r="E38" s="36" t="str">
        <f t="shared" ref="E38:E42" si="14">IF(OR($L$2="",$M$2="",B38="",C38=""),"",(B38&gt;=C38)*MEDIAN(0,C38-$M$2,$L$2-$M$2)+MAX(0,MIN($L$2,C38+(B38&gt;=C38))-MAX($M$2,B38))-IF(AND(H39&lt;&gt;"0",B38&gt;=C38),(C38-$M$2),0))</f>
        <v/>
      </c>
      <c r="F38" s="37" t="str">
        <f t="shared" ref="F38:F42" si="15">IF(OR(D38="",E38=""),"",D38-E38)</f>
        <v/>
      </c>
      <c r="G38" s="82" t="str">
        <f t="shared" si="2"/>
        <v>lunes</v>
      </c>
      <c r="H38" s="38" t="str">
        <f>IF(OR(G38="sábado",G38="domingo"),"1",IF(COUNTIF($S:$S,'AGOSTO 2024'!A38),"2","0"))</f>
        <v>0</v>
      </c>
      <c r="I38" s="39"/>
      <c r="J38" s="41"/>
    </row>
    <row r="39" spans="1:10" ht="20.100000000000001" customHeight="1" thickBot="1" x14ac:dyDescent="0.3">
      <c r="A39" s="71">
        <v>45531</v>
      </c>
      <c r="B39" s="34"/>
      <c r="C39" s="34"/>
      <c r="D39" s="35" t="str">
        <f t="shared" si="13"/>
        <v/>
      </c>
      <c r="E39" s="36" t="str">
        <f t="shared" si="14"/>
        <v/>
      </c>
      <c r="F39" s="37" t="str">
        <f t="shared" si="15"/>
        <v/>
      </c>
      <c r="G39" s="82" t="str">
        <f t="shared" si="2"/>
        <v>martes</v>
      </c>
      <c r="H39" s="38" t="str">
        <f>IF(OR(G39="sábado",G39="domingo"),"1",IF(COUNTIF($S:$S,'AGOSTO 2024'!A39),"2","0"))</f>
        <v>0</v>
      </c>
      <c r="I39" s="39"/>
      <c r="J39" s="41"/>
    </row>
    <row r="40" spans="1:10" ht="20.100000000000001" customHeight="1" thickBot="1" x14ac:dyDescent="0.3">
      <c r="A40" s="71">
        <v>45532</v>
      </c>
      <c r="B40" s="34"/>
      <c r="C40" s="34"/>
      <c r="D40" s="35" t="str">
        <f t="shared" si="13"/>
        <v/>
      </c>
      <c r="E40" s="36" t="str">
        <f t="shared" si="14"/>
        <v/>
      </c>
      <c r="F40" s="37" t="str">
        <f t="shared" si="15"/>
        <v/>
      </c>
      <c r="G40" s="82" t="str">
        <f t="shared" si="2"/>
        <v>miércoles</v>
      </c>
      <c r="H40" s="38" t="str">
        <f>IF(OR(G40="sábado",G40="domingo"),"1",IF(COUNTIF($S:$S,'AGOSTO 2024'!A40),"2","0"))</f>
        <v>0</v>
      </c>
      <c r="I40" s="39"/>
      <c r="J40" s="41"/>
    </row>
    <row r="41" spans="1:10" ht="20.100000000000001" customHeight="1" thickBot="1" x14ac:dyDescent="0.3">
      <c r="A41" s="71">
        <v>45533</v>
      </c>
      <c r="B41" s="34"/>
      <c r="C41" s="34"/>
      <c r="D41" s="35" t="str">
        <f t="shared" si="13"/>
        <v/>
      </c>
      <c r="E41" s="36" t="str">
        <f t="shared" si="14"/>
        <v/>
      </c>
      <c r="F41" s="37" t="str">
        <f t="shared" si="15"/>
        <v/>
      </c>
      <c r="G41" s="82" t="str">
        <f t="shared" si="2"/>
        <v>jueves</v>
      </c>
      <c r="H41" s="38" t="str">
        <f>IF(OR(G41="sábado",G41="domingo"),"1",IF(COUNTIF($S:$S,'AGOSTO 2024'!A41),"2","0"))</f>
        <v>0</v>
      </c>
      <c r="I41" s="39"/>
      <c r="J41" s="41"/>
    </row>
    <row r="42" spans="1:10" ht="20.100000000000001" customHeight="1" thickBot="1" x14ac:dyDescent="0.3">
      <c r="A42" s="71">
        <v>45534</v>
      </c>
      <c r="B42" s="34"/>
      <c r="C42" s="34"/>
      <c r="D42" s="35" t="str">
        <f t="shared" si="13"/>
        <v/>
      </c>
      <c r="E42" s="36" t="str">
        <f t="shared" si="14"/>
        <v/>
      </c>
      <c r="F42" s="37" t="str">
        <f t="shared" si="15"/>
        <v/>
      </c>
      <c r="G42" s="82" t="str">
        <f t="shared" si="2"/>
        <v>viernes</v>
      </c>
      <c r="H42" s="38" t="str">
        <f>IF(OR(G42="sábado",G42="domingo"),"1",IF(COUNTIF($S:$S,'AGOSTO 2024'!A42),"2","0"))</f>
        <v>0</v>
      </c>
      <c r="I42" s="39"/>
      <c r="J42" s="41"/>
    </row>
    <row r="43" spans="1:10" ht="20.100000000000001" customHeight="1" x14ac:dyDescent="0.25">
      <c r="A43" s="71">
        <v>45535</v>
      </c>
      <c r="B43" s="34"/>
      <c r="C43" s="34"/>
      <c r="D43" s="35" t="str">
        <f>IF(OR(B43="",C43=""),"",IF(C43&gt;B43,C43-B43,(1+(C43-B43))))</f>
        <v/>
      </c>
      <c r="E43" s="36" t="str">
        <f>IF(OR(B43="",C43=""),"", IF(AND(H44="0",B43&gt;=C43),C43-$M$2,0))</f>
        <v/>
      </c>
      <c r="F43" s="37" t="str">
        <f>IF(OR(B43="",C43=""),"",D43-E43)</f>
        <v/>
      </c>
      <c r="G43" s="82" t="str">
        <f t="shared" si="2"/>
        <v>sábado</v>
      </c>
      <c r="H43" s="38" t="str">
        <f>IF(OR(G43="sábado",G43="domingo"),"1",IF(COUNTIF($S:$S,'AGOSTO 2024'!A43),"2","0"))</f>
        <v>1</v>
      </c>
      <c r="I43" s="39"/>
      <c r="J43" s="41"/>
    </row>
    <row r="44" spans="1:10" ht="20.100000000000001" hidden="1" customHeight="1" x14ac:dyDescent="0.25">
      <c r="A44" s="71">
        <v>45536</v>
      </c>
      <c r="B44" s="34"/>
      <c r="C44" s="34"/>
      <c r="D44" s="35"/>
      <c r="E44" s="36"/>
      <c r="F44" s="37"/>
      <c r="G44" s="82" t="str">
        <f t="shared" si="2"/>
        <v>domingo</v>
      </c>
      <c r="H44" s="38" t="str">
        <f>IF(OR(G44="sábado",G44="domingo"),"1",IF(COUNTIF($S:$S,'AGOSTO 2024'!A44),"2","0"))</f>
        <v>1</v>
      </c>
      <c r="I44" s="39"/>
      <c r="J44" s="41"/>
    </row>
    <row r="45" spans="1:10" ht="16.149999999999999" customHeight="1" thickBot="1" x14ac:dyDescent="0.3">
      <c r="A45" s="104" t="s">
        <v>25</v>
      </c>
      <c r="B45" s="105"/>
      <c r="C45" s="106"/>
      <c r="D45" s="43">
        <f>SUM(D13:D44)</f>
        <v>0</v>
      </c>
      <c r="E45" s="43">
        <f>SUM(E13:E44)</f>
        <v>0</v>
      </c>
      <c r="F45" s="44">
        <f>SUM(F13:F44)</f>
        <v>0</v>
      </c>
      <c r="G45" s="45"/>
      <c r="H45" s="46"/>
      <c r="I45" s="46"/>
      <c r="J45" s="1"/>
    </row>
    <row r="46" spans="1:10" ht="21" customHeight="1" thickBot="1" x14ac:dyDescent="0.3">
      <c r="A46" s="1"/>
      <c r="B46" s="1"/>
      <c r="C46" s="1"/>
      <c r="D46" s="1"/>
      <c r="E46" s="45"/>
      <c r="F46" s="45"/>
      <c r="G46" s="45"/>
      <c r="H46" s="1"/>
      <c r="I46" s="1"/>
      <c r="J46" s="1"/>
    </row>
    <row r="47" spans="1:10" s="47" customFormat="1" ht="16.149999999999999" customHeight="1" thickBot="1" x14ac:dyDescent="0.3">
      <c r="A47" s="107" t="s">
        <v>26</v>
      </c>
      <c r="B47" s="108"/>
      <c r="C47" s="108"/>
      <c r="D47" s="109"/>
      <c r="G47" s="48"/>
      <c r="H47" s="49"/>
      <c r="I47" s="49"/>
      <c r="J47" s="49"/>
    </row>
    <row r="48" spans="1:10" s="47" customFormat="1" ht="18" x14ac:dyDescent="0.25">
      <c r="A48" s="84" t="s">
        <v>27</v>
      </c>
      <c r="B48" s="50"/>
      <c r="C48" s="51"/>
      <c r="D48" s="52">
        <f>O5</f>
        <v>0</v>
      </c>
      <c r="G48" s="53"/>
      <c r="H48" s="49"/>
    </row>
    <row r="49" spans="1:23" s="47" customFormat="1" ht="18" x14ac:dyDescent="0.25">
      <c r="A49" s="85" t="s">
        <v>28</v>
      </c>
      <c r="B49" s="54"/>
      <c r="C49" s="55"/>
      <c r="D49" s="56">
        <f>O4</f>
        <v>0</v>
      </c>
      <c r="E49" s="2" t="s">
        <v>29</v>
      </c>
      <c r="F49" s="57"/>
      <c r="G49" s="53"/>
      <c r="H49" s="49"/>
      <c r="I49" s="58" t="s">
        <v>30</v>
      </c>
    </row>
    <row r="50" spans="1:23" s="47" customFormat="1" ht="18.75" thickBot="1" x14ac:dyDescent="0.3">
      <c r="A50" s="86" t="s">
        <v>31</v>
      </c>
      <c r="B50" s="59"/>
      <c r="C50" s="60"/>
      <c r="D50" s="61">
        <f>O3</f>
        <v>0</v>
      </c>
      <c r="E50" s="62"/>
      <c r="F50" s="62"/>
      <c r="G50" s="62"/>
      <c r="H50" s="49"/>
      <c r="I50" s="49"/>
      <c r="J50" s="49"/>
      <c r="W50" s="18"/>
    </row>
    <row r="51" spans="1:23" s="47" customFormat="1" ht="18.75" thickBot="1" x14ac:dyDescent="0.3">
      <c r="A51" s="63" t="s">
        <v>32</v>
      </c>
      <c r="B51" s="64"/>
      <c r="C51" s="64"/>
      <c r="D51" s="65">
        <f>SUM(D48:D50)</f>
        <v>0</v>
      </c>
      <c r="E51" s="66" t="s">
        <v>33</v>
      </c>
      <c r="F51" s="62"/>
      <c r="G51" s="62"/>
      <c r="H51" s="49"/>
      <c r="I51" s="49"/>
      <c r="J51" s="49"/>
      <c r="W51" s="67"/>
    </row>
    <row r="52" spans="1:23" ht="16.149999999999999" customHeight="1" x14ac:dyDescent="0.25">
      <c r="B52" s="110"/>
      <c r="C52" s="110"/>
      <c r="D52" s="110"/>
      <c r="E52" s="45"/>
      <c r="F52" s="110"/>
      <c r="G52" s="110"/>
      <c r="H52" s="1"/>
      <c r="I52" s="1"/>
      <c r="J52" s="1"/>
      <c r="W52" s="67"/>
    </row>
    <row r="53" spans="1:23" ht="16.149999999999999" customHeight="1" x14ac:dyDescent="0.25">
      <c r="D53" s="1"/>
      <c r="E53" s="45"/>
      <c r="F53" s="45"/>
      <c r="G53" s="68"/>
      <c r="H53" s="1"/>
      <c r="I53" s="1"/>
      <c r="J53" s="1"/>
    </row>
    <row r="54" spans="1:23" ht="16.149999999999999" customHeight="1" x14ac:dyDescent="0.25">
      <c r="E54" s="2"/>
      <c r="F54" s="2"/>
      <c r="G54" s="2"/>
      <c r="J54" s="1"/>
    </row>
    <row r="55" spans="1:23" ht="16.149999999999999" customHeight="1" x14ac:dyDescent="0.2">
      <c r="A55" s="8"/>
      <c r="E55" s="2"/>
      <c r="F55" s="2"/>
      <c r="G55" s="2"/>
      <c r="J55" s="1"/>
    </row>
    <row r="56" spans="1:23" ht="16.149999999999999" customHeight="1" x14ac:dyDescent="0.25">
      <c r="D56" s="1"/>
      <c r="E56" s="45"/>
      <c r="F56" s="45"/>
      <c r="G56" s="45"/>
      <c r="H56" s="1"/>
      <c r="I56" s="1"/>
      <c r="J56" s="1"/>
    </row>
    <row r="57" spans="1:23" ht="16.149999999999999" customHeight="1" x14ac:dyDescent="0.25">
      <c r="D57" s="1"/>
      <c r="E57" s="45"/>
      <c r="F57" s="45"/>
      <c r="G57" s="45"/>
      <c r="H57" s="1"/>
      <c r="I57" s="1"/>
      <c r="J57" s="1"/>
    </row>
    <row r="58" spans="1:23" ht="16.149999999999999" customHeight="1" x14ac:dyDescent="0.2">
      <c r="B58" s="8"/>
      <c r="C58" s="8"/>
      <c r="D58" s="1"/>
      <c r="E58" s="45"/>
      <c r="F58" s="45"/>
      <c r="G58" s="45"/>
      <c r="H58" s="1"/>
      <c r="I58" s="1"/>
      <c r="J58" s="1"/>
    </row>
    <row r="59" spans="1:23" ht="16.149999999999999" customHeight="1" x14ac:dyDescent="0.2">
      <c r="B59" s="8"/>
      <c r="C59" s="8"/>
      <c r="D59" s="1"/>
      <c r="E59" s="45"/>
      <c r="F59" s="45"/>
      <c r="G59" s="45"/>
      <c r="H59" s="1"/>
      <c r="I59" s="1"/>
      <c r="J59" s="1"/>
    </row>
    <row r="60" spans="1:23" ht="16.149999999999999" customHeight="1" x14ac:dyDescent="0.25">
      <c r="A60" s="69"/>
      <c r="B60" s="69"/>
      <c r="C60" s="70"/>
      <c r="D60" s="1"/>
      <c r="E60" s="45"/>
      <c r="F60" s="45"/>
      <c r="G60" s="45"/>
      <c r="H60" s="1"/>
      <c r="I60" s="1"/>
      <c r="J60" s="1"/>
    </row>
    <row r="61" spans="1:23" ht="16.149999999999999" customHeight="1" x14ac:dyDescent="0.25">
      <c r="A61" s="1"/>
      <c r="B61" s="1"/>
      <c r="C61" s="1"/>
      <c r="D61" s="1"/>
      <c r="E61" s="45"/>
      <c r="F61" s="45"/>
      <c r="G61" s="45"/>
      <c r="H61" s="1"/>
      <c r="I61" s="1"/>
      <c r="J61" s="1"/>
    </row>
    <row r="62" spans="1:23" ht="16.149999999999999" customHeight="1" x14ac:dyDescent="0.25">
      <c r="A62" s="1"/>
      <c r="B62" s="1"/>
      <c r="C62" s="1"/>
      <c r="D62" s="1"/>
      <c r="E62" s="45"/>
      <c r="F62" s="45"/>
      <c r="G62" s="45"/>
      <c r="H62" s="1"/>
      <c r="I62" s="1"/>
      <c r="J62" s="1"/>
    </row>
    <row r="63" spans="1:23" ht="16.149999999999999" customHeight="1" x14ac:dyDescent="0.25">
      <c r="A63" s="1"/>
      <c r="B63" s="1"/>
      <c r="C63" s="1"/>
      <c r="D63" s="1"/>
      <c r="E63" s="45"/>
      <c r="F63" s="45"/>
      <c r="G63" s="45"/>
      <c r="H63" s="1"/>
      <c r="I63" s="1"/>
      <c r="J63" s="1"/>
    </row>
    <row r="64" spans="1:23" ht="16.149999999999999" customHeight="1" x14ac:dyDescent="0.25">
      <c r="A64" s="1"/>
      <c r="B64" s="1"/>
      <c r="C64" s="1"/>
      <c r="D64" s="1"/>
      <c r="E64" s="45"/>
      <c r="F64" s="45"/>
      <c r="G64" s="45"/>
      <c r="H64" s="1"/>
      <c r="I64" s="1"/>
      <c r="J64" s="1"/>
    </row>
    <row r="65" spans="1:10" ht="16.149999999999999" customHeight="1" x14ac:dyDescent="0.25">
      <c r="A65" s="1"/>
      <c r="B65" s="1"/>
      <c r="C65" s="1"/>
      <c r="D65" s="1"/>
      <c r="E65" s="45"/>
      <c r="F65" s="45"/>
      <c r="G65" s="45"/>
      <c r="H65" s="1"/>
      <c r="I65" s="1"/>
      <c r="J65" s="1"/>
    </row>
    <row r="66" spans="1:10" ht="16.149999999999999" customHeight="1" x14ac:dyDescent="0.25">
      <c r="A66" s="1"/>
      <c r="B66" s="1"/>
      <c r="C66" s="1"/>
      <c r="D66" s="1"/>
      <c r="E66" s="45"/>
      <c r="F66" s="45"/>
      <c r="G66" s="45"/>
      <c r="H66" s="1"/>
      <c r="I66" s="1"/>
      <c r="J66" s="1"/>
    </row>
    <row r="67" spans="1:10" ht="16.149999999999999" customHeight="1" x14ac:dyDescent="0.25">
      <c r="A67" s="1"/>
      <c r="B67" s="1"/>
      <c r="C67" s="1"/>
      <c r="D67" s="1"/>
      <c r="E67" s="45"/>
      <c r="F67" s="45"/>
      <c r="G67" s="45"/>
      <c r="H67" s="1"/>
      <c r="I67" s="1"/>
      <c r="J67" s="1"/>
    </row>
    <row r="68" spans="1:10" ht="16.149999999999999" customHeight="1" x14ac:dyDescent="0.25">
      <c r="A68" s="1"/>
      <c r="B68" s="1"/>
      <c r="C68" s="1"/>
      <c r="D68" s="1"/>
      <c r="E68" s="45"/>
      <c r="F68" s="45"/>
      <c r="G68" s="45"/>
      <c r="H68" s="1"/>
      <c r="I68" s="1"/>
      <c r="J68" s="1"/>
    </row>
    <row r="69" spans="1:10" ht="16.149999999999999" customHeight="1" x14ac:dyDescent="0.25">
      <c r="A69" s="1"/>
      <c r="B69" s="1"/>
      <c r="C69" s="1"/>
      <c r="D69" s="1"/>
      <c r="E69" s="45"/>
      <c r="F69" s="45"/>
      <c r="G69" s="45"/>
      <c r="H69" s="1"/>
      <c r="I69" s="1"/>
      <c r="J69" s="1"/>
    </row>
    <row r="70" spans="1:10" ht="16.149999999999999" customHeight="1" x14ac:dyDescent="0.25">
      <c r="A70" s="1"/>
      <c r="B70" s="1"/>
      <c r="C70" s="1"/>
      <c r="D70" s="1"/>
      <c r="E70" s="45"/>
      <c r="F70" s="45"/>
      <c r="G70" s="45"/>
      <c r="H70" s="1"/>
      <c r="I70" s="1"/>
      <c r="J70" s="1"/>
    </row>
  </sheetData>
  <sheetProtection algorithmName="SHA-512" hashValue="MIpkXfCNPWVRhwQBj+jAI28vKh+AL4CnJtb9uEtNQR5+TpVSvPo2eJsLf+trlO6Ne1NWVXpMBsfyO7EXyPRQ1w==" saltValue="7NCIPjRTBRbUFsXVZw4Ihw==" spinCount="100000" sheet="1" objects="1" scenarios="1"/>
  <mergeCells count="12">
    <mergeCell ref="A11:A12"/>
    <mergeCell ref="H11:H12"/>
    <mergeCell ref="A45:C45"/>
    <mergeCell ref="A47:D47"/>
    <mergeCell ref="B52:D52"/>
    <mergeCell ref="F52:G52"/>
    <mergeCell ref="C7:G7"/>
    <mergeCell ref="A1:I1"/>
    <mergeCell ref="L1:M1"/>
    <mergeCell ref="B2:I2"/>
    <mergeCell ref="C5:G5"/>
    <mergeCell ref="C6:G6"/>
  </mergeCells>
  <conditionalFormatting sqref="A13:A44">
    <cfRule type="expression" dxfId="1" priority="1">
      <formula>OR(H13="1",H13="2")</formula>
    </cfRule>
  </conditionalFormatting>
  <conditionalFormatting sqref="G13:G44">
    <cfRule type="expression" dxfId="0" priority="2">
      <formula>OR(H13="1",H13="2")</formula>
    </cfRule>
  </conditionalFormatting>
  <dataValidations count="1">
    <dataValidation type="list" allowBlank="1" showInputMessage="1" sqref="I13:I44" xr:uid="{29C06F59-6E18-43F8-987D-FC6F9AE503F7}">
      <formula1>"Licencia Medica,Permiso Administrativo,Feriado Legal,Cometido Funcional,Traslado Pacientes,Destinación transitoria a otro PT,Día quirúrgico con anestesia,Permiso sin goce de sueldo,Necesidad del servicio,4° TENS"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ENERO 2024</vt:lpstr>
      <vt:lpstr>FEBRERO 2024</vt:lpstr>
      <vt:lpstr>MARZO 2024</vt:lpstr>
      <vt:lpstr>ABRIL 2024</vt:lpstr>
      <vt:lpstr>MAYO 2024</vt:lpstr>
      <vt:lpstr>JUNIO 2024</vt:lpstr>
      <vt:lpstr>JULIO 2024</vt:lpstr>
      <vt:lpstr>AGOSTO 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Stefany Gonzalez Delgado</dc:creator>
  <cp:lastModifiedBy>Stefany Gonzalez Delgado</cp:lastModifiedBy>
  <cp:lastPrinted>2024-07-18T00:23:30Z</cp:lastPrinted>
  <dcterms:created xsi:type="dcterms:W3CDTF">2024-03-26T18:49:20Z</dcterms:created>
  <dcterms:modified xsi:type="dcterms:W3CDTF">2024-07-30T22:12:12Z</dcterms:modified>
</cp:coreProperties>
</file>