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quín\Desktop\8vo Semestre\X Proj\Motores\Cálculos\"/>
    </mc:Choice>
  </mc:AlternateContent>
  <xr:revisionPtr revIDLastSave="0" documentId="13_ncr:1_{498C4317-39D7-4320-BCDA-D492DE77D84E}" xr6:coauthVersionLast="41" xr6:coauthVersionMax="41" xr10:uidLastSave="{00000000-0000-0000-0000-000000000000}"/>
  <bookViews>
    <workbookView xWindow="0" yWindow="0" windowWidth="20490" windowHeight="11070" xr2:uid="{03553B7E-C9D1-4A7E-9F36-63E00A5C86B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K15" i="1" s="1"/>
  <c r="L15" i="1" s="1"/>
  <c r="C14" i="1"/>
  <c r="E14" i="1" s="1"/>
  <c r="F14" i="1" s="1"/>
  <c r="E15" i="1"/>
  <c r="F15" i="1" s="1"/>
  <c r="H15" i="1" l="1"/>
  <c r="I15" i="1" s="1"/>
  <c r="G14" i="1"/>
  <c r="G15" i="1"/>
  <c r="H14" i="1"/>
  <c r="I14" i="1" s="1"/>
  <c r="K14" i="1"/>
  <c r="L14" i="1" s="1"/>
  <c r="C13" i="1"/>
  <c r="C12" i="1"/>
  <c r="C11" i="1"/>
  <c r="K11" i="1" s="1"/>
  <c r="L11" i="1" s="1"/>
  <c r="C10" i="1"/>
  <c r="K10" i="1" s="1"/>
  <c r="L10" i="1" s="1"/>
  <c r="C9" i="1"/>
  <c r="C8" i="1"/>
  <c r="C7" i="1"/>
  <c r="K7" i="1" s="1"/>
  <c r="L7" i="1" s="1"/>
  <c r="C6" i="1"/>
  <c r="K6" i="1" s="1"/>
  <c r="L6" i="1" s="1"/>
  <c r="C5" i="1"/>
  <c r="C4" i="1"/>
  <c r="E10" i="1" l="1"/>
  <c r="E4" i="1"/>
  <c r="K4" i="1"/>
  <c r="L4" i="1" s="1"/>
  <c r="E8" i="1"/>
  <c r="K8" i="1"/>
  <c r="L8" i="1" s="1"/>
  <c r="E12" i="1"/>
  <c r="K12" i="1"/>
  <c r="L12" i="1" s="1"/>
  <c r="E7" i="1"/>
  <c r="H7" i="1" s="1"/>
  <c r="I7" i="1" s="1"/>
  <c r="E5" i="1"/>
  <c r="K5" i="1"/>
  <c r="L5" i="1" s="1"/>
  <c r="E9" i="1"/>
  <c r="K9" i="1"/>
  <c r="L9" i="1" s="1"/>
  <c r="E13" i="1"/>
  <c r="K13" i="1"/>
  <c r="L13" i="1" s="1"/>
  <c r="E6" i="1"/>
  <c r="E11" i="1"/>
  <c r="F6" i="1" l="1"/>
  <c r="G6" i="1"/>
  <c r="H6" i="1"/>
  <c r="I6" i="1" s="1"/>
  <c r="F12" i="1"/>
  <c r="H12" i="1"/>
  <c r="I12" i="1" s="1"/>
  <c r="G12" i="1"/>
  <c r="I4" i="1"/>
  <c r="H4" i="1"/>
  <c r="G4" i="1"/>
  <c r="F11" i="1"/>
  <c r="H11" i="1"/>
  <c r="I11" i="1" s="1"/>
  <c r="G11" i="1"/>
  <c r="F8" i="1"/>
  <c r="H8" i="1"/>
  <c r="I8" i="1" s="1"/>
  <c r="G8" i="1"/>
  <c r="F9" i="1"/>
  <c r="G9" i="1"/>
  <c r="H9" i="1"/>
  <c r="I9" i="1" s="1"/>
  <c r="F13" i="1"/>
  <c r="G13" i="1"/>
  <c r="H13" i="1"/>
  <c r="I13" i="1" s="1"/>
  <c r="F5" i="1"/>
  <c r="H5" i="1"/>
  <c r="I5" i="1" s="1"/>
  <c r="G5" i="1"/>
  <c r="F10" i="1"/>
  <c r="H10" i="1"/>
  <c r="I10" i="1" s="1"/>
  <c r="G10" i="1"/>
  <c r="F7" i="1"/>
  <c r="G7" i="1"/>
  <c r="F4" i="1"/>
</calcChain>
</file>

<file path=xl/sharedStrings.xml><?xml version="1.0" encoding="utf-8"?>
<sst xmlns="http://schemas.openxmlformats.org/spreadsheetml/2006/main" count="15" uniqueCount="13">
  <si>
    <t>n</t>
  </si>
  <si>
    <t>dawg</t>
  </si>
  <si>
    <t>p</t>
  </si>
  <si>
    <t>Fórmula (4*n*(31+10*dawg)+152)*p</t>
  </si>
  <si>
    <t>Estator 12N14P de 45mm de diámetro</t>
  </si>
  <si>
    <t>Estator 18N20P de 93mm de diámetro</t>
  </si>
  <si>
    <t>Fórmula (6*n*(40.5+10*dawg)+270)*p</t>
  </si>
  <si>
    <t>AWG</t>
  </si>
  <si>
    <t>Variables comunes del cable</t>
  </si>
  <si>
    <t>longitud</t>
  </si>
  <si>
    <t>Corriente pico por fase</t>
  </si>
  <si>
    <t>Corriente pico entre 2 fases [A]</t>
  </si>
  <si>
    <t>Torque pico [Proporción]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</si>
</sst>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40C3-909E-498B-A301-44A80EEDB5C1}">
  <dimension ref="A1:L15"/>
  <sheetViews>
    <sheetView tabSelected="1" workbookViewId="0">
      <selection activeCell="F8" sqref="F8"/>
    </sheetView>
  </sheetViews>
  <sheetFormatPr baseColWidth="10" defaultRowHeight="15" x14ac:dyDescent="0.25"/>
  <cols>
    <col min="1" max="3" width="11.7109375" customWidth="1"/>
    <col min="5" max="5" width="38.7109375" customWidth="1"/>
    <col min="6" max="6" width="9.5703125" customWidth="1"/>
    <col min="7" max="7" width="22" hidden="1" customWidth="1"/>
    <col min="8" max="8" width="27.28515625" customWidth="1"/>
    <col min="9" max="9" width="23.140625" customWidth="1"/>
    <col min="11" max="11" width="37" customWidth="1"/>
    <col min="12" max="12" width="9.5703125" customWidth="1"/>
  </cols>
  <sheetData>
    <row r="1" spans="1:12" ht="15" customHeight="1" x14ac:dyDescent="0.25">
      <c r="A1" s="17" t="s">
        <v>8</v>
      </c>
      <c r="B1" s="17"/>
      <c r="C1" s="17"/>
      <c r="D1" s="19" t="s">
        <v>4</v>
      </c>
      <c r="E1" s="20"/>
      <c r="F1" s="20"/>
      <c r="G1" s="20"/>
      <c r="H1" s="25"/>
      <c r="I1" s="26"/>
      <c r="J1" s="19" t="s">
        <v>5</v>
      </c>
      <c r="K1" s="20"/>
      <c r="L1" s="21"/>
    </row>
    <row r="2" spans="1:12" ht="15" customHeight="1" thickBot="1" x14ac:dyDescent="0.3">
      <c r="A2" s="18"/>
      <c r="B2" s="18"/>
      <c r="C2" s="18"/>
      <c r="D2" s="22"/>
      <c r="E2" s="3"/>
      <c r="F2" s="3"/>
      <c r="G2" s="3"/>
      <c r="H2" s="1"/>
      <c r="I2" s="27"/>
      <c r="J2" s="22"/>
      <c r="K2" s="3"/>
      <c r="L2" s="23"/>
    </row>
    <row r="3" spans="1:12" x14ac:dyDescent="0.25">
      <c r="A3" s="14" t="s">
        <v>7</v>
      </c>
      <c r="B3" s="15" t="s">
        <v>1</v>
      </c>
      <c r="C3" s="16" t="s">
        <v>2</v>
      </c>
      <c r="D3" s="6" t="s">
        <v>0</v>
      </c>
      <c r="E3" s="2" t="s">
        <v>3</v>
      </c>
      <c r="F3" s="2" t="s">
        <v>9</v>
      </c>
      <c r="G3" s="2" t="s">
        <v>10</v>
      </c>
      <c r="H3" s="2" t="s">
        <v>11</v>
      </c>
      <c r="I3" s="7" t="s">
        <v>12</v>
      </c>
      <c r="J3" s="6" t="s">
        <v>0</v>
      </c>
      <c r="K3" s="2" t="s">
        <v>6</v>
      </c>
      <c r="L3" s="7" t="s">
        <v>9</v>
      </c>
    </row>
    <row r="4" spans="1:12" x14ac:dyDescent="0.25">
      <c r="A4" s="6">
        <v>16</v>
      </c>
      <c r="B4" s="2">
        <v>1.29</v>
      </c>
      <c r="C4" s="5">
        <f>(1.48/100)/1000</f>
        <v>1.4800000000000001E-5</v>
      </c>
      <c r="D4" s="6"/>
      <c r="E4" s="2">
        <f>(4*$D4*(31+10*$B4)+152)*$C4</f>
        <v>2.2496E-3</v>
      </c>
      <c r="F4" s="2">
        <f>E4/C4</f>
        <v>152</v>
      </c>
      <c r="G4" s="2">
        <f>22.2/E4</f>
        <v>9868.4210526315783</v>
      </c>
      <c r="H4" s="2">
        <f>22.2/(2*E4)</f>
        <v>4934.2105263157891</v>
      </c>
      <c r="I4" s="7">
        <f>(D4*PI()*((B4/2)^2)*E4)^(1/2)</f>
        <v>0</v>
      </c>
      <c r="J4" s="6"/>
      <c r="K4" s="2">
        <f>(6*$J4*(40.5+15*$B4)+270)*$C4</f>
        <v>3.9960000000000004E-3</v>
      </c>
      <c r="L4" s="7">
        <f>K4/C4</f>
        <v>270</v>
      </c>
    </row>
    <row r="5" spans="1:12" x14ac:dyDescent="0.25">
      <c r="A5" s="6">
        <v>18</v>
      </c>
      <c r="B5" s="2">
        <v>1.024</v>
      </c>
      <c r="C5" s="5">
        <f>(2.04/100)/1000</f>
        <v>2.0400000000000001E-5</v>
      </c>
      <c r="D5" s="6"/>
      <c r="E5" s="2">
        <f>(4*$D5*(31+10*$B5)+152)*$C5</f>
        <v>3.1008000000000003E-3</v>
      </c>
      <c r="F5" s="2">
        <f t="shared" ref="F5:F15" si="0">E5/C5</f>
        <v>152</v>
      </c>
      <c r="G5" s="2">
        <f t="shared" ref="G5:G15" si="1">22.2/E5</f>
        <v>7159.442724458203</v>
      </c>
      <c r="H5" s="2">
        <f t="shared" ref="H5:H15" si="2">22.2/(2*E5)</f>
        <v>3579.7213622291015</v>
      </c>
      <c r="I5" s="7">
        <f t="shared" ref="I5:I15" si="3">(D5*PI()*((B5/2)^2)*H5^2*E5)^(1/2)</f>
        <v>0</v>
      </c>
      <c r="J5" s="6">
        <v>32</v>
      </c>
      <c r="K5" s="2">
        <f>(6*$J5*(40.5+15*$B5)+270)*$C5</f>
        <v>0.22430044799999999</v>
      </c>
      <c r="L5" s="7">
        <f>K5/C5</f>
        <v>10995.119999999999</v>
      </c>
    </row>
    <row r="6" spans="1:12" x14ac:dyDescent="0.25">
      <c r="A6" s="6">
        <v>19</v>
      </c>
      <c r="B6" s="2">
        <v>0.91200000000000003</v>
      </c>
      <c r="C6" s="5">
        <f>(2.6/100)/1000</f>
        <v>2.6000000000000002E-5</v>
      </c>
      <c r="D6" s="6"/>
      <c r="E6" s="2">
        <f>(4*$D6*(31+10*$B6)+152)*$C6</f>
        <v>3.9520000000000007E-3</v>
      </c>
      <c r="F6" s="2">
        <f t="shared" si="0"/>
        <v>152.00000000000003</v>
      </c>
      <c r="G6" s="2">
        <f t="shared" si="1"/>
        <v>5617.4089068825897</v>
      </c>
      <c r="H6" s="2">
        <f t="shared" si="2"/>
        <v>2808.7044534412948</v>
      </c>
      <c r="I6" s="7">
        <f t="shared" si="3"/>
        <v>0</v>
      </c>
      <c r="J6" s="6"/>
      <c r="K6" s="2">
        <f>(6*$J6*(40.5+15*$B6)+270)*$C6</f>
        <v>7.0200000000000002E-3</v>
      </c>
      <c r="L6" s="7">
        <f>K6/C6</f>
        <v>270</v>
      </c>
    </row>
    <row r="7" spans="1:12" x14ac:dyDescent="0.25">
      <c r="A7" s="6">
        <v>20</v>
      </c>
      <c r="B7" s="2">
        <v>0.81200000000000006</v>
      </c>
      <c r="C7" s="5">
        <f>(3.5/100)/1000</f>
        <v>3.5000000000000004E-5</v>
      </c>
      <c r="D7" s="6">
        <v>14</v>
      </c>
      <c r="E7" s="2">
        <f>(4*$D7*(31+10*$B7)+152)*$C7</f>
        <v>8.1995200000000018E-2</v>
      </c>
      <c r="F7" s="2">
        <f t="shared" si="0"/>
        <v>2342.7200000000003</v>
      </c>
      <c r="G7" s="2">
        <f t="shared" si="1"/>
        <v>270.74755595449483</v>
      </c>
      <c r="H7" s="2">
        <f>22.2/(2*E7)</f>
        <v>135.37377797724741</v>
      </c>
      <c r="I7" s="7">
        <f t="shared" si="3"/>
        <v>104.37434228379104</v>
      </c>
      <c r="J7" s="6"/>
      <c r="K7" s="2">
        <f>(6*$J7*(40.5+15*$B7)+270)*$C7</f>
        <v>9.4500000000000018E-3</v>
      </c>
      <c r="L7" s="7">
        <f>K7/C7</f>
        <v>270</v>
      </c>
    </row>
    <row r="8" spans="1:12" x14ac:dyDescent="0.25">
      <c r="A8" s="6">
        <v>21</v>
      </c>
      <c r="B8" s="2">
        <v>0.72299999999999998</v>
      </c>
      <c r="C8" s="5">
        <f>(4.3/100)/1000</f>
        <v>4.2999999999999995E-5</v>
      </c>
      <c r="D8" s="6"/>
      <c r="E8" s="2">
        <f>(4*$D8*(31+10*$B8)+152)*$C8</f>
        <v>6.5359999999999993E-3</v>
      </c>
      <c r="F8" s="2">
        <f t="shared" si="0"/>
        <v>152</v>
      </c>
      <c r="G8" s="2">
        <f t="shared" si="1"/>
        <v>3396.5728274173807</v>
      </c>
      <c r="H8" s="2">
        <f t="shared" si="2"/>
        <v>1698.2864137086904</v>
      </c>
      <c r="I8" s="7">
        <f t="shared" si="3"/>
        <v>0</v>
      </c>
      <c r="J8" s="6"/>
      <c r="K8" s="2">
        <f>(6*$J8*(40.5+15*$B8)+270)*$C8</f>
        <v>1.1609999999999999E-2</v>
      </c>
      <c r="L8" s="7">
        <f>K8/C8</f>
        <v>270</v>
      </c>
    </row>
    <row r="9" spans="1:12" x14ac:dyDescent="0.25">
      <c r="A9" s="6">
        <v>22</v>
      </c>
      <c r="B9" s="2">
        <v>0.64400000000000002</v>
      </c>
      <c r="C9" s="5">
        <f>(5.6/100)/1000</f>
        <v>5.5999999999999992E-5</v>
      </c>
      <c r="D9" s="6">
        <v>24</v>
      </c>
      <c r="E9" s="2">
        <f>(4*$D9*(31+10*$B9)+152)*$C9</f>
        <v>0.20978943999999997</v>
      </c>
      <c r="F9" s="2">
        <f t="shared" si="0"/>
        <v>3746.24</v>
      </c>
      <c r="G9" s="2">
        <f t="shared" si="1"/>
        <v>105.82038829027812</v>
      </c>
      <c r="H9" s="2">
        <f t="shared" si="2"/>
        <v>52.910194145139059</v>
      </c>
      <c r="I9" s="7">
        <f t="shared" si="3"/>
        <v>67.759094841155985</v>
      </c>
      <c r="J9" s="6"/>
      <c r="K9" s="2">
        <f>(6*$J9*(40.5+15*$B9)+270)*$C9</f>
        <v>1.5119999999999998E-2</v>
      </c>
      <c r="L9" s="7">
        <f>K9/C9</f>
        <v>270</v>
      </c>
    </row>
    <row r="10" spans="1:12" x14ac:dyDescent="0.25">
      <c r="A10" s="6">
        <v>23</v>
      </c>
      <c r="B10" s="2">
        <v>0.57299999999999995</v>
      </c>
      <c r="C10" s="5">
        <f>(7/100)/1000</f>
        <v>7.0000000000000007E-5</v>
      </c>
      <c r="D10" s="6"/>
      <c r="E10" s="2">
        <f>(4*$D10*(31+10*$B10)+152)*$C10</f>
        <v>1.0640000000000002E-2</v>
      </c>
      <c r="F10" s="2">
        <f t="shared" si="0"/>
        <v>152</v>
      </c>
      <c r="G10" s="2">
        <f t="shared" si="1"/>
        <v>2086.4661654135334</v>
      </c>
      <c r="H10" s="2">
        <f t="shared" si="2"/>
        <v>1043.2330827067667</v>
      </c>
      <c r="I10" s="7">
        <f t="shared" si="3"/>
        <v>0</v>
      </c>
      <c r="J10" s="6"/>
      <c r="K10" s="2">
        <f>(6*$J10*(40.5+15*$B10)+270)*$C10</f>
        <v>1.8900000000000004E-2</v>
      </c>
      <c r="L10" s="7">
        <f>K10/C10</f>
        <v>270</v>
      </c>
    </row>
    <row r="11" spans="1:12" x14ac:dyDescent="0.25">
      <c r="A11" s="6">
        <v>24</v>
      </c>
      <c r="B11" s="2">
        <v>0.51100000000000001</v>
      </c>
      <c r="C11" s="5">
        <f>(8.7/100)/1000</f>
        <v>8.7000000000000001E-5</v>
      </c>
      <c r="D11" s="6">
        <v>37</v>
      </c>
      <c r="E11" s="2">
        <f>(4*$D11*(31+10*$B11)+152)*$C11</f>
        <v>0.47817635999999997</v>
      </c>
      <c r="F11" s="2">
        <f t="shared" si="0"/>
        <v>5496.28</v>
      </c>
      <c r="G11" s="2">
        <f t="shared" si="1"/>
        <v>46.426385444901541</v>
      </c>
      <c r="H11" s="2">
        <f t="shared" si="2"/>
        <v>23.213192722450771</v>
      </c>
      <c r="I11" s="7">
        <f t="shared" si="3"/>
        <v>44.217647252532153</v>
      </c>
      <c r="J11" s="6"/>
      <c r="K11" s="2">
        <f>(6*$J11*(40.5+15*$B11)+270)*$C11</f>
        <v>2.349E-2</v>
      </c>
      <c r="L11" s="7">
        <f>K11/C11</f>
        <v>270</v>
      </c>
    </row>
    <row r="12" spans="1:12" x14ac:dyDescent="0.25">
      <c r="A12" s="6">
        <v>25</v>
      </c>
      <c r="B12" s="2">
        <v>0.45500000000000002</v>
      </c>
      <c r="C12" s="5">
        <f>(10.5/100)/1000</f>
        <v>1.0499999999999999E-4</v>
      </c>
      <c r="D12" s="6"/>
      <c r="E12" s="2">
        <f>(4*$D12*(31+10*$B12)+152)*$C12</f>
        <v>1.5959999999999998E-2</v>
      </c>
      <c r="F12" s="2">
        <f t="shared" si="0"/>
        <v>152</v>
      </c>
      <c r="G12" s="2">
        <f t="shared" si="1"/>
        <v>1390.9774436090227</v>
      </c>
      <c r="H12" s="2">
        <f t="shared" si="2"/>
        <v>695.48872180451133</v>
      </c>
      <c r="I12" s="7">
        <f t="shared" si="3"/>
        <v>0</v>
      </c>
      <c r="J12" s="6"/>
      <c r="K12" s="2">
        <f>(6*$J12*(40.5+15*$B12)+270)*$C12</f>
        <v>2.8349999999999997E-2</v>
      </c>
      <c r="L12" s="7">
        <f>K12/C12</f>
        <v>270</v>
      </c>
    </row>
    <row r="13" spans="1:12" x14ac:dyDescent="0.25">
      <c r="A13" s="6">
        <v>26</v>
      </c>
      <c r="B13" s="2">
        <v>0.40500000000000003</v>
      </c>
      <c r="C13" s="5">
        <f>(13/100)/1000</f>
        <v>1.3000000000000002E-4</v>
      </c>
      <c r="D13" s="6">
        <v>57</v>
      </c>
      <c r="E13" s="2">
        <f>(4*$D13*(31+10*$B13)+152)*$C13</f>
        <v>1.0586420000000001</v>
      </c>
      <c r="F13" s="2">
        <f t="shared" si="0"/>
        <v>8143.4</v>
      </c>
      <c r="G13" s="2">
        <f t="shared" si="1"/>
        <v>20.970261901568232</v>
      </c>
      <c r="H13" s="2">
        <f t="shared" si="2"/>
        <v>10.485130950784116</v>
      </c>
      <c r="I13" s="7">
        <f t="shared" si="3"/>
        <v>29.233836287398304</v>
      </c>
      <c r="J13" s="6"/>
      <c r="K13" s="2">
        <f>(6*$J13*(40.5+15*$B13)+270)*$C13</f>
        <v>3.5100000000000006E-2</v>
      </c>
      <c r="L13" s="7">
        <f>K13/C13</f>
        <v>270</v>
      </c>
    </row>
    <row r="14" spans="1:12" x14ac:dyDescent="0.25">
      <c r="A14" s="8">
        <v>27</v>
      </c>
      <c r="B14" s="4">
        <v>0.36099999999999999</v>
      </c>
      <c r="C14" s="5">
        <f>(15.5/100)/1000</f>
        <v>1.55E-4</v>
      </c>
      <c r="D14" s="6"/>
      <c r="E14" s="2">
        <f>(4*$D14*(31+10*$B14)+152)*$C14</f>
        <v>2.3560000000000001E-2</v>
      </c>
      <c r="F14" s="2">
        <f t="shared" si="0"/>
        <v>152</v>
      </c>
      <c r="G14" s="2">
        <f t="shared" si="1"/>
        <v>942.27504244482168</v>
      </c>
      <c r="H14" s="2">
        <f t="shared" si="2"/>
        <v>471.13752122241084</v>
      </c>
      <c r="I14" s="7">
        <f t="shared" si="3"/>
        <v>0</v>
      </c>
      <c r="J14" s="6"/>
      <c r="K14" s="2">
        <f>(6*$J14*(40.5+15*$B14)+270)*$C14</f>
        <v>4.1849999999999998E-2</v>
      </c>
      <c r="L14" s="7">
        <f>K14/C14</f>
        <v>270</v>
      </c>
    </row>
    <row r="15" spans="1:12" ht="15.75" thickBot="1" x14ac:dyDescent="0.3">
      <c r="A15" s="9">
        <v>28</v>
      </c>
      <c r="B15" s="10">
        <v>0.32100000000000001</v>
      </c>
      <c r="C15" s="11">
        <f>(22.1/100)/1000</f>
        <v>2.2100000000000001E-4</v>
      </c>
      <c r="D15" s="12">
        <v>83</v>
      </c>
      <c r="E15" s="24">
        <f>(4*$D15*(31+10*$B15)+152)*$C15</f>
        <v>2.5436481200000003</v>
      </c>
      <c r="F15" s="24">
        <f t="shared" si="0"/>
        <v>11509.720000000001</v>
      </c>
      <c r="G15" s="24">
        <f t="shared" si="1"/>
        <v>8.7276222781946728</v>
      </c>
      <c r="H15" s="24">
        <f t="shared" si="2"/>
        <v>4.3638111390973364</v>
      </c>
      <c r="I15" s="13">
        <f t="shared" si="3"/>
        <v>18.037796457383376</v>
      </c>
      <c r="J15" s="12"/>
      <c r="K15" s="24">
        <f>(6*$J15*(40.5+15*$B15)+270)*$C15</f>
        <v>5.9670000000000001E-2</v>
      </c>
      <c r="L15" s="7">
        <f>K15/C15</f>
        <v>270</v>
      </c>
    </row>
  </sheetData>
  <mergeCells count="3">
    <mergeCell ref="A1:C2"/>
    <mergeCell ref="J1:L2"/>
    <mergeCell ref="D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Jiménez</dc:creator>
  <cp:lastModifiedBy>Joaquín Jiménez</cp:lastModifiedBy>
  <dcterms:created xsi:type="dcterms:W3CDTF">2019-08-01T23:07:31Z</dcterms:created>
  <dcterms:modified xsi:type="dcterms:W3CDTF">2019-08-02T22:56:30Z</dcterms:modified>
</cp:coreProperties>
</file>