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OneDrive\Documents\TGS-Processing-Scripts-master\MATLAB\Irradiation_Tungsten\"/>
    </mc:Choice>
  </mc:AlternateContent>
  <xr:revisionPtr revIDLastSave="0" documentId="13_ncr:1_{FC96E2EB-A8B8-4906-B625-175887AF4854}" xr6:coauthVersionLast="47" xr6:coauthVersionMax="47" xr10:uidLastSave="{00000000-0000-0000-0000-000000000000}"/>
  <bookViews>
    <workbookView xWindow="1725" yWindow="1830" windowWidth="21600" windowHeight="11385" firstSheet="1" activeTab="4" xr2:uid="{00000000-000D-0000-FFFF-FFFF00000000}"/>
  </bookViews>
  <sheets>
    <sheet name="Raw_Data_Vacancies" sheetId="1" r:id="rId1"/>
    <sheet name="Analysis_DPA" sheetId="2" r:id="rId2"/>
    <sheet name="TGS data" sheetId="5" r:id="rId3"/>
    <sheet name="Unirradiated avg" sheetId="6" r:id="rId4"/>
    <sheet name="DPA vs Diffusivity" sheetId="7" r:id="rId5"/>
  </sheets>
  <definedNames>
    <definedName name="ExternalData_1" localSheetId="2" hidden="1">'TGS data'!$A$1:$R$91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4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3" i="7"/>
  <c r="G2" i="1" l="1"/>
  <c r="M3" i="7"/>
  <c r="B15" i="6"/>
  <c r="H2" i="1"/>
  <c r="L2" i="1"/>
  <c r="M2" i="1" l="1"/>
  <c r="I2" i="1" l="1"/>
  <c r="A3" i="2"/>
  <c r="D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D5" i="2" l="1"/>
  <c r="D21" i="2"/>
  <c r="D37" i="2"/>
  <c r="D53" i="2"/>
  <c r="D69" i="2"/>
  <c r="D85" i="2"/>
  <c r="D101" i="2"/>
  <c r="D39" i="2"/>
  <c r="D71" i="2"/>
  <c r="D4" i="2"/>
  <c r="D73" i="2"/>
  <c r="D42" i="2"/>
  <c r="D75" i="2"/>
  <c r="D28" i="2"/>
  <c r="D76" i="2"/>
  <c r="D77" i="2"/>
  <c r="D46" i="2"/>
  <c r="D78" i="2"/>
  <c r="D47" i="2"/>
  <c r="D95" i="2"/>
  <c r="D80" i="2"/>
  <c r="D49" i="2"/>
  <c r="D81" i="2"/>
  <c r="D66" i="2"/>
  <c r="D98" i="2"/>
  <c r="D67" i="2"/>
  <c r="D83" i="2"/>
  <c r="D52" i="2"/>
  <c r="D100" i="2"/>
  <c r="D6" i="2"/>
  <c r="D22" i="2"/>
  <c r="D38" i="2"/>
  <c r="D54" i="2"/>
  <c r="D70" i="2"/>
  <c r="D86" i="2"/>
  <c r="D102" i="2"/>
  <c r="D23" i="2"/>
  <c r="D55" i="2"/>
  <c r="D87" i="2"/>
  <c r="D25" i="2"/>
  <c r="D57" i="2"/>
  <c r="D26" i="2"/>
  <c r="D74" i="2"/>
  <c r="D27" i="2"/>
  <c r="D59" i="2"/>
  <c r="D91" i="2"/>
  <c r="D60" i="2"/>
  <c r="D29" i="2"/>
  <c r="D45" i="2"/>
  <c r="D30" i="2"/>
  <c r="D94" i="2"/>
  <c r="D63" i="2"/>
  <c r="D48" i="2"/>
  <c r="D96" i="2"/>
  <c r="D65" i="2"/>
  <c r="D97" i="2"/>
  <c r="D50" i="2"/>
  <c r="D35" i="2"/>
  <c r="D99" i="2"/>
  <c r="D68" i="2"/>
  <c r="D7" i="2"/>
  <c r="D8" i="2"/>
  <c r="D24" i="2"/>
  <c r="D40" i="2"/>
  <c r="D56" i="2"/>
  <c r="D72" i="2"/>
  <c r="D88" i="2"/>
  <c r="D3" i="2"/>
  <c r="D41" i="2"/>
  <c r="D89" i="2"/>
  <c r="D58" i="2"/>
  <c r="D90" i="2"/>
  <c r="D43" i="2"/>
  <c r="D44" i="2"/>
  <c r="D92" i="2"/>
  <c r="D61" i="2"/>
  <c r="D93" i="2"/>
  <c r="D62" i="2"/>
  <c r="D31" i="2"/>
  <c r="D79" i="2"/>
  <c r="D32" i="2"/>
  <c r="D64" i="2"/>
  <c r="D33" i="2"/>
  <c r="D34" i="2"/>
  <c r="D82" i="2"/>
  <c r="D51" i="2"/>
  <c r="D36" i="2"/>
  <c r="D84" i="2"/>
  <c r="D9" i="2"/>
  <c r="D10" i="2"/>
  <c r="D11" i="2"/>
  <c r="D12" i="2"/>
  <c r="D13" i="2"/>
  <c r="D14" i="2"/>
  <c r="D15" i="2"/>
  <c r="D16" i="2"/>
  <c r="D17" i="2"/>
  <c r="D18" i="2"/>
  <c r="D19" i="2"/>
  <c r="D2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3E4D5-5D8E-47F4-AA77-ACE1AB3386B8}" keepAlive="1" name="Query - W6Ta-2024-01-22-03 40um-spot00-_postprocessing" description="Connection to the 'W6Ta-2024-01-22-03 40um-spot00-_postprocessing' query in the workbook." type="5" refreshedVersion="7" background="1" saveData="1">
    <dbPr connection="Provider=Microsoft.Mashup.OleDb.1;Data Source=$Workbook$;Location=&quot;W6Ta-2024-01-22-03 40um-spot00-_postprocessing&quot;;Extended Properties=&quot;&quot;" command="SELECT * FROM [W6Ta-2024-01-22-03 40um-spot00-_postprocessing]"/>
  </connection>
</connections>
</file>

<file path=xl/sharedStrings.xml><?xml version="1.0" encoding="utf-8"?>
<sst xmlns="http://schemas.openxmlformats.org/spreadsheetml/2006/main" count="147" uniqueCount="144">
  <si>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</si>
  <si>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</si>
  <si>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</si>
  <si>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</si>
  <si>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</si>
  <si>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</si>
  <si>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</si>
  <si>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</si>
  <si>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</si>
  <si>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</si>
  <si>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</si>
  <si>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</si>
  <si>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</si>
  <si>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Spot Size Radius(m)</t>
  </si>
  <si>
    <t>Number of Ions</t>
  </si>
  <si>
    <t>Current at start(A)</t>
  </si>
  <si>
    <t>current at end(A)</t>
  </si>
  <si>
    <t>q(C)</t>
  </si>
  <si>
    <t>Q(trapezoid of charge*time) (A-h) - integral of the charge by time curve</t>
  </si>
  <si>
    <t>time(s)</t>
  </si>
  <si>
    <t>10.25MeV</t>
  </si>
  <si>
    <t>Measured DPA (1.124 um depth)</t>
  </si>
  <si>
    <t>run_name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</si>
  <si>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</si>
  <si>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</si>
  <si>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</si>
  <si>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</si>
  <si>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</si>
  <si>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</si>
  <si>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</si>
  <si>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</si>
  <si>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</si>
  <si>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</si>
  <si>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</si>
  <si>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</si>
  <si>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</si>
  <si>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</si>
  <si>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</si>
  <si>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</si>
  <si>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</si>
  <si>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W6Ta-2024-01-22-03.40um-spot00-1</t>
  </si>
  <si>
    <t>W6Ta-2024-01-22-03.40um-spot00-2</t>
  </si>
  <si>
    <t>W6Ta-2024-01-22-03.40um-spot00-3</t>
  </si>
  <si>
    <t>W6Ta-2024-01-22-03.40um-spot00-4</t>
  </si>
  <si>
    <t>W6Ta-2024-01-22-03.40um-spot00-5</t>
  </si>
  <si>
    <t>W6Ta-2024-01-22-03.40um-spot00-6</t>
  </si>
  <si>
    <t>W6Ta-2024-01-22-03.40um-spot00-7</t>
  </si>
  <si>
    <t>W6Ta-2024-01-22-03.40um-spot00-8</t>
  </si>
  <si>
    <t>W6Ta-2024-01-22-03.40um-spot00-9</t>
  </si>
  <si>
    <t>W6Ta-2024-01-22-03.40um-spot00-10</t>
  </si>
  <si>
    <t>W6Ta-2024-01-22-03.40um-spot00-11</t>
  </si>
  <si>
    <t>W6Ta-2024-01-22-03.40um-spot00-12</t>
  </si>
  <si>
    <t>W6Ta-2024-01-22-03.40um-spot00-13</t>
  </si>
  <si>
    <t>W6Ta-2024-01-22-03.40um-spot00-14</t>
  </si>
  <si>
    <t>W6Ta-2024-01-22-03.40um-spot00-15</t>
  </si>
  <si>
    <t>W6Ta-2024-01-22-03.40um-spot00-16</t>
  </si>
  <si>
    <t>W6Ta-2024-01-22-03.40um-spot00-17</t>
  </si>
  <si>
    <t>W6Ta-2024-01-22-03.40um-spot00-18</t>
  </si>
  <si>
    <t>W6Ta-2024-01-22-03.40um-spot00-19</t>
  </si>
  <si>
    <t>W6Ta-2024-01-22-03.40um-spot00-20</t>
  </si>
  <si>
    <t>W6Ta-2024-01-22-03.40um-spot00-21</t>
  </si>
  <si>
    <t>W6Ta-2024-01-22-03.40um-spot00-22</t>
  </si>
  <si>
    <t>W6Ta-2024-01-22-03.40um-spot00-23</t>
  </si>
  <si>
    <t>W6Ta-2024-01-22-03.40um-spot00-24</t>
  </si>
  <si>
    <t>W6Ta-2024-01-22-03.40um-spot00-25</t>
  </si>
  <si>
    <t>W6Ta-2024-01-22-03.40um-spot00-26</t>
  </si>
  <si>
    <t>W6Ta-2024-01-22-03.40um-spot00-27</t>
  </si>
  <si>
    <t>W6Ta-2024-01-22-03.40um-spot00-28</t>
  </si>
  <si>
    <t>W6Ta-2024-01-22-03.40um-spot00-29</t>
  </si>
  <si>
    <t>W6Ta-2024-01-22-03.40um-spot00-30</t>
  </si>
  <si>
    <t>W6Ta-2024-01-22-03.40um-spot00-31</t>
  </si>
  <si>
    <t>W6Ta-2024-01-22-03.40um-spot00-32</t>
  </si>
  <si>
    <t>W6Ta-2024-01-22-03.40um-spot00-33</t>
  </si>
  <si>
    <t>W6Ta-2024-01-22-03.40um-spot00-34</t>
  </si>
  <si>
    <t>W6Ta-2024-01-22-03.40um-spot00-35</t>
  </si>
  <si>
    <t>W6Ta-2024-01-22-03.40um-spot00-36</t>
  </si>
  <si>
    <t>W6Ta-2024-01-22-03.40um-spot00-37</t>
  </si>
  <si>
    <t>W6Ta-2024-01-22-03.40um-spot00-38</t>
  </si>
  <si>
    <t>W6Ta-2024-01-22-03.40um-spot00-39</t>
  </si>
  <si>
    <t>W6Ta-2024-01-22-03.40um-spot00-40</t>
  </si>
  <si>
    <t>W6Ta-2024-01-22-03.40um-spot00-41</t>
  </si>
  <si>
    <t>W6Ta-2024-01-22-03.40um-spot00-42</t>
  </si>
  <si>
    <t>W6Ta-2024-01-22-03.40um-spot00-43</t>
  </si>
  <si>
    <t>W6Ta-2024-01-22-03.40um-spot00-44</t>
  </si>
  <si>
    <t>W6Ta-2024-01-22-03.40um-spot00-45</t>
  </si>
  <si>
    <t>W6Ta-2024-01-22-03.40um-spot00-46</t>
  </si>
  <si>
    <t>W6Ta-2024-01-22-03.40um-spot00-47</t>
  </si>
  <si>
    <t>W6Ta-2024-01-22-03.40um-spot00-48</t>
  </si>
  <si>
    <t>W6Ta-2024-01-22-03.40um-spot00-49</t>
  </si>
  <si>
    <t>W6Ta-2024-01-22-03.40um-spot00-50</t>
  </si>
  <si>
    <t>W6Ta-2024-01-22-03.40um-spot00-51</t>
  </si>
  <si>
    <t>W6Ta-2024-01-22-03.40um-spot00-52</t>
  </si>
  <si>
    <t>W6Ta-2024-01-22-03.40um-spot00-53</t>
  </si>
  <si>
    <t>W6Ta-2024-01-22-03.40um-spot00-54</t>
  </si>
  <si>
    <t>W6Ta-2024-01-22-03.40um-spot00-55</t>
  </si>
  <si>
    <t>W6Ta-2024-01-22-03.40um-spot00-56</t>
  </si>
  <si>
    <t>W6Ta-2024-01-22-03.40um-spot00-57</t>
  </si>
  <si>
    <t>W6Ta-2024-01-22-03.40um-spot00-58</t>
  </si>
  <si>
    <t>W6Ta-2024-01-22-03.40um-spot00-59</t>
  </si>
  <si>
    <t>W6Ta-2024-01-22-03.40um-spot00-60</t>
  </si>
  <si>
    <t>W6Ta-2024-01-22-03.40um-spot00-61</t>
  </si>
  <si>
    <t>W6Ta-2024-01-22-03.40um-spot00-62</t>
  </si>
  <si>
    <t>W6Ta-2024-01-22-03.40um-spot00-63</t>
  </si>
  <si>
    <t>W6Ta-2024-01-22-03.40um-spot00-64</t>
  </si>
  <si>
    <t>W6Ta-2024-01-22-03.40um-spot00-65</t>
  </si>
  <si>
    <t>W6Ta-2024-01-22-03.40um-spot00-66</t>
  </si>
  <si>
    <t>W6Ta-2024-01-22-03.40um-spot00-67</t>
  </si>
  <si>
    <t>W6Ta-2024-01-22-03.40um-spot00-68</t>
  </si>
  <si>
    <t>W6Ta-2024-01-22-03.40um-spot00-69</t>
  </si>
  <si>
    <t>W6Ta-2024-01-22-03.40um-spot00-70</t>
  </si>
  <si>
    <t>W6Ta-2024-01-22-03.40um-spot00-71</t>
  </si>
  <si>
    <t>W6Ta-2024-01-22-03.40um-spot00-72</t>
  </si>
  <si>
    <t>W6Ta-2024-01-22-03.40um-spot00-73</t>
  </si>
  <si>
    <t>W6Ta-2024-01-22-03.40um-spot00-74</t>
  </si>
  <si>
    <t>W6Ta-2024-01-22-03.40um-spot00-75</t>
  </si>
  <si>
    <t>W6Ta-2024-01-22-03.40um-spot00-76</t>
  </si>
  <si>
    <t>W6Ta-2024-01-22-03.40um-spot00-77</t>
  </si>
  <si>
    <t>W6Ta-2024-01-22-03.40um-spot00-78</t>
  </si>
  <si>
    <t>W6Ta-2024-01-22-03.40um-spot00-79</t>
  </si>
  <si>
    <t>W6Ta-2024-01-22-03.40um-spot00-80</t>
  </si>
  <si>
    <t>W6Ta-2024-01-22-03.40um-spot00-81</t>
  </si>
  <si>
    <t>W6Ta-2024-01-22-03.40um-spot00-82</t>
  </si>
  <si>
    <t>W6Ta-2024-01-22-03.40um-spot00-83</t>
  </si>
  <si>
    <t>W6Ta-2024-01-22-03.40um-spot00-84</t>
  </si>
  <si>
    <t>W6Ta-2024-01-22-03.40um-spot00-85</t>
  </si>
  <si>
    <t>W6Ta-2024-01-22-03.40um-spot00-86</t>
  </si>
  <si>
    <t>W6Ta-2024-01-22-03.40um-spot00-87</t>
  </si>
  <si>
    <t>W6Ta-2024-01-22-03.40um-spot00-88</t>
  </si>
  <si>
    <t>W6Ta-2024-01-22-03.40um-spot00-89</t>
  </si>
  <si>
    <t>W6Ta-2024-01-22-03.40um-spot00-90</t>
  </si>
  <si>
    <t>Run</t>
  </si>
  <si>
    <t>Thermal Diffusivity (M^2s^-1)</t>
  </si>
  <si>
    <t>AVG</t>
  </si>
  <si>
    <t>DPA</t>
  </si>
  <si>
    <t>Thermal Diffusivity [m^2s^-1]</t>
  </si>
  <si>
    <t>Thermal Diffusivity Error [m^2s^-1]</t>
  </si>
  <si>
    <t>runs 1-13</t>
  </si>
  <si>
    <t>Start DPA/min:</t>
  </si>
  <si>
    <t>End DPA/min:</t>
  </si>
  <si>
    <t>DPA/min^2</t>
  </si>
  <si>
    <t>Update manually</t>
  </si>
  <si>
    <t>Fluence (ions/m^2)</t>
  </si>
  <si>
    <t>Spot Size Area(m^2)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</si>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</sst>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33" borderId="10" xfId="0" applyFont="1" applyFill="1" applyBorder="1"/>
    <xf numFmtId="0" fontId="0" fillId="0" borderId="10" xfId="0" applyFont="1" applyBorder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10.26MeV</a:t>
            </a:r>
            <a:r>
              <a:rPr lang="en-US" u="sng" baseline="0"/>
              <a:t> W  into W-6%Ta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Analysis_DPA!$A$3:$A$102</c:f>
              <c:strCach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0.10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0.20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0.30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0.40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0.50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0.60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0.80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0.90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1.20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1.30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1.40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1.50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1.60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1.70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1.80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1.90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Analysis_DPA!$A$3:$A$102</c:f>
              <c:numCache>
                <c:formatCode>0.00</c:formatCode>
                <c:ptCount val="100"/>
                <c:pt idx="0">
                  <c:v>2.0000999999999998E-2</c:v>
                </c:pt>
                <c:pt idx="1">
                  <c:v>4.0001000000000002E-2</c:v>
                </c:pt>
                <c:pt idx="2">
                  <c:v>6.0000999999999999E-2</c:v>
                </c:pt>
                <c:pt idx="3">
                  <c:v>8.0001000000000003E-2</c:v>
                </c:pt>
                <c:pt idx="4">
                  <c:v>0.10000099999999999</c:v>
                </c:pt>
                <c:pt idx="5">
                  <c:v>0.120001</c:v>
                </c:pt>
                <c:pt idx="6">
                  <c:v>0.14000099999999999</c:v>
                </c:pt>
                <c:pt idx="7">
                  <c:v>0.160001</c:v>
                </c:pt>
                <c:pt idx="8">
                  <c:v>0.18000099999999999</c:v>
                </c:pt>
                <c:pt idx="9">
                  <c:v>0.20000100000000001</c:v>
                </c:pt>
                <c:pt idx="10">
                  <c:v>0.22000100000000003</c:v>
                </c:pt>
                <c:pt idx="11">
                  <c:v>0.24000100000000002</c:v>
                </c:pt>
                <c:pt idx="12">
                  <c:v>0.26000100000000004</c:v>
                </c:pt>
                <c:pt idx="13">
                  <c:v>0.280001</c:v>
                </c:pt>
                <c:pt idx="14">
                  <c:v>0.30000100000000002</c:v>
                </c:pt>
                <c:pt idx="15">
                  <c:v>0.32000100000000004</c:v>
                </c:pt>
                <c:pt idx="16">
                  <c:v>0.340001</c:v>
                </c:pt>
                <c:pt idx="17">
                  <c:v>0.36000100000000002</c:v>
                </c:pt>
                <c:pt idx="18">
                  <c:v>0.38000100000000003</c:v>
                </c:pt>
                <c:pt idx="19">
                  <c:v>0.400001</c:v>
                </c:pt>
                <c:pt idx="20">
                  <c:v>0.42000100000000001</c:v>
                </c:pt>
                <c:pt idx="21">
                  <c:v>0.44000100000000003</c:v>
                </c:pt>
                <c:pt idx="22">
                  <c:v>0.46000100000000005</c:v>
                </c:pt>
                <c:pt idx="23">
                  <c:v>0.48000100000000001</c:v>
                </c:pt>
                <c:pt idx="24">
                  <c:v>0.50000100000000003</c:v>
                </c:pt>
                <c:pt idx="25">
                  <c:v>0.52000100000000005</c:v>
                </c:pt>
                <c:pt idx="26">
                  <c:v>0.54000100000000006</c:v>
                </c:pt>
                <c:pt idx="27">
                  <c:v>0.56000099999999997</c:v>
                </c:pt>
                <c:pt idx="28">
                  <c:v>0.58000099999999999</c:v>
                </c:pt>
                <c:pt idx="29">
                  <c:v>0.60000100000000001</c:v>
                </c:pt>
                <c:pt idx="30">
                  <c:v>0.62000100000000002</c:v>
                </c:pt>
                <c:pt idx="31">
                  <c:v>0.64000100000000004</c:v>
                </c:pt>
                <c:pt idx="32">
                  <c:v>0.66000100000000006</c:v>
                </c:pt>
                <c:pt idx="33">
                  <c:v>0.68000099999999997</c:v>
                </c:pt>
                <c:pt idx="34">
                  <c:v>0.70000099999999998</c:v>
                </c:pt>
                <c:pt idx="35">
                  <c:v>0.720001</c:v>
                </c:pt>
                <c:pt idx="36">
                  <c:v>0.74000100000000002</c:v>
                </c:pt>
                <c:pt idx="37">
                  <c:v>0.76000100000000004</c:v>
                </c:pt>
                <c:pt idx="38">
                  <c:v>0.78000100000000006</c:v>
                </c:pt>
                <c:pt idx="39">
                  <c:v>0.80000100000000007</c:v>
                </c:pt>
                <c:pt idx="40">
                  <c:v>0.82000099999999998</c:v>
                </c:pt>
                <c:pt idx="41">
                  <c:v>0.840001</c:v>
                </c:pt>
                <c:pt idx="42">
                  <c:v>0.86000100000000002</c:v>
                </c:pt>
                <c:pt idx="43">
                  <c:v>0.88000100000000003</c:v>
                </c:pt>
                <c:pt idx="44">
                  <c:v>0.90000100000000005</c:v>
                </c:pt>
                <c:pt idx="45">
                  <c:v>0.92000100000000007</c:v>
                </c:pt>
                <c:pt idx="46">
                  <c:v>0.94000099999999998</c:v>
                </c:pt>
                <c:pt idx="47">
                  <c:v>0.96000099999999999</c:v>
                </c:pt>
                <c:pt idx="48">
                  <c:v>0.98000100000000001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Analysis_DPA!$D$3:$D$102</c:f>
              <c:numCache>
                <c:formatCode>0.00</c:formatCode>
                <c:ptCount val="100"/>
                <c:pt idx="0">
                  <c:v>2.6024751608111836</c:v>
                </c:pt>
                <c:pt idx="1">
                  <c:v>2.8852838160234753</c:v>
                </c:pt>
                <c:pt idx="2">
                  <c:v>2.8866269324625549</c:v>
                </c:pt>
                <c:pt idx="3">
                  <c:v>3.0961026226265393</c:v>
                </c:pt>
                <c:pt idx="4">
                  <c:v>3.352005408012241</c:v>
                </c:pt>
                <c:pt idx="5">
                  <c:v>3.2186079873835416</c:v>
                </c:pt>
                <c:pt idx="6">
                  <c:v>3.3886374320979131</c:v>
                </c:pt>
                <c:pt idx="7">
                  <c:v>3.6195070285892741</c:v>
                </c:pt>
                <c:pt idx="8">
                  <c:v>3.7898603964919277</c:v>
                </c:pt>
                <c:pt idx="9">
                  <c:v>3.9775080178702726</c:v>
                </c:pt>
                <c:pt idx="10">
                  <c:v>3.8881005032692713</c:v>
                </c:pt>
                <c:pt idx="11">
                  <c:v>4.0166096789350929</c:v>
                </c:pt>
                <c:pt idx="12">
                  <c:v>3.9016044671779806</c:v>
                </c:pt>
                <c:pt idx="13">
                  <c:v>3.8673759365094624</c:v>
                </c:pt>
                <c:pt idx="14">
                  <c:v>3.9250936129637992</c:v>
                </c:pt>
                <c:pt idx="15">
                  <c:v>3.8859001551735335</c:v>
                </c:pt>
                <c:pt idx="16">
                  <c:v>4.0985257764783549</c:v>
                </c:pt>
                <c:pt idx="17">
                  <c:v>4.0156488639643735</c:v>
                </c:pt>
                <c:pt idx="18">
                  <c:v>3.9065718902831992</c:v>
                </c:pt>
                <c:pt idx="19">
                  <c:v>3.8882380596916923</c:v>
                </c:pt>
                <c:pt idx="20">
                  <c:v>3.7186791078616679</c:v>
                </c:pt>
                <c:pt idx="21">
                  <c:v>3.5462787561810156</c:v>
                </c:pt>
                <c:pt idx="22">
                  <c:v>3.4319358120383003</c:v>
                </c:pt>
                <c:pt idx="23">
                  <c:v>3.3709711384192427</c:v>
                </c:pt>
                <c:pt idx="24">
                  <c:v>3.2423625394118134</c:v>
                </c:pt>
                <c:pt idx="25">
                  <c:v>2.9379982936095042</c:v>
                </c:pt>
                <c:pt idx="26">
                  <c:v>2.9107565753402689</c:v>
                </c:pt>
                <c:pt idx="27">
                  <c:v>2.8152504024585365</c:v>
                </c:pt>
                <c:pt idx="28">
                  <c:v>2.7148631952328435</c:v>
                </c:pt>
                <c:pt idx="29">
                  <c:v>2.45450119670984</c:v>
                </c:pt>
                <c:pt idx="30">
                  <c:v>2.2043778610520346</c:v>
                </c:pt>
                <c:pt idx="31">
                  <c:v>2.1159451666623403</c:v>
                </c:pt>
                <c:pt idx="32">
                  <c:v>1.9167993814260063</c:v>
                </c:pt>
                <c:pt idx="33">
                  <c:v>1.7435038036736323</c:v>
                </c:pt>
                <c:pt idx="34">
                  <c:v>1.6031004347723701</c:v>
                </c:pt>
                <c:pt idx="35">
                  <c:v>1.4697548751335752</c:v>
                </c:pt>
                <c:pt idx="36">
                  <c:v>1.3197271326325613</c:v>
                </c:pt>
                <c:pt idx="37">
                  <c:v>1.1413282393415296</c:v>
                </c:pt>
                <c:pt idx="38">
                  <c:v>1.0244402240525341</c:v>
                </c:pt>
                <c:pt idx="39">
                  <c:v>0.89794697103706755</c:v>
                </c:pt>
                <c:pt idx="40">
                  <c:v>0.75042727592750813</c:v>
                </c:pt>
                <c:pt idx="41">
                  <c:v>0.61358109947015493</c:v>
                </c:pt>
                <c:pt idx="42">
                  <c:v>0.5319925026914829</c:v>
                </c:pt>
                <c:pt idx="43">
                  <c:v>0.431647269587833</c:v>
                </c:pt>
                <c:pt idx="44">
                  <c:v>0.38789431559101573</c:v>
                </c:pt>
                <c:pt idx="45">
                  <c:v>0.26730202509877471</c:v>
                </c:pt>
                <c:pt idx="46">
                  <c:v>0.22854747213537019</c:v>
                </c:pt>
                <c:pt idx="47">
                  <c:v>0.20396324133464958</c:v>
                </c:pt>
                <c:pt idx="48">
                  <c:v>0.1507245933530636</c:v>
                </c:pt>
                <c:pt idx="49">
                  <c:v>0.1053940946029083</c:v>
                </c:pt>
                <c:pt idx="50">
                  <c:v>7.4390610311137847E-2</c:v>
                </c:pt>
                <c:pt idx="51">
                  <c:v>5.335167443311329E-2</c:v>
                </c:pt>
                <c:pt idx="52">
                  <c:v>5.3357079623986232E-2</c:v>
                </c:pt>
                <c:pt idx="53">
                  <c:v>3.3399047414774202E-2</c:v>
                </c:pt>
                <c:pt idx="54">
                  <c:v>2.1931937751141901E-2</c:v>
                </c:pt>
                <c:pt idx="55">
                  <c:v>2.5198764117885089E-2</c:v>
                </c:pt>
                <c:pt idx="56">
                  <c:v>9.7717919301989337E-3</c:v>
                </c:pt>
                <c:pt idx="57">
                  <c:v>7.850131482296737E-3</c:v>
                </c:pt>
                <c:pt idx="58">
                  <c:v>4.7070226962831318E-3</c:v>
                </c:pt>
                <c:pt idx="59">
                  <c:v>2.4122570924545988E-3</c:v>
                </c:pt>
                <c:pt idx="60">
                  <c:v>9.5296371604391419E-4</c:v>
                </c:pt>
                <c:pt idx="61">
                  <c:v>5.4223022262959238E-4</c:v>
                </c:pt>
                <c:pt idx="62">
                  <c:v>1.4709939922613491E-3</c:v>
                </c:pt>
                <c:pt idx="63">
                  <c:v>3.1862477003433235E-4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4</xdr:row>
      <xdr:rowOff>68036</xdr:rowOff>
    </xdr:from>
    <xdr:to>
      <xdr:col>17</xdr:col>
      <xdr:colOff>13607</xdr:colOff>
      <xdr:row>35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99FCB3-BACB-4978-9B11-F19BF10D4568}" autoFormatId="16" applyNumberFormats="0" applyBorderFormats="0" applyFontFormats="0" applyPatternFormats="0" applyAlignmentFormats="0" applyWidthHeightFormats="0">
  <queryTableRefresh nextId="19">
    <queryTableFields count="18">
      <queryTableField id="1" name="run_name" tableColumnId="1"/>
      <queryTableField id="2" name="grating_value[um]" tableColumnId="2"/>
      <queryTableField id="3" name="SAW_freq[Hz]" tableColumnId="3"/>
      <queryTableField id="4" name="SAW_freq_error[Hz]" tableColumnId="4"/>
      <queryTableField id="5" name="A[Wm^-2]" tableColumnId="5"/>
      <queryTableField id="6" name="A_err[Wm^-2]" tableColumnId="6"/>
      <queryTableField id="7" name="alpha[m^2s^-1]" tableColumnId="7"/>
      <queryTableField id="8" name="alpha_err[m2s-1]" tableColumnId="8"/>
      <queryTableField id="9" name="beta[s^0.5]" tableColumnId="9"/>
      <queryTableField id="10" name="beta_err[s^0.5]" tableColumnId="10"/>
      <queryTableField id="11" name="B[Wm^-2]" tableColumnId="11"/>
      <queryTableField id="12" name="B_err[Wm^-2]" tableColumnId="12"/>
      <queryTableField id="13" name="theta" tableColumnId="13"/>
      <queryTableField id="14" name="theta_err" tableColumnId="14"/>
      <queryTableField id="15" name="tau[s]" tableColumnId="15"/>
      <queryTableField id="16" name="tau_err[s]" tableColumnId="16"/>
      <queryTableField id="17" name="C[Wm^-2]" tableColumnId="17"/>
      <queryTableField id="18" name="C_err[Wm^-2]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5233E-B08B-4C84-8B24-A6BC3C4BFBF6}" name="W6Ta_2024_01_22_03_40um_spot00__postprocessing" displayName="W6Ta_2024_01_22_03_40um_spot00__postprocessing" ref="A1:R91" tableType="queryTable" totalsRowShown="0">
  <autoFilter ref="A1:R91" xr:uid="{ACE5233E-B08B-4C84-8B24-A6BC3C4BFBF6}"/>
  <tableColumns count="18">
    <tableColumn id="1" xr3:uid="{97100DA3-C52E-4908-8CD2-02EB6CC99C48}" uniqueName="1" name="run_name" queryTableFieldId="1" dataDxfId="0"/>
    <tableColumn id="2" xr3:uid="{C370B27A-7B9C-4F18-B375-8271AAC487A7}" uniqueName="2" name="grating_value[um]" queryTableFieldId="2"/>
    <tableColumn id="3" xr3:uid="{D0DF48D2-D9A8-4B47-8624-B24819747BA6}" uniqueName="3" name="SAW_freq[Hz]" queryTableFieldId="3"/>
    <tableColumn id="4" xr3:uid="{1A8C7BA2-5C87-4EB0-A4B6-A688CE5FACD8}" uniqueName="4" name="SAW_freq_error[Hz]" queryTableFieldId="4"/>
    <tableColumn id="5" xr3:uid="{52B55AD8-EA96-4CDB-B233-4361AF7AB6EE}" uniqueName="5" name="A[Wm^-2]" queryTableFieldId="5"/>
    <tableColumn id="6" xr3:uid="{7CD837CE-54F5-4051-B6E2-BF3474CA768B}" uniqueName="6" name="A_err[Wm^-2]" queryTableFieldId="6"/>
    <tableColumn id="7" xr3:uid="{2177C081-ABE9-4FA2-BEB7-27FDA3A003AC}" uniqueName="7" name="alpha[m^2s^-1]" queryTableFieldId="7"/>
    <tableColumn id="8" xr3:uid="{3B1F0B11-DED4-4A22-B103-9783C06239C2}" uniqueName="8" name="alpha_err[m2s-1]" queryTableFieldId="8"/>
    <tableColumn id="9" xr3:uid="{2D95ED87-E891-4565-98D9-BE0A9A23CE53}" uniqueName="9" name="beta[s^0.5]" queryTableFieldId="9"/>
    <tableColumn id="10" xr3:uid="{6BBDC3F6-2255-4585-9038-24C08DA46DA5}" uniqueName="10" name="beta_err[s^0.5]" queryTableFieldId="10"/>
    <tableColumn id="11" xr3:uid="{7073C7D0-585D-4E6B-8184-B6D52F529A0A}" uniqueName="11" name="B[Wm^-2]" queryTableFieldId="11"/>
    <tableColumn id="12" xr3:uid="{58AC57EA-0B07-439C-A842-37A85581153B}" uniqueName="12" name="B_err[Wm^-2]" queryTableFieldId="12"/>
    <tableColumn id="13" xr3:uid="{BB71C0E3-1F86-4F46-9B04-AF8564CD4C30}" uniqueName="13" name="theta" queryTableFieldId="13"/>
    <tableColumn id="14" xr3:uid="{2809C6B3-9E25-410B-8B07-5ADE08B7AB30}" uniqueName="14" name="theta_err" queryTableFieldId="14"/>
    <tableColumn id="15" xr3:uid="{09461CE3-4BCD-48D0-B439-1E5521B88F42}" uniqueName="15" name="tau[s]" queryTableFieldId="15"/>
    <tableColumn id="16" xr3:uid="{F11F9143-7A60-407A-8DD5-0A683021571F}" uniqueName="16" name="tau_err[s]" queryTableFieldId="16"/>
    <tableColumn id="17" xr3:uid="{0510D41E-3F9C-4427-810F-15DD57B646BE}" uniqueName="17" name="C[Wm^-2]" queryTableFieldId="17"/>
    <tableColumn id="18" xr3:uid="{10B5A5AD-44B6-482F-89F2-A57B169D35F6}" uniqueName="18" name="C_err[Wm^-2]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opLeftCell="D1" zoomScale="70" zoomScaleNormal="70" workbookViewId="0">
      <selection activeCell="N2" sqref="N2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7.140625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141</v>
      </c>
      <c r="F1" t="s">
        <v>7</v>
      </c>
      <c r="G1" t="s">
        <v>13</v>
      </c>
      <c r="H1" t="s">
        <v>142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1</v>
      </c>
      <c r="D2" s="1">
        <f>I2/H2</f>
        <v>8.720688917376768E+18</v>
      </c>
      <c r="F2" t="s">
        <v>8</v>
      </c>
      <c r="G2">
        <f>0.001</f>
        <v>1E-3</v>
      </c>
      <c r="H2">
        <f>G2*G2*PI()*SQRT(2)</f>
        <v>4.4428829381583664E-6</v>
      </c>
      <c r="I2" s="1">
        <f>M2/L2</f>
        <v>38745000000000</v>
      </c>
      <c r="J2" s="1">
        <v>6.6000000000000004E-9</v>
      </c>
      <c r="K2" s="1">
        <v>6E-9</v>
      </c>
      <c r="L2">
        <f>5*1.6E-19</f>
        <v>7.9999999999999998E-19</v>
      </c>
      <c r="M2" s="1">
        <f>N2*(J2+K2)/2</f>
        <v>3.0995999999999999E-5</v>
      </c>
      <c r="N2" s="1">
        <v>4920</v>
      </c>
    </row>
    <row r="3" spans="1:14" x14ac:dyDescent="0.25">
      <c r="A3" s="1">
        <v>200.01</v>
      </c>
      <c r="B3" s="1">
        <v>3.6877399999999998E-2</v>
      </c>
      <c r="C3" s="1">
        <v>1.83992</v>
      </c>
      <c r="F3" s="1">
        <v>6.2890000000000002E+22</v>
      </c>
      <c r="J3" s="1">
        <v>6.6000000000000004E-9</v>
      </c>
      <c r="K3" s="1">
        <v>6E-9</v>
      </c>
      <c r="N3" s="1"/>
    </row>
    <row r="4" spans="1:14" x14ac:dyDescent="0.25">
      <c r="A4" s="1">
        <v>400.01</v>
      </c>
      <c r="B4" s="1">
        <v>3.9337299999999999E-2</v>
      </c>
      <c r="C4" s="1">
        <v>2.0414099999999999</v>
      </c>
      <c r="D4" s="4"/>
    </row>
    <row r="5" spans="1:14" x14ac:dyDescent="0.25">
      <c r="A5" s="1">
        <v>600.01</v>
      </c>
      <c r="B5" s="1">
        <v>4.1485899999999999E-2</v>
      </c>
      <c r="C5" s="1">
        <v>2.0402300000000002</v>
      </c>
    </row>
    <row r="6" spans="1:14" x14ac:dyDescent="0.25">
      <c r="A6" s="1">
        <v>800.01</v>
      </c>
      <c r="B6" s="1">
        <v>4.31811E-2</v>
      </c>
      <c r="C6" s="1">
        <v>2.1896</v>
      </c>
      <c r="D6" s="6"/>
    </row>
    <row r="7" spans="1:14" x14ac:dyDescent="0.25">
      <c r="A7" s="1">
        <v>1000.01</v>
      </c>
      <c r="B7" s="1">
        <v>4.47076E-2</v>
      </c>
      <c r="C7" s="1">
        <v>2.37262</v>
      </c>
    </row>
    <row r="8" spans="1:14" x14ac:dyDescent="0.25">
      <c r="A8" s="1">
        <v>1200.01</v>
      </c>
      <c r="B8" s="1">
        <v>4.6126899999999998E-2</v>
      </c>
      <c r="C8" s="1">
        <v>2.2749999999999999</v>
      </c>
    </row>
    <row r="9" spans="1:14" x14ac:dyDescent="0.25">
      <c r="A9" s="1">
        <v>1400.01</v>
      </c>
      <c r="B9" s="1">
        <v>4.7355099999999997E-2</v>
      </c>
      <c r="C9" s="1">
        <v>2.3963899999999998</v>
      </c>
    </row>
    <row r="10" spans="1:14" x14ac:dyDescent="0.25">
      <c r="A10" s="1">
        <v>1600.01</v>
      </c>
      <c r="B10" s="1">
        <v>4.8958700000000001E-2</v>
      </c>
      <c r="C10" s="1">
        <v>2.56128</v>
      </c>
    </row>
    <row r="11" spans="1:14" x14ac:dyDescent="0.25">
      <c r="A11" s="1">
        <v>1800.01</v>
      </c>
      <c r="B11" s="1">
        <v>5.0310500000000001E-2</v>
      </c>
      <c r="C11" s="1">
        <v>2.6827800000000002</v>
      </c>
    </row>
    <row r="12" spans="1:14" x14ac:dyDescent="0.25">
      <c r="A12" s="1">
        <v>2000.01</v>
      </c>
      <c r="B12" s="1">
        <v>5.2554200000000002E-2</v>
      </c>
      <c r="C12" s="1">
        <v>2.8158599999999998</v>
      </c>
    </row>
    <row r="13" spans="1:14" x14ac:dyDescent="0.25">
      <c r="A13" s="1">
        <v>2200.0100000000002</v>
      </c>
      <c r="B13" s="1">
        <v>5.2567200000000001E-2</v>
      </c>
      <c r="C13" s="1">
        <v>2.7513700000000001</v>
      </c>
    </row>
    <row r="14" spans="1:14" x14ac:dyDescent="0.25">
      <c r="A14" s="1">
        <v>2400.0100000000002</v>
      </c>
      <c r="B14" s="1">
        <v>5.41127E-2</v>
      </c>
      <c r="C14" s="1">
        <v>2.8424999999999998</v>
      </c>
    </row>
    <row r="15" spans="1:14" x14ac:dyDescent="0.25">
      <c r="A15" s="1">
        <v>2600.0100000000002</v>
      </c>
      <c r="B15" s="1">
        <v>5.3595700000000003E-2</v>
      </c>
      <c r="C15" s="1">
        <v>2.7600799999999999</v>
      </c>
    </row>
    <row r="16" spans="1:14" x14ac:dyDescent="0.25">
      <c r="A16" s="1">
        <v>2800.01</v>
      </c>
      <c r="B16" s="1">
        <v>5.4351499999999997E-2</v>
      </c>
      <c r="C16" s="1">
        <v>2.7346400000000002</v>
      </c>
    </row>
    <row r="17" spans="1:4" x14ac:dyDescent="0.25">
      <c r="A17" s="1">
        <v>3000.01</v>
      </c>
      <c r="B17" s="1">
        <v>5.45251E-2</v>
      </c>
      <c r="C17" s="1">
        <v>2.7760899999999999</v>
      </c>
    </row>
    <row r="18" spans="1:4" x14ac:dyDescent="0.25">
      <c r="A18" s="1">
        <v>3200.01</v>
      </c>
      <c r="B18" s="1">
        <v>5.42604E-2</v>
      </c>
      <c r="C18" s="1">
        <v>2.7480899999999999</v>
      </c>
    </row>
    <row r="19" spans="1:4" x14ac:dyDescent="0.25">
      <c r="A19" s="1">
        <v>3400.01</v>
      </c>
      <c r="B19" s="1">
        <v>5.4627200000000001E-2</v>
      </c>
      <c r="C19" s="1">
        <v>2.9010600000000002</v>
      </c>
    </row>
    <row r="20" spans="1:4" x14ac:dyDescent="0.25">
      <c r="A20" s="1">
        <v>3600.01</v>
      </c>
      <c r="B20" s="1">
        <v>5.4209800000000002E-2</v>
      </c>
      <c r="C20" s="1">
        <v>2.84171</v>
      </c>
    </row>
    <row r="21" spans="1:4" x14ac:dyDescent="0.25">
      <c r="A21" s="1">
        <v>3800.01</v>
      </c>
      <c r="B21" s="1">
        <v>5.3907999999999998E-2</v>
      </c>
      <c r="C21" s="1">
        <v>2.76335</v>
      </c>
    </row>
    <row r="22" spans="1:4" x14ac:dyDescent="0.25">
      <c r="A22" s="1">
        <v>4000.01</v>
      </c>
      <c r="B22" s="1">
        <v>5.3266399999999998E-2</v>
      </c>
      <c r="C22" s="1">
        <v>2.7507700000000002</v>
      </c>
      <c r="D22" s="5"/>
    </row>
    <row r="23" spans="1:4" x14ac:dyDescent="0.25">
      <c r="A23" s="1">
        <v>4200.01</v>
      </c>
      <c r="B23" s="1">
        <v>5.28975E-2</v>
      </c>
      <c r="C23" s="1">
        <v>2.62886</v>
      </c>
    </row>
    <row r="24" spans="1:4" x14ac:dyDescent="0.25">
      <c r="A24" s="1">
        <v>4400.01</v>
      </c>
      <c r="B24" s="1">
        <v>5.13295E-2</v>
      </c>
      <c r="C24" s="1">
        <v>2.5061</v>
      </c>
    </row>
    <row r="25" spans="1:4" x14ac:dyDescent="0.25">
      <c r="A25" s="1">
        <v>4600.01</v>
      </c>
      <c r="B25" s="1">
        <v>4.8390099999999998E-2</v>
      </c>
      <c r="C25" s="1">
        <v>2.42658</v>
      </c>
    </row>
    <row r="26" spans="1:4" x14ac:dyDescent="0.25">
      <c r="A26" s="1">
        <v>4800.01</v>
      </c>
      <c r="B26" s="1">
        <v>4.7634900000000001E-2</v>
      </c>
      <c r="C26" s="1">
        <v>2.3833700000000002</v>
      </c>
    </row>
    <row r="27" spans="1:4" x14ac:dyDescent="0.25">
      <c r="A27" s="1">
        <v>5000.01</v>
      </c>
      <c r="B27" s="1">
        <v>4.6357700000000002E-2</v>
      </c>
      <c r="C27" s="1">
        <v>2.2919</v>
      </c>
    </row>
    <row r="28" spans="1:4" x14ac:dyDescent="0.25">
      <c r="A28" s="1">
        <v>5200.01</v>
      </c>
      <c r="B28" s="1">
        <v>4.3892800000000003E-2</v>
      </c>
      <c r="C28" s="1">
        <v>2.0748700000000002</v>
      </c>
    </row>
    <row r="29" spans="1:4" x14ac:dyDescent="0.25">
      <c r="A29" s="1">
        <v>5400.01</v>
      </c>
      <c r="B29" s="1">
        <v>4.28172E-2</v>
      </c>
      <c r="C29" s="1">
        <v>2.0562999999999998</v>
      </c>
    </row>
    <row r="30" spans="1:4" x14ac:dyDescent="0.25">
      <c r="A30" s="1">
        <v>5600.01</v>
      </c>
      <c r="B30" s="1">
        <v>4.2682100000000001E-2</v>
      </c>
      <c r="C30" s="1">
        <v>1.98756</v>
      </c>
    </row>
    <row r="31" spans="1:4" x14ac:dyDescent="0.25">
      <c r="A31" s="1">
        <v>5800.01</v>
      </c>
      <c r="B31" s="1">
        <v>3.9496999999999997E-2</v>
      </c>
      <c r="C31" s="1">
        <v>1.91835</v>
      </c>
    </row>
    <row r="32" spans="1:4" x14ac:dyDescent="0.25">
      <c r="A32" s="1">
        <v>6000.01</v>
      </c>
      <c r="B32" s="1">
        <v>3.6104700000000003E-2</v>
      </c>
      <c r="C32" s="1">
        <v>1.7339800000000001</v>
      </c>
    </row>
    <row r="33" spans="1:3" x14ac:dyDescent="0.25">
      <c r="A33" s="1">
        <v>6200.01</v>
      </c>
      <c r="B33" s="1">
        <v>3.4476100000000003E-2</v>
      </c>
      <c r="C33" s="1">
        <v>1.5552299999999999</v>
      </c>
    </row>
    <row r="34" spans="1:3" x14ac:dyDescent="0.25">
      <c r="A34" s="1">
        <v>6400.01</v>
      </c>
      <c r="B34" s="1">
        <v>3.1912099999999999E-2</v>
      </c>
      <c r="C34" s="1">
        <v>1.4940199999999999</v>
      </c>
    </row>
    <row r="35" spans="1:3" x14ac:dyDescent="0.25">
      <c r="A35" s="1">
        <v>6600.01</v>
      </c>
      <c r="B35" s="1">
        <v>2.91364E-2</v>
      </c>
      <c r="C35" s="1">
        <v>1.35318</v>
      </c>
    </row>
    <row r="36" spans="1:3" x14ac:dyDescent="0.25">
      <c r="A36" s="1">
        <v>6800.01</v>
      </c>
      <c r="B36" s="1">
        <v>2.7482800000000002E-2</v>
      </c>
      <c r="C36" s="1">
        <v>1.22986</v>
      </c>
    </row>
    <row r="37" spans="1:3" x14ac:dyDescent="0.25">
      <c r="A37" s="1">
        <v>7000.01</v>
      </c>
      <c r="B37" s="1">
        <v>2.4849699999999999E-2</v>
      </c>
      <c r="C37" s="1">
        <v>1.13124</v>
      </c>
    </row>
    <row r="38" spans="1:3" x14ac:dyDescent="0.25">
      <c r="A38" s="1">
        <v>7200.01</v>
      </c>
      <c r="B38" s="1">
        <v>2.2556400000000001E-2</v>
      </c>
      <c r="C38" s="1">
        <v>1.0373699999999999</v>
      </c>
    </row>
    <row r="39" spans="1:3" x14ac:dyDescent="0.25">
      <c r="A39" s="1">
        <v>7400.01</v>
      </c>
      <c r="B39" s="1">
        <v>2.0633599999999998E-2</v>
      </c>
      <c r="C39" s="1">
        <v>0.93109900000000001</v>
      </c>
    </row>
    <row r="40" spans="1:3" x14ac:dyDescent="0.25">
      <c r="A40" s="1">
        <v>7600.01</v>
      </c>
      <c r="B40" s="1">
        <v>1.8719699999999999E-2</v>
      </c>
      <c r="C40" s="1">
        <v>0.80435900000000005</v>
      </c>
    </row>
    <row r="41" spans="1:3" x14ac:dyDescent="0.25">
      <c r="A41" s="1">
        <v>7800.01</v>
      </c>
      <c r="B41" s="1">
        <v>1.63769E-2</v>
      </c>
      <c r="C41" s="1">
        <v>0.72240700000000002</v>
      </c>
    </row>
    <row r="42" spans="1:3" x14ac:dyDescent="0.25">
      <c r="A42" s="1">
        <v>8000.01</v>
      </c>
      <c r="B42" s="1">
        <v>1.4602199999999999E-2</v>
      </c>
      <c r="C42" s="1">
        <v>0.63295999999999997</v>
      </c>
    </row>
    <row r="43" spans="1:3" x14ac:dyDescent="0.25">
      <c r="A43" s="1">
        <v>8200.01</v>
      </c>
      <c r="B43" s="1">
        <v>1.25191E-2</v>
      </c>
      <c r="C43" s="1">
        <v>0.52865799999999996</v>
      </c>
    </row>
    <row r="44" spans="1:3" x14ac:dyDescent="0.25">
      <c r="A44" s="1">
        <v>8400.01</v>
      </c>
      <c r="B44" s="1">
        <v>1.02293E-2</v>
      </c>
      <c r="C44" s="1">
        <v>0.43225999999999998</v>
      </c>
    </row>
    <row r="45" spans="1:3" x14ac:dyDescent="0.25">
      <c r="A45" s="1">
        <v>8600.01</v>
      </c>
      <c r="B45" s="1">
        <v>9.0749799999999999E-3</v>
      </c>
      <c r="C45" s="1">
        <v>0.37457600000000002</v>
      </c>
    </row>
    <row r="46" spans="1:3" x14ac:dyDescent="0.25">
      <c r="A46" s="1">
        <v>8800.01</v>
      </c>
      <c r="B46" s="1">
        <v>7.85515E-3</v>
      </c>
      <c r="C46" s="1">
        <v>0.30343100000000001</v>
      </c>
    </row>
    <row r="47" spans="1:3" x14ac:dyDescent="0.25">
      <c r="A47" s="1">
        <v>9000.01</v>
      </c>
      <c r="B47" s="1">
        <v>6.6183300000000004E-3</v>
      </c>
      <c r="C47" s="1">
        <v>0.273115</v>
      </c>
    </row>
    <row r="48" spans="1:3" x14ac:dyDescent="0.25">
      <c r="A48" s="1">
        <v>9200.01</v>
      </c>
      <c r="B48" s="1">
        <v>5.0661600000000001E-3</v>
      </c>
      <c r="C48" s="1">
        <v>0.18770100000000001</v>
      </c>
    </row>
    <row r="49" spans="1:3" x14ac:dyDescent="0.25">
      <c r="A49" s="1">
        <v>9400.01</v>
      </c>
      <c r="B49" s="1">
        <v>4.2159800000000002E-3</v>
      </c>
      <c r="C49" s="1">
        <v>0.160603</v>
      </c>
    </row>
    <row r="50" spans="1:3" x14ac:dyDescent="0.25">
      <c r="A50" s="1">
        <v>9600.01</v>
      </c>
      <c r="B50" s="1">
        <v>3.5928499999999999E-3</v>
      </c>
      <c r="C50" s="1">
        <v>0.14349700000000001</v>
      </c>
    </row>
    <row r="51" spans="1:3" x14ac:dyDescent="0.25">
      <c r="A51" s="1">
        <v>9800.01</v>
      </c>
      <c r="B51" s="1">
        <v>2.7263399999999998E-3</v>
      </c>
      <c r="C51" s="1">
        <v>0.10596999999999999</v>
      </c>
    </row>
    <row r="52" spans="1:3" x14ac:dyDescent="0.25">
      <c r="A52" s="1">
        <v>10000</v>
      </c>
      <c r="B52" s="1">
        <v>2.0384600000000002E-3</v>
      </c>
      <c r="C52" s="1">
        <v>7.3967400000000003E-2</v>
      </c>
    </row>
    <row r="53" spans="1:3" x14ac:dyDescent="0.25">
      <c r="A53" s="1">
        <v>10200</v>
      </c>
      <c r="B53" s="1">
        <v>1.60253E-3</v>
      </c>
      <c r="C53" s="1">
        <v>5.2044899999999998E-2</v>
      </c>
    </row>
    <row r="54" spans="1:3" x14ac:dyDescent="0.25">
      <c r="A54" s="1">
        <v>10400</v>
      </c>
      <c r="B54" s="1">
        <v>1.07752E-3</v>
      </c>
      <c r="C54" s="1">
        <v>3.73975E-2</v>
      </c>
    </row>
    <row r="55" spans="1:3" x14ac:dyDescent="0.25">
      <c r="A55" s="1">
        <v>10600</v>
      </c>
      <c r="B55" s="1">
        <v>9.8451799999999998E-4</v>
      </c>
      <c r="C55" s="1">
        <v>3.7494399999999997E-2</v>
      </c>
    </row>
    <row r="56" spans="1:3" x14ac:dyDescent="0.25">
      <c r="A56" s="1">
        <v>10800</v>
      </c>
      <c r="B56" s="1">
        <v>6.7801099999999996E-4</v>
      </c>
      <c r="C56" s="1">
        <v>2.3408000000000002E-2</v>
      </c>
    </row>
    <row r="57" spans="1:3" x14ac:dyDescent="0.25">
      <c r="A57" s="1">
        <v>11000</v>
      </c>
      <c r="B57" s="1">
        <v>4.8550600000000002E-4</v>
      </c>
      <c r="C57" s="1">
        <v>1.53309E-2</v>
      </c>
    </row>
    <row r="58" spans="1:3" x14ac:dyDescent="0.25">
      <c r="A58" s="1">
        <v>11200</v>
      </c>
      <c r="B58" s="1">
        <v>4.5500599999999999E-4</v>
      </c>
      <c r="C58" s="1">
        <v>1.7717299999999998E-2</v>
      </c>
    </row>
    <row r="59" spans="1:3" x14ac:dyDescent="0.25">
      <c r="A59" s="1">
        <v>11400</v>
      </c>
      <c r="B59" s="1">
        <v>3.0250200000000001E-4</v>
      </c>
      <c r="C59" s="1">
        <v>6.7445099999999996E-3</v>
      </c>
    </row>
    <row r="60" spans="1:3" x14ac:dyDescent="0.25">
      <c r="A60" s="1">
        <v>11600</v>
      </c>
      <c r="B60" s="1">
        <v>1.5349999999999999E-4</v>
      </c>
      <c r="C60" s="1">
        <v>5.50769E-3</v>
      </c>
    </row>
    <row r="61" spans="1:3" x14ac:dyDescent="0.25">
      <c r="A61" s="1">
        <v>11800</v>
      </c>
      <c r="B61" s="1">
        <v>1.2E-4</v>
      </c>
      <c r="C61" s="1">
        <v>3.27451E-3</v>
      </c>
    </row>
    <row r="62" spans="1:3" x14ac:dyDescent="0.25">
      <c r="A62" s="1">
        <v>12000</v>
      </c>
      <c r="B62" s="1">
        <v>6.3E-5</v>
      </c>
      <c r="C62" s="1">
        <v>1.67662E-3</v>
      </c>
    </row>
    <row r="63" spans="1:3" x14ac:dyDescent="0.25">
      <c r="A63" s="1">
        <v>12200</v>
      </c>
      <c r="B63" s="1">
        <v>3.6999999999999998E-5</v>
      </c>
      <c r="C63" s="1">
        <v>6.5023800000000003E-4</v>
      </c>
    </row>
    <row r="64" spans="1:3" x14ac:dyDescent="0.25">
      <c r="A64" s="1">
        <v>12400</v>
      </c>
      <c r="B64" s="1">
        <v>1.7E-5</v>
      </c>
      <c r="C64" s="1">
        <v>3.7403399999999998E-4</v>
      </c>
    </row>
    <row r="65" spans="1:3" x14ac:dyDescent="0.25">
      <c r="A65" s="1">
        <v>12600</v>
      </c>
      <c r="B65" s="1">
        <v>3.3000000000000003E-5</v>
      </c>
      <c r="C65" s="1">
        <v>1.02782E-3</v>
      </c>
    </row>
    <row r="66" spans="1:3" x14ac:dyDescent="0.25">
      <c r="A66" s="1">
        <v>12800</v>
      </c>
      <c r="B66" s="1">
        <v>9.9999999999999995E-7</v>
      </c>
      <c r="C66" s="1">
        <v>2.28779E-4</v>
      </c>
    </row>
    <row r="67" spans="1:3" x14ac:dyDescent="0.25">
      <c r="A67" s="1">
        <v>13000</v>
      </c>
      <c r="B67" s="1">
        <v>0</v>
      </c>
      <c r="C67" s="1">
        <v>0</v>
      </c>
    </row>
    <row r="68" spans="1:3" x14ac:dyDescent="0.25">
      <c r="A68" s="1">
        <v>13200</v>
      </c>
      <c r="B68" s="1">
        <v>0</v>
      </c>
      <c r="C68" s="1">
        <v>0</v>
      </c>
    </row>
    <row r="69" spans="1:3" x14ac:dyDescent="0.25">
      <c r="A69" s="1">
        <v>13400</v>
      </c>
      <c r="B69" s="1">
        <v>0</v>
      </c>
      <c r="C69" s="1">
        <v>0</v>
      </c>
    </row>
    <row r="70" spans="1:3" x14ac:dyDescent="0.25">
      <c r="A70" s="1">
        <v>13600</v>
      </c>
      <c r="B70" s="1">
        <v>0</v>
      </c>
      <c r="C70" s="1">
        <v>0</v>
      </c>
    </row>
    <row r="71" spans="1:3" x14ac:dyDescent="0.25">
      <c r="A71" s="1">
        <v>13800</v>
      </c>
      <c r="B71" s="1">
        <v>0</v>
      </c>
      <c r="C71" s="1">
        <v>0</v>
      </c>
    </row>
    <row r="72" spans="1:3" x14ac:dyDescent="0.25">
      <c r="A72" s="1">
        <v>14000</v>
      </c>
      <c r="B72" s="1">
        <v>0</v>
      </c>
      <c r="C72" s="1">
        <v>0</v>
      </c>
    </row>
    <row r="73" spans="1:3" x14ac:dyDescent="0.25">
      <c r="A73" s="1">
        <v>14200</v>
      </c>
      <c r="B73" s="1">
        <v>0</v>
      </c>
      <c r="C73" s="1">
        <v>0</v>
      </c>
    </row>
    <row r="74" spans="1:3" x14ac:dyDescent="0.25">
      <c r="A74" s="1">
        <v>14400</v>
      </c>
      <c r="B74" s="1">
        <v>0</v>
      </c>
      <c r="C74" s="1">
        <v>0</v>
      </c>
    </row>
    <row r="75" spans="1:3" x14ac:dyDescent="0.25">
      <c r="A75" s="1">
        <v>14600</v>
      </c>
      <c r="B75" s="1">
        <v>0</v>
      </c>
      <c r="C75" s="1">
        <v>0</v>
      </c>
    </row>
    <row r="76" spans="1:3" x14ac:dyDescent="0.25">
      <c r="A76" s="1">
        <v>14800</v>
      </c>
      <c r="B76" s="1">
        <v>0</v>
      </c>
      <c r="C76" s="1">
        <v>0</v>
      </c>
    </row>
    <row r="77" spans="1:3" x14ac:dyDescent="0.25">
      <c r="A77" s="1">
        <v>15000</v>
      </c>
      <c r="B77" s="1">
        <v>0</v>
      </c>
      <c r="C77" s="1">
        <v>0</v>
      </c>
    </row>
    <row r="78" spans="1:3" x14ac:dyDescent="0.25">
      <c r="A78" s="1">
        <v>15200</v>
      </c>
      <c r="B78" s="1">
        <v>0</v>
      </c>
      <c r="C78" s="1">
        <v>0</v>
      </c>
    </row>
    <row r="79" spans="1:3" x14ac:dyDescent="0.25">
      <c r="A79" s="1">
        <v>15400</v>
      </c>
      <c r="B79" s="1">
        <v>0</v>
      </c>
      <c r="C79" s="1">
        <v>0</v>
      </c>
    </row>
    <row r="80" spans="1:3" x14ac:dyDescent="0.25">
      <c r="A80" s="1">
        <v>15600</v>
      </c>
      <c r="B80" s="1">
        <v>0</v>
      </c>
      <c r="C80" s="1">
        <v>0</v>
      </c>
    </row>
    <row r="81" spans="1:3" x14ac:dyDescent="0.25">
      <c r="A81" s="1">
        <v>15800</v>
      </c>
      <c r="B81" s="1">
        <v>0</v>
      </c>
      <c r="C81" s="1">
        <v>0</v>
      </c>
    </row>
    <row r="82" spans="1:3" x14ac:dyDescent="0.25">
      <c r="A82" s="1">
        <v>16000</v>
      </c>
      <c r="B82" s="1">
        <v>0</v>
      </c>
      <c r="C82" s="1">
        <v>0</v>
      </c>
    </row>
    <row r="83" spans="1:3" x14ac:dyDescent="0.25">
      <c r="A83" s="1">
        <v>16200</v>
      </c>
      <c r="B83" s="1">
        <v>0</v>
      </c>
      <c r="C83" s="1">
        <v>0</v>
      </c>
    </row>
    <row r="84" spans="1:3" x14ac:dyDescent="0.25">
      <c r="A84" s="1">
        <v>16400</v>
      </c>
      <c r="B84" s="1">
        <v>0</v>
      </c>
      <c r="C84" s="1">
        <v>0</v>
      </c>
    </row>
    <row r="85" spans="1:3" x14ac:dyDescent="0.25">
      <c r="A85" s="1">
        <v>16600</v>
      </c>
      <c r="B85" s="1">
        <v>0</v>
      </c>
      <c r="C85" s="1">
        <v>0</v>
      </c>
    </row>
    <row r="86" spans="1:3" x14ac:dyDescent="0.25">
      <c r="A86" s="1">
        <v>16800</v>
      </c>
      <c r="B86" s="1">
        <v>0</v>
      </c>
      <c r="C86" s="1">
        <v>0</v>
      </c>
    </row>
    <row r="87" spans="1:3" x14ac:dyDescent="0.25">
      <c r="A87" s="1">
        <v>17000</v>
      </c>
      <c r="B87" s="1">
        <v>0</v>
      </c>
      <c r="C87" s="1">
        <v>0</v>
      </c>
    </row>
    <row r="88" spans="1:3" x14ac:dyDescent="0.25">
      <c r="A88" s="1">
        <v>17200</v>
      </c>
      <c r="B88" s="1">
        <v>0</v>
      </c>
      <c r="C88" s="1">
        <v>0</v>
      </c>
    </row>
    <row r="89" spans="1:3" x14ac:dyDescent="0.25">
      <c r="A89" s="1">
        <v>17400</v>
      </c>
      <c r="B89" s="1">
        <v>0</v>
      </c>
      <c r="C89" s="1">
        <v>0</v>
      </c>
    </row>
    <row r="90" spans="1:3" x14ac:dyDescent="0.25">
      <c r="A90" s="1">
        <v>17600</v>
      </c>
      <c r="B90" s="1">
        <v>0</v>
      </c>
      <c r="C90" s="1">
        <v>0</v>
      </c>
    </row>
    <row r="91" spans="1:3" x14ac:dyDescent="0.25">
      <c r="A91" s="1">
        <v>17800</v>
      </c>
      <c r="B91" s="1">
        <v>0</v>
      </c>
      <c r="C91" s="1">
        <v>0</v>
      </c>
    </row>
    <row r="92" spans="1:3" x14ac:dyDescent="0.25">
      <c r="A92" s="1">
        <v>18000</v>
      </c>
      <c r="B92" s="1">
        <v>0</v>
      </c>
      <c r="C92" s="1">
        <v>0</v>
      </c>
    </row>
    <row r="93" spans="1:3" x14ac:dyDescent="0.25">
      <c r="A93" s="1">
        <v>18200</v>
      </c>
      <c r="B93" s="1">
        <v>0</v>
      </c>
      <c r="C93" s="1">
        <v>0</v>
      </c>
    </row>
    <row r="94" spans="1:3" x14ac:dyDescent="0.25">
      <c r="A94" s="1">
        <v>18400</v>
      </c>
      <c r="B94" s="1">
        <v>0</v>
      </c>
      <c r="C94" s="1">
        <v>0</v>
      </c>
    </row>
    <row r="95" spans="1:3" x14ac:dyDescent="0.25">
      <c r="A95" s="1">
        <v>18600</v>
      </c>
      <c r="B95" s="1">
        <v>0</v>
      </c>
      <c r="C95" s="1">
        <v>0</v>
      </c>
    </row>
    <row r="96" spans="1:3" x14ac:dyDescent="0.25">
      <c r="A96" s="1">
        <v>18800</v>
      </c>
      <c r="B96" s="1">
        <v>0</v>
      </c>
      <c r="C96" s="1">
        <v>0</v>
      </c>
    </row>
    <row r="97" spans="1:4" x14ac:dyDescent="0.25">
      <c r="A97" s="1">
        <v>19000</v>
      </c>
      <c r="B97" s="1">
        <v>0</v>
      </c>
      <c r="C97" s="1">
        <v>0</v>
      </c>
    </row>
    <row r="98" spans="1:4" x14ac:dyDescent="0.25">
      <c r="A98" s="1">
        <v>19200</v>
      </c>
      <c r="B98" s="1">
        <v>0</v>
      </c>
      <c r="C98" s="1">
        <v>0</v>
      </c>
    </row>
    <row r="99" spans="1:4" x14ac:dyDescent="0.25">
      <c r="A99" s="1">
        <v>19400</v>
      </c>
      <c r="B99" s="1">
        <v>0</v>
      </c>
      <c r="C99" s="1">
        <v>0</v>
      </c>
    </row>
    <row r="100" spans="1:4" x14ac:dyDescent="0.25">
      <c r="A100" s="1">
        <v>19600</v>
      </c>
      <c r="B100" s="1">
        <v>0</v>
      </c>
      <c r="C100" s="1">
        <v>0</v>
      </c>
    </row>
    <row r="101" spans="1:4" x14ac:dyDescent="0.25">
      <c r="A101" s="1">
        <v>19800</v>
      </c>
      <c r="B101" s="1">
        <v>0</v>
      </c>
      <c r="C101" s="1">
        <v>0</v>
      </c>
    </row>
    <row r="102" spans="1:4" x14ac:dyDescent="0.25">
      <c r="A102" s="1">
        <v>20000</v>
      </c>
      <c r="B102" s="1">
        <v>0</v>
      </c>
      <c r="C102" s="1">
        <v>0</v>
      </c>
    </row>
    <row r="104" spans="1:4" x14ac:dyDescent="0.25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3"/>
  <sheetViews>
    <sheetView workbookViewId="0">
      <selection activeCell="D5" sqref="D5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8.28515625" style="3" bestFit="1" customWidth="1"/>
  </cols>
  <sheetData>
    <row r="1" spans="1:7" x14ac:dyDescent="0.25">
      <c r="A1" t="s">
        <v>0</v>
      </c>
      <c r="B1" t="s">
        <v>5</v>
      </c>
      <c r="D1" s="3" t="s">
        <v>6</v>
      </c>
      <c r="G1" t="s">
        <v>21</v>
      </c>
    </row>
    <row r="2" spans="1:7" x14ac:dyDescent="0.25">
      <c r="A2" t="s">
        <v>4</v>
      </c>
      <c r="B2" t="s">
        <v>20</v>
      </c>
      <c r="D2" s="3" t="s">
        <v>20</v>
      </c>
      <c r="G2" s="3">
        <f>AVERAGE(D3:D58)</f>
        <v>2.191498354594771</v>
      </c>
    </row>
    <row r="3" spans="1:7" x14ac:dyDescent="0.25">
      <c r="A3" s="3">
        <f>Raw_Data_Vacancies!A3/10000</f>
        <v>2.0000999999999998E-2</v>
      </c>
      <c r="B3" s="1">
        <f>Raw_Data_Vacancies!B3+Raw_Data_Vacancies!C3</f>
        <v>1.8767974000000001</v>
      </c>
      <c r="C3" s="1"/>
      <c r="D3" s="3">
        <f>(B3*Raw_Data_Vacancies!$D$2)*10000*(1/Raw_Data_Vacancies!$F$3)</f>
        <v>2.6024751608111836</v>
      </c>
      <c r="E3" s="2"/>
      <c r="F3" s="2"/>
    </row>
    <row r="4" spans="1:7" x14ac:dyDescent="0.25">
      <c r="A4" s="3">
        <f>Raw_Data_Vacancies!A4/10000</f>
        <v>4.0001000000000002E-2</v>
      </c>
      <c r="B4" s="1">
        <f>Raw_Data_Vacancies!B4+Raw_Data_Vacancies!C4</f>
        <v>2.0807473000000001</v>
      </c>
      <c r="C4" s="1"/>
      <c r="D4" s="3">
        <f>(B4*Raw_Data_Vacancies!$D$2)*10000*(1/Raw_Data_Vacancies!$F$3)</f>
        <v>2.8852838160234753</v>
      </c>
      <c r="E4" s="2"/>
      <c r="F4" s="2"/>
    </row>
    <row r="5" spans="1:7" x14ac:dyDescent="0.25">
      <c r="A5" s="3">
        <f>Raw_Data_Vacancies!A5/10000</f>
        <v>6.0000999999999999E-2</v>
      </c>
      <c r="B5" s="1">
        <f>Raw_Data_Vacancies!B5+Raw_Data_Vacancies!C5</f>
        <v>2.0817159000000003</v>
      </c>
      <c r="C5" s="1"/>
      <c r="D5" s="3">
        <f>(B5*Raw_Data_Vacancies!$D$2)*10000*(1/Raw_Data_Vacancies!$F$3)</f>
        <v>2.8866269324625549</v>
      </c>
      <c r="E5" s="2"/>
      <c r="F5" s="2"/>
    </row>
    <row r="6" spans="1:7" x14ac:dyDescent="0.25">
      <c r="A6" s="3">
        <f>Raw_Data_Vacancies!A6/10000</f>
        <v>8.0001000000000003E-2</v>
      </c>
      <c r="B6" s="1">
        <f>Raw_Data_Vacancies!B6+Raw_Data_Vacancies!C6</f>
        <v>2.2327811</v>
      </c>
      <c r="C6" s="1"/>
      <c r="D6" s="3">
        <f>(B6*Raw_Data_Vacancies!$D$2)*10000*(1/Raw_Data_Vacancies!$F$3)</f>
        <v>3.0961026226265393</v>
      </c>
      <c r="E6" s="2"/>
      <c r="F6" s="2"/>
    </row>
    <row r="7" spans="1:7" x14ac:dyDescent="0.25">
      <c r="A7" s="3">
        <f>Raw_Data_Vacancies!A7/10000</f>
        <v>0.10000099999999999</v>
      </c>
      <c r="B7" s="1">
        <f>Raw_Data_Vacancies!B7+Raw_Data_Vacancies!C7</f>
        <v>2.4173276000000001</v>
      </c>
      <c r="C7" s="1"/>
      <c r="D7" s="3">
        <f>(B7*Raw_Data_Vacancies!$D$2)*10000*(1/Raw_Data_Vacancies!$F$3)</f>
        <v>3.352005408012241</v>
      </c>
      <c r="E7" s="2"/>
      <c r="F7" s="2"/>
    </row>
    <row r="8" spans="1:7" x14ac:dyDescent="0.25">
      <c r="A8" s="3">
        <f>Raw_Data_Vacancies!A8/10000</f>
        <v>0.120001</v>
      </c>
      <c r="B8" s="1">
        <f>Raw_Data_Vacancies!B8+Raw_Data_Vacancies!C8</f>
        <v>2.3211268999999999</v>
      </c>
      <c r="C8" s="1"/>
      <c r="D8" s="3">
        <f>(B8*Raw_Data_Vacancies!$D$2)*10000*(1/Raw_Data_Vacancies!$F$3)</f>
        <v>3.2186079873835416</v>
      </c>
      <c r="E8" s="2"/>
      <c r="F8" s="2"/>
    </row>
    <row r="9" spans="1:7" x14ac:dyDescent="0.25">
      <c r="A9" s="3">
        <f>Raw_Data_Vacancies!A9/10000</f>
        <v>0.14000099999999999</v>
      </c>
      <c r="B9" s="1">
        <f>Raw_Data_Vacancies!B9+Raw_Data_Vacancies!C9</f>
        <v>2.4437450999999997</v>
      </c>
      <c r="C9" s="1"/>
      <c r="D9" s="3">
        <f>(B9*Raw_Data_Vacancies!$D$2)*10000*(1/Raw_Data_Vacancies!$F$3)</f>
        <v>3.3886374320979131</v>
      </c>
      <c r="E9" s="2"/>
      <c r="F9" s="2"/>
    </row>
    <row r="10" spans="1:7" x14ac:dyDescent="0.25">
      <c r="A10" s="3">
        <f>Raw_Data_Vacancies!A10/10000</f>
        <v>0.160001</v>
      </c>
      <c r="B10" s="1">
        <f>Raw_Data_Vacancies!B10+Raw_Data_Vacancies!C10</f>
        <v>2.6102387</v>
      </c>
      <c r="C10" s="1"/>
      <c r="D10" s="3">
        <f>(B10*Raw_Data_Vacancies!$D$2)*10000*(1/Raw_Data_Vacancies!$F$3)</f>
        <v>3.6195070285892741</v>
      </c>
      <c r="E10" s="2"/>
      <c r="F10" s="2"/>
    </row>
    <row r="11" spans="1:7" x14ac:dyDescent="0.25">
      <c r="A11" s="3">
        <f>Raw_Data_Vacancies!A11/10000</f>
        <v>0.18000099999999999</v>
      </c>
      <c r="B11" s="1">
        <f>Raw_Data_Vacancies!B11+Raw_Data_Vacancies!C11</f>
        <v>2.7330905000000003</v>
      </c>
      <c r="C11" s="1"/>
      <c r="D11" s="3">
        <f>(B11*Raw_Data_Vacancies!$D$2)*10000*(1/Raw_Data_Vacancies!$F$3)</f>
        <v>3.7898603964919277</v>
      </c>
      <c r="E11" s="2"/>
      <c r="F11" s="2"/>
    </row>
    <row r="12" spans="1:7" x14ac:dyDescent="0.25">
      <c r="A12" s="3">
        <f>Raw_Data_Vacancies!A12/10000</f>
        <v>0.20000100000000001</v>
      </c>
      <c r="B12" s="1">
        <f>Raw_Data_Vacancies!B12+Raw_Data_Vacancies!C12</f>
        <v>2.8684141999999997</v>
      </c>
      <c r="C12" s="1"/>
      <c r="D12" s="3">
        <f>(B12*Raw_Data_Vacancies!$D$2)*10000*(1/Raw_Data_Vacancies!$F$3)</f>
        <v>3.9775080178702726</v>
      </c>
      <c r="E12" s="2"/>
      <c r="F12" s="2"/>
    </row>
    <row r="13" spans="1:7" x14ac:dyDescent="0.25">
      <c r="A13" s="3">
        <f>Raw_Data_Vacancies!A13/10000</f>
        <v>0.22000100000000003</v>
      </c>
      <c r="B13" s="1">
        <f>Raw_Data_Vacancies!B13+Raw_Data_Vacancies!C13</f>
        <v>2.8039372</v>
      </c>
      <c r="C13" s="1"/>
      <c r="D13" s="3">
        <f>(B13*Raw_Data_Vacancies!$D$2)*10000*(1/Raw_Data_Vacancies!$F$3)</f>
        <v>3.8881005032692713</v>
      </c>
      <c r="E13" s="2"/>
      <c r="F13" s="2"/>
    </row>
    <row r="14" spans="1:7" x14ac:dyDescent="0.25">
      <c r="A14" s="3">
        <f>Raw_Data_Vacancies!A14/10000</f>
        <v>0.24000100000000002</v>
      </c>
      <c r="B14" s="1">
        <f>Raw_Data_Vacancies!B14+Raw_Data_Vacancies!C14</f>
        <v>2.8966126999999999</v>
      </c>
      <c r="C14" s="1"/>
      <c r="D14" s="3">
        <f>(B14*Raw_Data_Vacancies!$D$2)*10000*(1/Raw_Data_Vacancies!$F$3)</f>
        <v>4.0166096789350929</v>
      </c>
      <c r="E14" s="2"/>
      <c r="F14" s="2"/>
    </row>
    <row r="15" spans="1:7" x14ac:dyDescent="0.25">
      <c r="A15" s="3">
        <f>Raw_Data_Vacancies!A15/10000</f>
        <v>0.26000100000000004</v>
      </c>
      <c r="B15" s="1">
        <f>Raw_Data_Vacancies!B15+Raw_Data_Vacancies!C15</f>
        <v>2.8136756999999997</v>
      </c>
      <c r="C15" s="1"/>
      <c r="D15" s="3">
        <f>(B15*Raw_Data_Vacancies!$D$2)*10000*(1/Raw_Data_Vacancies!$F$3)</f>
        <v>3.9016044671779806</v>
      </c>
      <c r="E15" s="2"/>
      <c r="F15" s="2"/>
    </row>
    <row r="16" spans="1:7" x14ac:dyDescent="0.25">
      <c r="A16" s="3">
        <f>Raw_Data_Vacancies!A16/10000</f>
        <v>0.280001</v>
      </c>
      <c r="B16" s="1">
        <f>Raw_Data_Vacancies!B16+Raw_Data_Vacancies!C16</f>
        <v>2.7889915000000003</v>
      </c>
      <c r="C16" s="1"/>
      <c r="D16" s="3">
        <f>(B16*Raw_Data_Vacancies!$D$2)*10000*(1/Raw_Data_Vacancies!$F$3)</f>
        <v>3.8673759365094624</v>
      </c>
      <c r="E16" s="2"/>
      <c r="F16" s="2"/>
    </row>
    <row r="17" spans="1:6" x14ac:dyDescent="0.25">
      <c r="A17" s="3">
        <f>Raw_Data_Vacancies!A17/10000</f>
        <v>0.30000100000000002</v>
      </c>
      <c r="B17" s="1">
        <f>Raw_Data_Vacancies!B17+Raw_Data_Vacancies!C17</f>
        <v>2.8306151000000002</v>
      </c>
      <c r="C17" s="1"/>
      <c r="D17" s="3">
        <f>(B17*Raw_Data_Vacancies!$D$2)*10000*(1/Raw_Data_Vacancies!$F$3)</f>
        <v>3.9250936129637992</v>
      </c>
      <c r="E17" s="2"/>
      <c r="F17" s="2"/>
    </row>
    <row r="18" spans="1:6" x14ac:dyDescent="0.25">
      <c r="A18" s="3">
        <f>Raw_Data_Vacancies!A18/10000</f>
        <v>0.32000100000000004</v>
      </c>
      <c r="B18" s="1">
        <f>Raw_Data_Vacancies!B18+Raw_Data_Vacancies!C18</f>
        <v>2.8023503999999999</v>
      </c>
      <c r="C18" s="1"/>
      <c r="D18" s="3">
        <f>(B18*Raw_Data_Vacancies!$D$2)*10000*(1/Raw_Data_Vacancies!$F$3)</f>
        <v>3.8859001551735335</v>
      </c>
      <c r="E18" s="2"/>
      <c r="F18" s="2"/>
    </row>
    <row r="19" spans="1:6" x14ac:dyDescent="0.25">
      <c r="A19" s="3">
        <f>Raw_Data_Vacancies!A19/10000</f>
        <v>0.340001</v>
      </c>
      <c r="B19" s="1">
        <f>Raw_Data_Vacancies!B19+Raw_Data_Vacancies!C19</f>
        <v>2.9556872000000003</v>
      </c>
      <c r="C19" s="1"/>
      <c r="D19" s="3">
        <f>(B19*Raw_Data_Vacancies!$D$2)*10000*(1/Raw_Data_Vacancies!$F$3)</f>
        <v>4.0985257764783549</v>
      </c>
      <c r="E19" s="2"/>
      <c r="F19" s="2"/>
    </row>
    <row r="20" spans="1:6" x14ac:dyDescent="0.25">
      <c r="A20" s="3">
        <f>Raw_Data_Vacancies!A20/10000</f>
        <v>0.36000100000000002</v>
      </c>
      <c r="B20" s="1">
        <f>Raw_Data_Vacancies!B20+Raw_Data_Vacancies!C20</f>
        <v>2.8959198000000002</v>
      </c>
      <c r="C20" s="1"/>
      <c r="D20" s="3">
        <f>(B20*Raw_Data_Vacancies!$D$2)*10000*(1/Raw_Data_Vacancies!$F$3)</f>
        <v>4.0156488639643735</v>
      </c>
      <c r="E20" s="2"/>
      <c r="F20" s="2"/>
    </row>
    <row r="21" spans="1:6" x14ac:dyDescent="0.25">
      <c r="A21" s="3">
        <f>Raw_Data_Vacancies!A21/10000</f>
        <v>0.38000100000000003</v>
      </c>
      <c r="B21" s="1">
        <f>Raw_Data_Vacancies!B21+Raw_Data_Vacancies!C21</f>
        <v>2.8172579999999998</v>
      </c>
      <c r="C21" s="1"/>
      <c r="D21" s="3">
        <f>(B21*Raw_Data_Vacancies!$D$2)*10000*(1/Raw_Data_Vacancies!$F$3)</f>
        <v>3.9065718902831992</v>
      </c>
      <c r="E21" s="2"/>
      <c r="F21" s="2"/>
    </row>
    <row r="22" spans="1:6" x14ac:dyDescent="0.25">
      <c r="A22" s="3">
        <f>Raw_Data_Vacancies!A22/10000</f>
        <v>0.400001</v>
      </c>
      <c r="B22" s="1">
        <f>Raw_Data_Vacancies!B22+Raw_Data_Vacancies!C22</f>
        <v>2.8040364000000002</v>
      </c>
      <c r="C22" s="1"/>
      <c r="D22" s="3">
        <f>(B22*Raw_Data_Vacancies!$D$2)*10000*(1/Raw_Data_Vacancies!$F$3)</f>
        <v>3.8882380596916923</v>
      </c>
      <c r="E22" s="2"/>
      <c r="F22" s="2"/>
    </row>
    <row r="23" spans="1:6" x14ac:dyDescent="0.25">
      <c r="A23" s="3">
        <f>Raw_Data_Vacancies!A23/10000</f>
        <v>0.42000100000000001</v>
      </c>
      <c r="B23" s="1">
        <f>Raw_Data_Vacancies!B23+Raw_Data_Vacancies!C23</f>
        <v>2.6817574999999998</v>
      </c>
      <c r="C23" s="1"/>
      <c r="D23" s="3">
        <f>(B23*Raw_Data_Vacancies!$D$2)*10000*(1/Raw_Data_Vacancies!$F$3)</f>
        <v>3.7186791078616679</v>
      </c>
      <c r="E23" s="2"/>
      <c r="F23" s="2"/>
    </row>
    <row r="24" spans="1:6" x14ac:dyDescent="0.25">
      <c r="A24" s="3">
        <f>Raw_Data_Vacancies!A24/10000</f>
        <v>0.44000100000000003</v>
      </c>
      <c r="B24" s="1">
        <f>Raw_Data_Vacancies!B24+Raw_Data_Vacancies!C24</f>
        <v>2.5574295</v>
      </c>
      <c r="C24" s="1"/>
      <c r="D24" s="3">
        <f>(B24*Raw_Data_Vacancies!$D$2)*10000*(1/Raw_Data_Vacancies!$F$3)</f>
        <v>3.5462787561810156</v>
      </c>
      <c r="E24" s="2"/>
      <c r="F24" s="2"/>
    </row>
    <row r="25" spans="1:6" x14ac:dyDescent="0.25">
      <c r="A25" s="3">
        <f>Raw_Data_Vacancies!A25/10000</f>
        <v>0.46000100000000005</v>
      </c>
      <c r="B25" s="1">
        <f>Raw_Data_Vacancies!B25+Raw_Data_Vacancies!C25</f>
        <v>2.4749701000000002</v>
      </c>
      <c r="C25" s="1"/>
      <c r="D25" s="3">
        <f>(B25*Raw_Data_Vacancies!$D$2)*10000*(1/Raw_Data_Vacancies!$F$3)</f>
        <v>3.4319358120383003</v>
      </c>
      <c r="E25" s="2"/>
      <c r="F25" s="2"/>
    </row>
    <row r="26" spans="1:6" x14ac:dyDescent="0.25">
      <c r="A26" s="3">
        <f>Raw_Data_Vacancies!A26/10000</f>
        <v>0.48000100000000001</v>
      </c>
      <c r="B26" s="1">
        <f>Raw_Data_Vacancies!B26+Raw_Data_Vacancies!C26</f>
        <v>2.4310049</v>
      </c>
      <c r="C26" s="1"/>
      <c r="D26" s="3">
        <f>(B26*Raw_Data_Vacancies!$D$2)*10000*(1/Raw_Data_Vacancies!$F$3)</f>
        <v>3.3709711384192427</v>
      </c>
      <c r="E26" s="2"/>
      <c r="F26" s="2"/>
    </row>
    <row r="27" spans="1:6" x14ac:dyDescent="0.25">
      <c r="A27" s="3">
        <f>Raw_Data_Vacancies!A27/10000</f>
        <v>0.50000100000000003</v>
      </c>
      <c r="B27" s="1">
        <f>Raw_Data_Vacancies!B27+Raw_Data_Vacancies!C27</f>
        <v>2.3382577000000002</v>
      </c>
      <c r="C27" s="1"/>
      <c r="D27" s="3">
        <f>(B27*Raw_Data_Vacancies!$D$2)*10000*(1/Raw_Data_Vacancies!$F$3)</f>
        <v>3.2423625394118134</v>
      </c>
      <c r="E27" s="2"/>
      <c r="F27" s="2"/>
    </row>
    <row r="28" spans="1:6" x14ac:dyDescent="0.25">
      <c r="A28" s="3">
        <f>Raw_Data_Vacancies!A28/10000</f>
        <v>0.52000100000000005</v>
      </c>
      <c r="B28" s="1">
        <f>Raw_Data_Vacancies!B28+Raw_Data_Vacancies!C28</f>
        <v>2.1187628000000003</v>
      </c>
      <c r="C28" s="1"/>
      <c r="D28" s="3">
        <f>(B28*Raw_Data_Vacancies!$D$2)*10000*(1/Raw_Data_Vacancies!$F$3)</f>
        <v>2.9379982936095042</v>
      </c>
      <c r="E28" s="2"/>
      <c r="F28" s="2"/>
    </row>
    <row r="29" spans="1:6" x14ac:dyDescent="0.25">
      <c r="A29" s="3">
        <f>Raw_Data_Vacancies!A29/10000</f>
        <v>0.54000100000000006</v>
      </c>
      <c r="B29" s="1">
        <f>Raw_Data_Vacancies!B29+Raw_Data_Vacancies!C29</f>
        <v>2.0991171999999998</v>
      </c>
      <c r="C29" s="1"/>
      <c r="D29" s="3">
        <f>(B29*Raw_Data_Vacancies!$D$2)*10000*(1/Raw_Data_Vacancies!$F$3)</f>
        <v>2.9107565753402689</v>
      </c>
      <c r="E29" s="2"/>
      <c r="F29" s="2"/>
    </row>
    <row r="30" spans="1:6" x14ac:dyDescent="0.25">
      <c r="A30" s="3">
        <f>Raw_Data_Vacancies!A30/10000</f>
        <v>0.56000099999999997</v>
      </c>
      <c r="B30" s="1">
        <f>Raw_Data_Vacancies!B30+Raw_Data_Vacancies!C30</f>
        <v>2.0302421000000002</v>
      </c>
      <c r="C30" s="1"/>
      <c r="D30" s="3">
        <f>(B30*Raw_Data_Vacancies!$D$2)*10000*(1/Raw_Data_Vacancies!$F$3)</f>
        <v>2.8152504024585365</v>
      </c>
      <c r="E30" s="2"/>
      <c r="F30" s="2"/>
    </row>
    <row r="31" spans="1:6" x14ac:dyDescent="0.25">
      <c r="A31" s="3">
        <f>Raw_Data_Vacancies!A31/10000</f>
        <v>0.58000099999999999</v>
      </c>
      <c r="B31" s="1">
        <f>Raw_Data_Vacancies!B31+Raw_Data_Vacancies!C31</f>
        <v>1.9578469999999999</v>
      </c>
      <c r="C31" s="1"/>
      <c r="D31" s="3">
        <f>(B31*Raw_Data_Vacancies!$D$2)*10000*(1/Raw_Data_Vacancies!$F$3)</f>
        <v>2.7148631952328435</v>
      </c>
      <c r="E31" s="2"/>
      <c r="F31" s="2"/>
    </row>
    <row r="32" spans="1:6" x14ac:dyDescent="0.25">
      <c r="A32" s="3">
        <f>Raw_Data_Vacancies!A32/10000</f>
        <v>0.60000100000000001</v>
      </c>
      <c r="B32" s="1">
        <f>Raw_Data_Vacancies!B32+Raw_Data_Vacancies!C32</f>
        <v>1.7700847000000002</v>
      </c>
      <c r="C32" s="1"/>
      <c r="D32" s="3">
        <f>(B32*Raw_Data_Vacancies!$D$2)*10000*(1/Raw_Data_Vacancies!$F$3)</f>
        <v>2.45450119670984</v>
      </c>
      <c r="E32" s="2"/>
      <c r="F32" s="2"/>
    </row>
    <row r="33" spans="1:6" x14ac:dyDescent="0.25">
      <c r="A33" s="3">
        <f>Raw_Data_Vacancies!A33/10000</f>
        <v>0.62000100000000002</v>
      </c>
      <c r="B33" s="1">
        <f>Raw_Data_Vacancies!B33+Raw_Data_Vacancies!C33</f>
        <v>1.5897060999999999</v>
      </c>
      <c r="C33" s="1"/>
      <c r="D33" s="3">
        <f>(B33*Raw_Data_Vacancies!$D$2)*10000*(1/Raw_Data_Vacancies!$F$3)</f>
        <v>2.2043778610520346</v>
      </c>
      <c r="E33" s="2"/>
      <c r="F33" s="2"/>
    </row>
    <row r="34" spans="1:6" x14ac:dyDescent="0.25">
      <c r="A34" s="3">
        <f>Raw_Data_Vacancies!A34/10000</f>
        <v>0.64000100000000004</v>
      </c>
      <c r="B34" s="1">
        <f>Raw_Data_Vacancies!B34+Raw_Data_Vacancies!C34</f>
        <v>1.5259320999999999</v>
      </c>
      <c r="C34" s="1"/>
      <c r="D34" s="3">
        <f>(B34*Raw_Data_Vacancies!$D$2)*10000*(1/Raw_Data_Vacancies!$F$3)</f>
        <v>2.1159451666623403</v>
      </c>
      <c r="E34" s="2"/>
      <c r="F34" s="2"/>
    </row>
    <row r="35" spans="1:6" x14ac:dyDescent="0.25">
      <c r="A35" s="3">
        <f>Raw_Data_Vacancies!A35/10000</f>
        <v>0.66000100000000006</v>
      </c>
      <c r="B35" s="1">
        <f>Raw_Data_Vacancies!B35+Raw_Data_Vacancies!C35</f>
        <v>1.3823164000000001</v>
      </c>
      <c r="C35" s="1"/>
      <c r="D35" s="3">
        <f>(B35*Raw_Data_Vacancies!$D$2)*10000*(1/Raw_Data_Vacancies!$F$3)</f>
        <v>1.9167993814260063</v>
      </c>
      <c r="E35" s="2"/>
      <c r="F35" s="2"/>
    </row>
    <row r="36" spans="1:6" x14ac:dyDescent="0.25">
      <c r="A36" s="3">
        <f>Raw_Data_Vacancies!A36/10000</f>
        <v>0.68000099999999997</v>
      </c>
      <c r="B36" s="1">
        <f>Raw_Data_Vacancies!B36+Raw_Data_Vacancies!C36</f>
        <v>1.2573428</v>
      </c>
      <c r="C36" s="1"/>
      <c r="D36" s="3">
        <f>(B36*Raw_Data_Vacancies!$D$2)*10000*(1/Raw_Data_Vacancies!$F$3)</f>
        <v>1.7435038036736323</v>
      </c>
      <c r="E36" s="2"/>
      <c r="F36" s="2"/>
    </row>
    <row r="37" spans="1:6" x14ac:dyDescent="0.25">
      <c r="A37" s="3">
        <f>Raw_Data_Vacancies!A37/10000</f>
        <v>0.70000099999999998</v>
      </c>
      <c r="B37" s="1">
        <f>Raw_Data_Vacancies!B37+Raw_Data_Vacancies!C37</f>
        <v>1.1560897000000001</v>
      </c>
      <c r="C37" s="1"/>
      <c r="D37" s="3">
        <f>(B37*Raw_Data_Vacancies!$D$2)*10000*(1/Raw_Data_Vacancies!$F$3)</f>
        <v>1.6031004347723701</v>
      </c>
      <c r="E37" s="2"/>
      <c r="F37" s="2"/>
    </row>
    <row r="38" spans="1:6" x14ac:dyDescent="0.25">
      <c r="A38" s="3">
        <f>Raw_Data_Vacancies!A38/10000</f>
        <v>0.720001</v>
      </c>
      <c r="B38" s="1">
        <f>Raw_Data_Vacancies!B38+Raw_Data_Vacancies!C38</f>
        <v>1.0599263999999999</v>
      </c>
      <c r="C38" s="1"/>
      <c r="D38" s="3">
        <f>(B38*Raw_Data_Vacancies!$D$2)*10000*(1/Raw_Data_Vacancies!$F$3)</f>
        <v>1.4697548751335752</v>
      </c>
      <c r="E38" s="2"/>
      <c r="F38" s="2"/>
    </row>
    <row r="39" spans="1:6" x14ac:dyDescent="0.25">
      <c r="A39" s="3">
        <f>Raw_Data_Vacancies!A39/10000</f>
        <v>0.74000100000000002</v>
      </c>
      <c r="B39" s="1">
        <f>Raw_Data_Vacancies!B39+Raw_Data_Vacancies!C39</f>
        <v>0.95173260000000004</v>
      </c>
      <c r="C39" s="1"/>
      <c r="D39" s="3">
        <f>(B39*Raw_Data_Vacancies!$D$2)*10000*(1/Raw_Data_Vacancies!$F$3)</f>
        <v>1.3197271326325613</v>
      </c>
      <c r="E39" s="2"/>
      <c r="F39" s="2"/>
    </row>
    <row r="40" spans="1:6" x14ac:dyDescent="0.25">
      <c r="A40" s="3">
        <f>Raw_Data_Vacancies!A40/10000</f>
        <v>0.76000100000000004</v>
      </c>
      <c r="B40" s="1">
        <f>Raw_Data_Vacancies!B40+Raw_Data_Vacancies!C40</f>
        <v>0.82307870000000005</v>
      </c>
      <c r="C40" s="1"/>
      <c r="D40" s="3">
        <f>(B40*Raw_Data_Vacancies!$D$2)*10000*(1/Raw_Data_Vacancies!$F$3)</f>
        <v>1.1413282393415296</v>
      </c>
      <c r="E40" s="2"/>
      <c r="F40" s="2"/>
    </row>
    <row r="41" spans="1:6" x14ac:dyDescent="0.25">
      <c r="A41" s="3">
        <f>Raw_Data_Vacancies!A41/10000</f>
        <v>0.78000100000000006</v>
      </c>
      <c r="B41" s="1">
        <f>Raw_Data_Vacancies!B41+Raw_Data_Vacancies!C41</f>
        <v>0.73878390000000005</v>
      </c>
      <c r="C41" s="1"/>
      <c r="D41" s="3">
        <f>(B41*Raw_Data_Vacancies!$D$2)*10000*(1/Raw_Data_Vacancies!$F$3)</f>
        <v>1.0244402240525341</v>
      </c>
      <c r="E41" s="2"/>
      <c r="F41" s="2"/>
    </row>
    <row r="42" spans="1:6" x14ac:dyDescent="0.25">
      <c r="A42" s="3">
        <f>Raw_Data_Vacancies!A42/10000</f>
        <v>0.80000100000000007</v>
      </c>
      <c r="B42" s="1">
        <f>Raw_Data_Vacancies!B42+Raw_Data_Vacancies!C42</f>
        <v>0.64756219999999998</v>
      </c>
      <c r="C42" s="1"/>
      <c r="D42" s="3">
        <f>(B42*Raw_Data_Vacancies!$D$2)*10000*(1/Raw_Data_Vacancies!$F$3)</f>
        <v>0.89794697103706755</v>
      </c>
      <c r="E42" s="2"/>
      <c r="F42" s="2"/>
    </row>
    <row r="43" spans="1:6" x14ac:dyDescent="0.25">
      <c r="A43" s="3">
        <f>Raw_Data_Vacancies!A43/10000</f>
        <v>0.82000099999999998</v>
      </c>
      <c r="B43" s="1">
        <f>Raw_Data_Vacancies!B43+Raw_Data_Vacancies!C43</f>
        <v>0.54117709999999997</v>
      </c>
      <c r="C43" s="1"/>
      <c r="D43" s="3">
        <f>(B43*Raw_Data_Vacancies!$D$2)*10000*(1/Raw_Data_Vacancies!$F$3)</f>
        <v>0.75042727592750813</v>
      </c>
      <c r="E43" s="2"/>
      <c r="F43" s="2"/>
    </row>
    <row r="44" spans="1:6" x14ac:dyDescent="0.25">
      <c r="A44" s="3">
        <f>Raw_Data_Vacancies!A44/10000</f>
        <v>0.840001</v>
      </c>
      <c r="B44" s="1">
        <f>Raw_Data_Vacancies!B44+Raw_Data_Vacancies!C44</f>
        <v>0.44248929999999997</v>
      </c>
      <c r="C44" s="1"/>
      <c r="D44" s="3">
        <f>(B44*Raw_Data_Vacancies!$D$2)*10000*(1/Raw_Data_Vacancies!$F$3)</f>
        <v>0.61358109947015493</v>
      </c>
      <c r="E44" s="2"/>
      <c r="F44" s="2"/>
    </row>
    <row r="45" spans="1:6" x14ac:dyDescent="0.25">
      <c r="A45" s="3">
        <f>Raw_Data_Vacancies!A45/10000</f>
        <v>0.86000100000000002</v>
      </c>
      <c r="B45" s="1">
        <f>Raw_Data_Vacancies!B45+Raw_Data_Vacancies!C45</f>
        <v>0.38365098000000003</v>
      </c>
      <c r="C45" s="1"/>
      <c r="D45" s="3">
        <f>(B45*Raw_Data_Vacancies!$D$2)*10000*(1/Raw_Data_Vacancies!$F$3)</f>
        <v>0.5319925026914829</v>
      </c>
      <c r="E45" s="2"/>
      <c r="F45" s="2"/>
    </row>
    <row r="46" spans="1:6" x14ac:dyDescent="0.25">
      <c r="A46" s="3">
        <f>Raw_Data_Vacancies!A46/10000</f>
        <v>0.88000100000000003</v>
      </c>
      <c r="B46" s="1">
        <f>Raw_Data_Vacancies!B46+Raw_Data_Vacancies!C46</f>
        <v>0.31128614999999998</v>
      </c>
      <c r="C46" s="1"/>
      <c r="D46" s="3">
        <f>(B46*Raw_Data_Vacancies!$D$2)*10000*(1/Raw_Data_Vacancies!$F$3)</f>
        <v>0.431647269587833</v>
      </c>
      <c r="E46" s="2"/>
      <c r="F46" s="2"/>
    </row>
    <row r="47" spans="1:6" x14ac:dyDescent="0.25">
      <c r="A47" s="3">
        <f>Raw_Data_Vacancies!A47/10000</f>
        <v>0.90000100000000005</v>
      </c>
      <c r="B47" s="1">
        <f>Raw_Data_Vacancies!B47+Raw_Data_Vacancies!C47</f>
        <v>0.27973333</v>
      </c>
      <c r="C47" s="1"/>
      <c r="D47" s="3">
        <f>(B47*Raw_Data_Vacancies!$D$2)*10000*(1/Raw_Data_Vacancies!$F$3)</f>
        <v>0.38789431559101573</v>
      </c>
      <c r="E47" s="2"/>
      <c r="F47" s="2"/>
    </row>
    <row r="48" spans="1:6" x14ac:dyDescent="0.25">
      <c r="A48" s="3">
        <f>Raw_Data_Vacancies!A48/10000</f>
        <v>0.92000100000000007</v>
      </c>
      <c r="B48" s="1">
        <f>Raw_Data_Vacancies!B48+Raw_Data_Vacancies!C48</f>
        <v>0.19276715999999999</v>
      </c>
      <c r="C48" s="1"/>
      <c r="D48" s="3">
        <f>(B48*Raw_Data_Vacancies!$D$2)*10000*(1/Raw_Data_Vacancies!$F$3)</f>
        <v>0.26730202509877471</v>
      </c>
      <c r="E48" s="2"/>
      <c r="F48" s="2"/>
    </row>
    <row r="49" spans="1:6" x14ac:dyDescent="0.25">
      <c r="A49" s="3">
        <f>Raw_Data_Vacancies!A49/10000</f>
        <v>0.94000099999999998</v>
      </c>
      <c r="B49" s="1">
        <f>Raw_Data_Vacancies!B49+Raw_Data_Vacancies!C49</f>
        <v>0.16481898</v>
      </c>
      <c r="C49" s="1"/>
      <c r="D49" s="3">
        <f>(B49*Raw_Data_Vacancies!$D$2)*10000*(1/Raw_Data_Vacancies!$F$3)</f>
        <v>0.22854747213537019</v>
      </c>
      <c r="E49" s="2"/>
      <c r="F49" s="2"/>
    </row>
    <row r="50" spans="1:6" x14ac:dyDescent="0.25">
      <c r="A50" s="3">
        <f>Raw_Data_Vacancies!A50/10000</f>
        <v>0.96000099999999999</v>
      </c>
      <c r="B50" s="1">
        <f>Raw_Data_Vacancies!B50+Raw_Data_Vacancies!C50</f>
        <v>0.14708985000000002</v>
      </c>
      <c r="C50" s="1"/>
      <c r="D50" s="3">
        <f>(B50*Raw_Data_Vacancies!$D$2)*10000*(1/Raw_Data_Vacancies!$F$3)</f>
        <v>0.20396324133464958</v>
      </c>
      <c r="E50" s="2"/>
      <c r="F50" s="2"/>
    </row>
    <row r="51" spans="1:6" x14ac:dyDescent="0.25">
      <c r="A51" s="3">
        <f>Raw_Data_Vacancies!A51/10000</f>
        <v>0.98000100000000001</v>
      </c>
      <c r="B51" s="1">
        <f>Raw_Data_Vacancies!B51+Raw_Data_Vacancies!C51</f>
        <v>0.10869633999999999</v>
      </c>
      <c r="C51" s="1"/>
      <c r="D51" s="3">
        <f>(B51*Raw_Data_Vacancies!$D$2)*10000*(1/Raw_Data_Vacancies!$F$3)</f>
        <v>0.1507245933530636</v>
      </c>
      <c r="E51" s="2"/>
      <c r="F51" s="2"/>
    </row>
    <row r="52" spans="1:6" x14ac:dyDescent="0.25">
      <c r="A52" s="3">
        <f>Raw_Data_Vacancies!A52/10000</f>
        <v>1</v>
      </c>
      <c r="B52" s="1">
        <f>Raw_Data_Vacancies!B52+Raw_Data_Vacancies!C52</f>
        <v>7.6005860000000008E-2</v>
      </c>
      <c r="C52" s="1"/>
      <c r="D52" s="3">
        <f>(B52*Raw_Data_Vacancies!$D$2)*10000*(1/Raw_Data_Vacancies!$F$3)</f>
        <v>0.1053940946029083</v>
      </c>
      <c r="E52" s="2"/>
      <c r="F52" s="2"/>
    </row>
    <row r="53" spans="1:6" x14ac:dyDescent="0.25">
      <c r="A53" s="3">
        <f>Raw_Data_Vacancies!A53/10000</f>
        <v>1.02</v>
      </c>
      <c r="B53" s="1">
        <f>Raw_Data_Vacancies!B53+Raw_Data_Vacancies!C53</f>
        <v>5.3647429999999996E-2</v>
      </c>
      <c r="C53" s="1"/>
      <c r="D53" s="3">
        <f>(B53*Raw_Data_Vacancies!$D$2)*10000*(1/Raw_Data_Vacancies!$F$3)</f>
        <v>7.4390610311137847E-2</v>
      </c>
      <c r="E53" s="2"/>
      <c r="F53" s="2"/>
    </row>
    <row r="54" spans="1:6" x14ac:dyDescent="0.25">
      <c r="A54" s="3">
        <f>Raw_Data_Vacancies!A54/10000</f>
        <v>1.04</v>
      </c>
      <c r="B54" s="1">
        <f>Raw_Data_Vacancies!B54+Raw_Data_Vacancies!C54</f>
        <v>3.8475019999999999E-2</v>
      </c>
      <c r="C54" s="1"/>
      <c r="D54" s="3">
        <f>(B54*Raw_Data_Vacancies!$D$2)*10000*(1/Raw_Data_Vacancies!$F$3)</f>
        <v>5.335167443311329E-2</v>
      </c>
      <c r="E54" s="2"/>
      <c r="F54" s="2"/>
    </row>
    <row r="55" spans="1:6" x14ac:dyDescent="0.25">
      <c r="A55" s="3">
        <f>Raw_Data_Vacancies!A55/10000</f>
        <v>1.06</v>
      </c>
      <c r="B55" s="1">
        <f>Raw_Data_Vacancies!B55+Raw_Data_Vacancies!C55</f>
        <v>3.8478917999999994E-2</v>
      </c>
      <c r="C55" s="1"/>
      <c r="D55" s="3">
        <f>(B55*Raw_Data_Vacancies!$D$2)*10000*(1/Raw_Data_Vacancies!$F$3)</f>
        <v>5.3357079623986232E-2</v>
      </c>
      <c r="E55" s="2"/>
      <c r="F55" s="2"/>
    </row>
    <row r="56" spans="1:6" x14ac:dyDescent="0.25">
      <c r="A56" s="3">
        <f>Raw_Data_Vacancies!A56/10000</f>
        <v>1.08</v>
      </c>
      <c r="B56" s="1">
        <f>Raw_Data_Vacancies!B56+Raw_Data_Vacancies!C56</f>
        <v>2.4086011000000001E-2</v>
      </c>
      <c r="C56" s="1"/>
      <c r="D56" s="3">
        <f>(B56*Raw_Data_Vacancies!$D$2)*10000*(1/Raw_Data_Vacancies!$F$3)</f>
        <v>3.3399047414774202E-2</v>
      </c>
      <c r="E56" s="2"/>
      <c r="F56" s="2"/>
    </row>
    <row r="57" spans="1:6" x14ac:dyDescent="0.25">
      <c r="A57" s="3">
        <f>Raw_Data_Vacancies!A57/10000</f>
        <v>1.1000000000000001</v>
      </c>
      <c r="B57" s="1">
        <f>Raw_Data_Vacancies!B57+Raw_Data_Vacancies!C57</f>
        <v>1.5816405999999998E-2</v>
      </c>
      <c r="C57" s="1"/>
      <c r="D57" s="3">
        <f>(B57*Raw_Data_Vacancies!$D$2)*10000*(1/Raw_Data_Vacancies!$F$3)</f>
        <v>2.1931937751141901E-2</v>
      </c>
      <c r="E57" s="2"/>
      <c r="F57" s="2"/>
    </row>
    <row r="58" spans="1:6" x14ac:dyDescent="0.25">
      <c r="A58" s="3">
        <f>Raw_Data_Vacancies!A58/10000</f>
        <v>1.1200000000000001</v>
      </c>
      <c r="B58" s="1">
        <f>Raw_Data_Vacancies!B58+Raw_Data_Vacancies!C58</f>
        <v>1.8172305999999999E-2</v>
      </c>
      <c r="C58" s="1"/>
      <c r="D58" s="3">
        <f>(B58*Raw_Data_Vacancies!$D$2)*10000*(1/Raw_Data_Vacancies!$F$3)</f>
        <v>2.5198764117885089E-2</v>
      </c>
      <c r="E58" s="2"/>
      <c r="F58" s="2"/>
    </row>
    <row r="59" spans="1:6" x14ac:dyDescent="0.25">
      <c r="A59" s="3">
        <f>Raw_Data_Vacancies!A59/10000</f>
        <v>1.1399999999999999</v>
      </c>
      <c r="B59" s="1">
        <f>Raw_Data_Vacancies!B59+Raw_Data_Vacancies!C59</f>
        <v>7.0470119999999992E-3</v>
      </c>
      <c r="C59" s="1"/>
      <c r="D59" s="3">
        <f>(B59*Raw_Data_Vacancies!$D$2)*10000*(1/Raw_Data_Vacancies!$F$3)</f>
        <v>9.7717919301989337E-3</v>
      </c>
      <c r="E59" s="2"/>
      <c r="F59" s="2"/>
    </row>
    <row r="60" spans="1:6" x14ac:dyDescent="0.25">
      <c r="A60" s="3">
        <f>Raw_Data_Vacancies!A60/10000</f>
        <v>1.1599999999999999</v>
      </c>
      <c r="B60" s="1">
        <f>Raw_Data_Vacancies!B60+Raw_Data_Vacancies!C60</f>
        <v>5.66119E-3</v>
      </c>
      <c r="C60" s="1"/>
      <c r="D60" s="3">
        <f>(B60*Raw_Data_Vacancies!$D$2)*10000*(1/Raw_Data_Vacancies!$F$3)</f>
        <v>7.850131482296737E-3</v>
      </c>
      <c r="E60" s="2"/>
      <c r="F60" s="2"/>
    </row>
    <row r="61" spans="1:6" x14ac:dyDescent="0.25">
      <c r="A61" s="3">
        <f>Raw_Data_Vacancies!A61/10000</f>
        <v>1.18</v>
      </c>
      <c r="B61" s="1">
        <f>Raw_Data_Vacancies!B61+Raw_Data_Vacancies!C61</f>
        <v>3.3945099999999999E-3</v>
      </c>
      <c r="C61" s="1"/>
      <c r="D61" s="3">
        <f>(B61*Raw_Data_Vacancies!$D$2)*10000*(1/Raw_Data_Vacancies!$F$3)</f>
        <v>4.7070226962831318E-3</v>
      </c>
      <c r="E61" s="2"/>
      <c r="F61" s="2"/>
    </row>
    <row r="62" spans="1:6" x14ac:dyDescent="0.25">
      <c r="A62" s="3">
        <f>Raw_Data_Vacancies!A62/10000</f>
        <v>1.2</v>
      </c>
      <c r="B62" s="1">
        <f>Raw_Data_Vacancies!B62+Raw_Data_Vacancies!C62</f>
        <v>1.7396199999999999E-3</v>
      </c>
      <c r="C62" s="1"/>
      <c r="D62" s="3">
        <f>(B62*Raw_Data_Vacancies!$D$2)*10000*(1/Raw_Data_Vacancies!$F$3)</f>
        <v>2.4122570924545988E-3</v>
      </c>
      <c r="E62" s="2"/>
      <c r="F62" s="2"/>
    </row>
    <row r="63" spans="1:6" x14ac:dyDescent="0.25">
      <c r="A63" s="3">
        <f>Raw_Data_Vacancies!A63/10000</f>
        <v>1.22</v>
      </c>
      <c r="B63" s="1">
        <f>Raw_Data_Vacancies!B63+Raw_Data_Vacancies!C63</f>
        <v>6.8723800000000006E-4</v>
      </c>
      <c r="C63" s="1"/>
      <c r="D63" s="3">
        <f>(B63*Raw_Data_Vacancies!$D$2)*10000*(1/Raw_Data_Vacancies!$F$3)</f>
        <v>9.5296371604391419E-4</v>
      </c>
      <c r="E63" s="2"/>
      <c r="F63" s="2"/>
    </row>
    <row r="64" spans="1:6" x14ac:dyDescent="0.25">
      <c r="A64" s="3">
        <f>Raw_Data_Vacancies!A64/10000</f>
        <v>1.24</v>
      </c>
      <c r="B64" s="1">
        <f>Raw_Data_Vacancies!B64+Raw_Data_Vacancies!C64</f>
        <v>3.9103399999999996E-4</v>
      </c>
      <c r="C64" s="1"/>
      <c r="D64" s="3">
        <f>(B64*Raw_Data_Vacancies!$D$2)*10000*(1/Raw_Data_Vacancies!$F$3)</f>
        <v>5.4223022262959238E-4</v>
      </c>
      <c r="E64" s="2"/>
      <c r="F64" s="2"/>
    </row>
    <row r="65" spans="1:6" x14ac:dyDescent="0.25">
      <c r="A65" s="3">
        <f>Raw_Data_Vacancies!A65/10000</f>
        <v>1.26</v>
      </c>
      <c r="B65" s="1">
        <f>Raw_Data_Vacancies!B65+Raw_Data_Vacancies!C65</f>
        <v>1.0608200000000001E-3</v>
      </c>
      <c r="C65" s="1"/>
      <c r="D65" s="3">
        <f>(B65*Raw_Data_Vacancies!$D$2)*10000*(1/Raw_Data_Vacancies!$F$3)</f>
        <v>1.4709939922613491E-3</v>
      </c>
      <c r="E65" s="2"/>
      <c r="F65" s="2"/>
    </row>
    <row r="66" spans="1:6" x14ac:dyDescent="0.25">
      <c r="A66" s="3">
        <f>Raw_Data_Vacancies!A66/10000</f>
        <v>1.28</v>
      </c>
      <c r="B66" s="1">
        <f>Raw_Data_Vacancies!B66+Raw_Data_Vacancies!C66</f>
        <v>2.29779E-4</v>
      </c>
      <c r="C66" s="1"/>
      <c r="D66" s="3">
        <f>(B66*Raw_Data_Vacancies!$D$2)*10000*(1/Raw_Data_Vacancies!$F$3)</f>
        <v>3.1862477003433235E-4</v>
      </c>
      <c r="E66" s="2"/>
      <c r="F66" s="2"/>
    </row>
    <row r="67" spans="1:6" x14ac:dyDescent="0.25">
      <c r="A67" s="3">
        <f>Raw_Data_Vacancies!A67/10000</f>
        <v>1.3</v>
      </c>
      <c r="B67" s="1">
        <f>Raw_Data_Vacancies!B67+Raw_Data_Vacancies!C67</f>
        <v>0</v>
      </c>
      <c r="C67" s="1"/>
      <c r="D67" s="3">
        <f>(B67*Raw_Data_Vacancies!$D$2)*10000*(1/Raw_Data_Vacancies!$F$3)</f>
        <v>0</v>
      </c>
      <c r="E67" s="2"/>
      <c r="F67" s="2"/>
    </row>
    <row r="68" spans="1:6" x14ac:dyDescent="0.25">
      <c r="A68" s="3">
        <f>Raw_Data_Vacancies!A68/10000</f>
        <v>1.32</v>
      </c>
      <c r="B68" s="1">
        <f>Raw_Data_Vacancies!B68+Raw_Data_Vacancies!C68</f>
        <v>0</v>
      </c>
      <c r="C68" s="1"/>
      <c r="D68" s="3">
        <f>(B68*Raw_Data_Vacancies!$D$2)*10000*(1/Raw_Data_Vacancies!$F$3)</f>
        <v>0</v>
      </c>
      <c r="E68" s="2"/>
      <c r="F68" s="2"/>
    </row>
    <row r="69" spans="1:6" x14ac:dyDescent="0.25">
      <c r="A69" s="3">
        <f>Raw_Data_Vacancies!A69/10000</f>
        <v>1.34</v>
      </c>
      <c r="B69" s="1">
        <f>Raw_Data_Vacancies!B69+Raw_Data_Vacancies!C69</f>
        <v>0</v>
      </c>
      <c r="C69" s="1"/>
      <c r="D69" s="3">
        <f>(B69*Raw_Data_Vacancies!$D$2)*10000*(1/Raw_Data_Vacancies!$F$3)</f>
        <v>0</v>
      </c>
      <c r="E69" s="2"/>
      <c r="F69" s="2"/>
    </row>
    <row r="70" spans="1:6" x14ac:dyDescent="0.25">
      <c r="A70" s="3">
        <f>Raw_Data_Vacancies!A70/10000</f>
        <v>1.36</v>
      </c>
      <c r="B70" s="1">
        <f>Raw_Data_Vacancies!B70+Raw_Data_Vacancies!C70</f>
        <v>0</v>
      </c>
      <c r="C70" s="1"/>
      <c r="D70" s="3">
        <f>(B70*Raw_Data_Vacancies!$D$2)*10000*(1/Raw_Data_Vacancies!$F$3)</f>
        <v>0</v>
      </c>
      <c r="E70" s="2"/>
      <c r="F70" s="2"/>
    </row>
    <row r="71" spans="1:6" x14ac:dyDescent="0.25">
      <c r="A71" s="3">
        <f>Raw_Data_Vacancies!A71/10000</f>
        <v>1.38</v>
      </c>
      <c r="B71" s="1">
        <f>Raw_Data_Vacancies!B71+Raw_Data_Vacancies!C71</f>
        <v>0</v>
      </c>
      <c r="C71" s="1"/>
      <c r="D71" s="3">
        <f>(B71*Raw_Data_Vacancies!$D$2)*10000*(1/Raw_Data_Vacancies!$F$3)</f>
        <v>0</v>
      </c>
      <c r="E71" s="2"/>
      <c r="F71" s="2"/>
    </row>
    <row r="72" spans="1:6" x14ac:dyDescent="0.25">
      <c r="A72" s="3">
        <f>Raw_Data_Vacancies!A72/10000</f>
        <v>1.4</v>
      </c>
      <c r="B72" s="1">
        <f>Raw_Data_Vacancies!B72+Raw_Data_Vacancies!C72</f>
        <v>0</v>
      </c>
      <c r="C72" s="1"/>
      <c r="D72" s="3">
        <f>(B72*Raw_Data_Vacancies!$D$2)*10000*(1/Raw_Data_Vacancies!$F$3)</f>
        <v>0</v>
      </c>
      <c r="E72" s="2"/>
      <c r="F72" s="2"/>
    </row>
    <row r="73" spans="1:6" x14ac:dyDescent="0.25">
      <c r="A73" s="3">
        <f>Raw_Data_Vacancies!A73/10000</f>
        <v>1.42</v>
      </c>
      <c r="B73" s="1">
        <f>Raw_Data_Vacancies!B73+Raw_Data_Vacancies!C73</f>
        <v>0</v>
      </c>
      <c r="C73" s="1"/>
      <c r="D73" s="3">
        <f>(B73*Raw_Data_Vacancies!$D$2)*10000*(1/Raw_Data_Vacancies!$F$3)</f>
        <v>0</v>
      </c>
      <c r="E73" s="2"/>
      <c r="F73" s="2"/>
    </row>
    <row r="74" spans="1:6" x14ac:dyDescent="0.25">
      <c r="A74" s="3">
        <f>Raw_Data_Vacancies!A74/10000</f>
        <v>1.44</v>
      </c>
      <c r="B74" s="1">
        <f>Raw_Data_Vacancies!B74+Raw_Data_Vacancies!C74</f>
        <v>0</v>
      </c>
      <c r="C74" s="1"/>
      <c r="D74" s="3">
        <f>(B74*Raw_Data_Vacancies!$D$2)*10000*(1/Raw_Data_Vacancies!$F$3)</f>
        <v>0</v>
      </c>
      <c r="E74" s="2"/>
      <c r="F74" s="2"/>
    </row>
    <row r="75" spans="1:6" x14ac:dyDescent="0.25">
      <c r="A75" s="3">
        <f>Raw_Data_Vacancies!A75/10000</f>
        <v>1.46</v>
      </c>
      <c r="B75" s="1">
        <f>Raw_Data_Vacancies!B75+Raw_Data_Vacancies!C75</f>
        <v>0</v>
      </c>
      <c r="C75" s="1"/>
      <c r="D75" s="3">
        <f>(B75*Raw_Data_Vacancies!$D$2)*10000*(1/Raw_Data_Vacancies!$F$3)</f>
        <v>0</v>
      </c>
      <c r="E75" s="2"/>
      <c r="F75" s="2"/>
    </row>
    <row r="76" spans="1:6" x14ac:dyDescent="0.25">
      <c r="A76" s="3">
        <f>Raw_Data_Vacancies!A76/10000</f>
        <v>1.48</v>
      </c>
      <c r="B76" s="1">
        <f>Raw_Data_Vacancies!B76+Raw_Data_Vacancies!C76</f>
        <v>0</v>
      </c>
      <c r="C76" s="1"/>
      <c r="D76" s="3">
        <f>(B76*Raw_Data_Vacancies!$D$2)*10000*(1/Raw_Data_Vacancies!$F$3)</f>
        <v>0</v>
      </c>
      <c r="E76" s="2"/>
      <c r="F76" s="2"/>
    </row>
    <row r="77" spans="1:6" x14ac:dyDescent="0.25">
      <c r="A77" s="3">
        <f>Raw_Data_Vacancies!A77/10000</f>
        <v>1.5</v>
      </c>
      <c r="B77" s="1">
        <f>Raw_Data_Vacancies!B77+Raw_Data_Vacancies!C77</f>
        <v>0</v>
      </c>
      <c r="C77" s="1"/>
      <c r="D77" s="3">
        <f>(B77*Raw_Data_Vacancies!$D$2)*10000*(1/Raw_Data_Vacancies!$F$3)</f>
        <v>0</v>
      </c>
      <c r="E77" s="2"/>
      <c r="F77" s="2"/>
    </row>
    <row r="78" spans="1:6" x14ac:dyDescent="0.25">
      <c r="A78" s="3">
        <f>Raw_Data_Vacancies!A78/10000</f>
        <v>1.52</v>
      </c>
      <c r="B78" s="1">
        <f>Raw_Data_Vacancies!B78+Raw_Data_Vacancies!C78</f>
        <v>0</v>
      </c>
      <c r="C78" s="1"/>
      <c r="D78" s="3">
        <f>(B78*Raw_Data_Vacancies!$D$2)*10000*(1/Raw_Data_Vacancies!$F$3)</f>
        <v>0</v>
      </c>
      <c r="E78" s="2"/>
      <c r="F78" s="2"/>
    </row>
    <row r="79" spans="1:6" x14ac:dyDescent="0.25">
      <c r="A79" s="3">
        <f>Raw_Data_Vacancies!A79/10000</f>
        <v>1.54</v>
      </c>
      <c r="B79" s="1">
        <f>Raw_Data_Vacancies!B79+Raw_Data_Vacancies!C79</f>
        <v>0</v>
      </c>
      <c r="C79" s="1"/>
      <c r="D79" s="3">
        <f>(B79*Raw_Data_Vacancies!$D$2)*10000*(1/Raw_Data_Vacancies!$F$3)</f>
        <v>0</v>
      </c>
      <c r="E79" s="2"/>
      <c r="F79" s="2"/>
    </row>
    <row r="80" spans="1:6" x14ac:dyDescent="0.25">
      <c r="A80" s="3">
        <f>Raw_Data_Vacancies!A80/10000</f>
        <v>1.56</v>
      </c>
      <c r="B80" s="1">
        <f>Raw_Data_Vacancies!B80+Raw_Data_Vacancies!C80</f>
        <v>0</v>
      </c>
      <c r="C80" s="1"/>
      <c r="D80" s="3">
        <f>(B80*Raw_Data_Vacancies!$D$2)*10000*(1/Raw_Data_Vacancies!$F$3)</f>
        <v>0</v>
      </c>
      <c r="E80" s="2"/>
      <c r="F80" s="2"/>
    </row>
    <row r="81" spans="1:6" x14ac:dyDescent="0.25">
      <c r="A81" s="3">
        <f>Raw_Data_Vacancies!A81/10000</f>
        <v>1.58</v>
      </c>
      <c r="B81" s="1">
        <f>Raw_Data_Vacancies!B81+Raw_Data_Vacancies!C81</f>
        <v>0</v>
      </c>
      <c r="C81" s="1"/>
      <c r="D81" s="3">
        <f>(B81*Raw_Data_Vacancies!$D$2)*10000*(1/Raw_Data_Vacancies!$F$3)</f>
        <v>0</v>
      </c>
      <c r="E81" s="2"/>
      <c r="F81" s="2"/>
    </row>
    <row r="82" spans="1:6" x14ac:dyDescent="0.25">
      <c r="A82" s="3">
        <f>Raw_Data_Vacancies!A82/10000</f>
        <v>1.6</v>
      </c>
      <c r="B82" s="1">
        <f>Raw_Data_Vacancies!B82+Raw_Data_Vacancies!C82</f>
        <v>0</v>
      </c>
      <c r="C82" s="1"/>
      <c r="D82" s="3">
        <f>(B82*Raw_Data_Vacancies!$D$2)*10000*(1/Raw_Data_Vacancies!$F$3)</f>
        <v>0</v>
      </c>
      <c r="E82" s="2"/>
      <c r="F82" s="2"/>
    </row>
    <row r="83" spans="1:6" x14ac:dyDescent="0.25">
      <c r="A83" s="3">
        <f>Raw_Data_Vacancies!A83/10000</f>
        <v>1.62</v>
      </c>
      <c r="B83" s="1">
        <f>Raw_Data_Vacancies!B83+Raw_Data_Vacancies!C83</f>
        <v>0</v>
      </c>
      <c r="C83" s="1"/>
      <c r="D83" s="3">
        <f>(B83*Raw_Data_Vacancies!$D$2)*10000*(1/Raw_Data_Vacancies!$F$3)</f>
        <v>0</v>
      </c>
      <c r="E83" s="2"/>
      <c r="F83" s="2"/>
    </row>
    <row r="84" spans="1:6" x14ac:dyDescent="0.25">
      <c r="A84" s="3">
        <f>Raw_Data_Vacancies!A84/10000</f>
        <v>1.64</v>
      </c>
      <c r="B84" s="1">
        <f>Raw_Data_Vacancies!B84+Raw_Data_Vacancies!C84</f>
        <v>0</v>
      </c>
      <c r="C84" s="1"/>
      <c r="D84" s="3">
        <f>(B84*Raw_Data_Vacancies!$D$2)*10000*(1/Raw_Data_Vacancies!$F$3)</f>
        <v>0</v>
      </c>
      <c r="E84" s="2"/>
      <c r="F84" s="2"/>
    </row>
    <row r="85" spans="1:6" x14ac:dyDescent="0.25">
      <c r="A85" s="3">
        <f>Raw_Data_Vacancies!A85/10000</f>
        <v>1.66</v>
      </c>
      <c r="B85" s="1">
        <f>Raw_Data_Vacancies!B85+Raw_Data_Vacancies!C85</f>
        <v>0</v>
      </c>
      <c r="C85" s="1"/>
      <c r="D85" s="3">
        <f>(B85*Raw_Data_Vacancies!$D$2)*10000*(1/Raw_Data_Vacancies!$F$3)</f>
        <v>0</v>
      </c>
      <c r="E85" s="2"/>
      <c r="F85" s="2"/>
    </row>
    <row r="86" spans="1:6" x14ac:dyDescent="0.25">
      <c r="A86" s="3">
        <f>Raw_Data_Vacancies!A86/10000</f>
        <v>1.68</v>
      </c>
      <c r="B86" s="1">
        <f>Raw_Data_Vacancies!B86+Raw_Data_Vacancies!C86</f>
        <v>0</v>
      </c>
      <c r="C86" s="1"/>
      <c r="D86" s="3">
        <f>(B86*Raw_Data_Vacancies!$D$2)*10000*(1/Raw_Data_Vacancies!$F$3)</f>
        <v>0</v>
      </c>
      <c r="E86" s="2"/>
      <c r="F86" s="2"/>
    </row>
    <row r="87" spans="1:6" x14ac:dyDescent="0.25">
      <c r="A87" s="3">
        <f>Raw_Data_Vacancies!A87/10000</f>
        <v>1.7</v>
      </c>
      <c r="B87" s="1">
        <f>Raw_Data_Vacancies!B87+Raw_Data_Vacancies!C87</f>
        <v>0</v>
      </c>
      <c r="C87" s="1"/>
      <c r="D87" s="3">
        <f>(B87*Raw_Data_Vacancies!$D$2)*10000*(1/Raw_Data_Vacancies!$F$3)</f>
        <v>0</v>
      </c>
      <c r="E87" s="2"/>
      <c r="F87" s="2"/>
    </row>
    <row r="88" spans="1:6" x14ac:dyDescent="0.25">
      <c r="A88" s="3">
        <f>Raw_Data_Vacancies!A88/10000</f>
        <v>1.72</v>
      </c>
      <c r="B88" s="1">
        <f>Raw_Data_Vacancies!B88+Raw_Data_Vacancies!C88</f>
        <v>0</v>
      </c>
      <c r="C88" s="1"/>
      <c r="D88" s="3">
        <f>(B88*Raw_Data_Vacancies!$D$2)*10000*(1/Raw_Data_Vacancies!$F$3)</f>
        <v>0</v>
      </c>
      <c r="E88" s="2"/>
      <c r="F88" s="2"/>
    </row>
    <row r="89" spans="1:6" x14ac:dyDescent="0.25">
      <c r="A89" s="3">
        <f>Raw_Data_Vacancies!A89/10000</f>
        <v>1.74</v>
      </c>
      <c r="B89" s="1">
        <f>Raw_Data_Vacancies!B89+Raw_Data_Vacancies!C89</f>
        <v>0</v>
      </c>
      <c r="C89" s="1"/>
      <c r="D89" s="3">
        <f>(B89*Raw_Data_Vacancies!$D$2)*10000*(1/Raw_Data_Vacancies!$F$3)</f>
        <v>0</v>
      </c>
      <c r="E89" s="2"/>
      <c r="F89" s="2"/>
    </row>
    <row r="90" spans="1:6" x14ac:dyDescent="0.25">
      <c r="A90" s="3">
        <f>Raw_Data_Vacancies!A90/10000</f>
        <v>1.76</v>
      </c>
      <c r="B90" s="1">
        <f>Raw_Data_Vacancies!B90+Raw_Data_Vacancies!C90</f>
        <v>0</v>
      </c>
      <c r="C90" s="1"/>
      <c r="D90" s="3">
        <f>(B90*Raw_Data_Vacancies!$D$2)*10000*(1/Raw_Data_Vacancies!$F$3)</f>
        <v>0</v>
      </c>
      <c r="E90" s="2"/>
      <c r="F90" s="2"/>
    </row>
    <row r="91" spans="1:6" x14ac:dyDescent="0.25">
      <c r="A91" s="3">
        <f>Raw_Data_Vacancies!A91/10000</f>
        <v>1.78</v>
      </c>
      <c r="B91" s="1">
        <f>Raw_Data_Vacancies!B91+Raw_Data_Vacancies!C91</f>
        <v>0</v>
      </c>
      <c r="C91" s="1"/>
      <c r="D91" s="3">
        <f>(B91*Raw_Data_Vacancies!$D$2)*10000*(1/Raw_Data_Vacancies!$F$3)</f>
        <v>0</v>
      </c>
      <c r="E91" s="2"/>
      <c r="F91" s="2"/>
    </row>
    <row r="92" spans="1:6" x14ac:dyDescent="0.25">
      <c r="A92" s="3">
        <f>Raw_Data_Vacancies!A92/10000</f>
        <v>1.8</v>
      </c>
      <c r="B92" s="1">
        <f>Raw_Data_Vacancies!B92+Raw_Data_Vacancies!C92</f>
        <v>0</v>
      </c>
      <c r="C92" s="1"/>
      <c r="D92" s="3">
        <f>(B92*Raw_Data_Vacancies!$D$2)*10000*(1/Raw_Data_Vacancies!$F$3)</f>
        <v>0</v>
      </c>
      <c r="E92" s="2"/>
      <c r="F92" s="2"/>
    </row>
    <row r="93" spans="1:6" x14ac:dyDescent="0.25">
      <c r="A93" s="3">
        <f>Raw_Data_Vacancies!A93/10000</f>
        <v>1.82</v>
      </c>
      <c r="B93" s="1">
        <f>Raw_Data_Vacancies!B93+Raw_Data_Vacancies!C93</f>
        <v>0</v>
      </c>
      <c r="C93" s="1"/>
      <c r="D93" s="3">
        <f>(B93*Raw_Data_Vacancies!$D$2)*10000*(1/Raw_Data_Vacancies!$F$3)</f>
        <v>0</v>
      </c>
      <c r="E93" s="2"/>
      <c r="F93" s="2"/>
    </row>
    <row r="94" spans="1:6" x14ac:dyDescent="0.25">
      <c r="A94" s="3">
        <f>Raw_Data_Vacancies!A94/10000</f>
        <v>1.84</v>
      </c>
      <c r="B94" s="1">
        <f>Raw_Data_Vacancies!B94+Raw_Data_Vacancies!C94</f>
        <v>0</v>
      </c>
      <c r="C94" s="1"/>
      <c r="D94" s="3">
        <f>(B94*Raw_Data_Vacancies!$D$2)*10000*(1/Raw_Data_Vacancies!$F$3)</f>
        <v>0</v>
      </c>
      <c r="E94" s="2"/>
      <c r="F94" s="2"/>
    </row>
    <row r="95" spans="1:6" x14ac:dyDescent="0.25">
      <c r="A95" s="3">
        <f>Raw_Data_Vacancies!A95/10000</f>
        <v>1.86</v>
      </c>
      <c r="B95" s="1">
        <f>Raw_Data_Vacancies!B95+Raw_Data_Vacancies!C95</f>
        <v>0</v>
      </c>
      <c r="C95" s="1"/>
      <c r="D95" s="3">
        <f>(B95*Raw_Data_Vacancies!$D$2)*10000*(1/Raw_Data_Vacancies!$F$3)</f>
        <v>0</v>
      </c>
      <c r="E95" s="2"/>
      <c r="F95" s="2"/>
    </row>
    <row r="96" spans="1:6" x14ac:dyDescent="0.25">
      <c r="A96" s="3">
        <f>Raw_Data_Vacancies!A96/10000</f>
        <v>1.88</v>
      </c>
      <c r="B96" s="1">
        <f>Raw_Data_Vacancies!B96+Raw_Data_Vacancies!C96</f>
        <v>0</v>
      </c>
      <c r="C96" s="1"/>
      <c r="D96" s="3">
        <f>(B96*Raw_Data_Vacancies!$D$2)*10000*(1/Raw_Data_Vacancies!$F$3)</f>
        <v>0</v>
      </c>
      <c r="E96" s="2"/>
      <c r="F96" s="2"/>
    </row>
    <row r="97" spans="1:6" x14ac:dyDescent="0.25">
      <c r="A97" s="3">
        <f>Raw_Data_Vacancies!A97/10000</f>
        <v>1.9</v>
      </c>
      <c r="B97" s="1">
        <f>Raw_Data_Vacancies!B97+Raw_Data_Vacancies!C97</f>
        <v>0</v>
      </c>
      <c r="C97" s="1"/>
      <c r="D97" s="3">
        <f>(B97*Raw_Data_Vacancies!$D$2)*10000*(1/Raw_Data_Vacancies!$F$3)</f>
        <v>0</v>
      </c>
      <c r="E97" s="2"/>
      <c r="F97" s="2"/>
    </row>
    <row r="98" spans="1:6" x14ac:dyDescent="0.25">
      <c r="A98" s="3">
        <f>Raw_Data_Vacancies!A98/10000</f>
        <v>1.92</v>
      </c>
      <c r="B98" s="1">
        <f>Raw_Data_Vacancies!B98+Raw_Data_Vacancies!C98</f>
        <v>0</v>
      </c>
      <c r="C98" s="1"/>
      <c r="D98" s="3">
        <f>(B98*Raw_Data_Vacancies!$D$2)*10000*(1/Raw_Data_Vacancies!$F$3)</f>
        <v>0</v>
      </c>
      <c r="E98" s="2"/>
      <c r="F98" s="2"/>
    </row>
    <row r="99" spans="1:6" x14ac:dyDescent="0.25">
      <c r="A99" s="3">
        <f>Raw_Data_Vacancies!A99/10000</f>
        <v>1.94</v>
      </c>
      <c r="B99" s="1">
        <f>Raw_Data_Vacancies!B99+Raw_Data_Vacancies!C99</f>
        <v>0</v>
      </c>
      <c r="C99" s="1"/>
      <c r="D99" s="3">
        <f>(B99*Raw_Data_Vacancies!$D$2)*10000*(1/Raw_Data_Vacancies!$F$3)</f>
        <v>0</v>
      </c>
      <c r="E99" s="2"/>
      <c r="F99" s="2"/>
    </row>
    <row r="100" spans="1:6" x14ac:dyDescent="0.25">
      <c r="A100" s="3">
        <f>Raw_Data_Vacancies!A100/10000</f>
        <v>1.96</v>
      </c>
      <c r="B100" s="1">
        <f>Raw_Data_Vacancies!B100+Raw_Data_Vacancies!C100</f>
        <v>0</v>
      </c>
      <c r="C100" s="1"/>
      <c r="D100" s="3">
        <f>(B100*Raw_Data_Vacancies!$D$2)*10000*(1/Raw_Data_Vacancies!$F$3)</f>
        <v>0</v>
      </c>
      <c r="E100" s="2"/>
      <c r="F100" s="2"/>
    </row>
    <row r="101" spans="1:6" x14ac:dyDescent="0.25">
      <c r="A101" s="3">
        <f>Raw_Data_Vacancies!A101/10000</f>
        <v>1.98</v>
      </c>
      <c r="B101" s="1">
        <f>Raw_Data_Vacancies!B101+Raw_Data_Vacancies!C101</f>
        <v>0</v>
      </c>
      <c r="C101" s="1"/>
      <c r="D101" s="3">
        <f>(B101*Raw_Data_Vacancies!$D$2)*10000*(1/Raw_Data_Vacancies!$F$3)</f>
        <v>0</v>
      </c>
      <c r="E101" s="2"/>
      <c r="F101" s="2"/>
    </row>
    <row r="102" spans="1:6" x14ac:dyDescent="0.25">
      <c r="A102" s="3">
        <f>Raw_Data_Vacancies!A102/10000</f>
        <v>2</v>
      </c>
      <c r="B102" s="1">
        <f>Raw_Data_Vacancies!B102+Raw_Data_Vacancies!C102</f>
        <v>0</v>
      </c>
      <c r="C102" s="1"/>
      <c r="D102" s="3">
        <f>(B102*Raw_Data_Vacancies!$D$2)*10000*(1/Raw_Data_Vacancies!$F$3)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CE38-880A-4384-821A-049C58793050}">
  <dimension ref="A1:R91"/>
  <sheetViews>
    <sheetView topLeftCell="A4" workbookViewId="0">
      <selection activeCell="G15" sqref="G15:H91"/>
    </sheetView>
  </sheetViews>
  <sheetFormatPr defaultRowHeight="15" x14ac:dyDescent="0.25"/>
  <cols>
    <col min="1" max="1" width="32.85546875" customWidth="1"/>
    <col min="7" max="7" width="11.85546875" customWidth="1"/>
  </cols>
  <sheetData>
    <row r="1" spans="1: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25">
      <c r="A2" t="s">
        <v>40</v>
      </c>
      <c r="B2">
        <v>3.5314000000000001</v>
      </c>
      <c r="C2">
        <v>733998000</v>
      </c>
      <c r="D2">
        <v>11358.7</v>
      </c>
      <c r="E2">
        <v>0.47815032000000002</v>
      </c>
      <c r="F2">
        <v>8.3614549999999996E-2</v>
      </c>
      <c r="G2">
        <v>4.1203598999999997E-5</v>
      </c>
      <c r="H2">
        <v>6.6777038000000001E-7</v>
      </c>
      <c r="I2">
        <v>5.4562301000000005E-7</v>
      </c>
      <c r="J2">
        <v>5.6889616999999996E-6</v>
      </c>
      <c r="K2">
        <v>9.7291802999999993E-3</v>
      </c>
      <c r="L2">
        <v>2.2129214E-4</v>
      </c>
      <c r="M2">
        <v>-2.8088071000000001</v>
      </c>
      <c r="N2">
        <v>1.5329109E-2</v>
      </c>
      <c r="O2">
        <v>0</v>
      </c>
      <c r="P2">
        <v>1.0170324999999999E-9</v>
      </c>
      <c r="Q2">
        <v>-9.782431800000001E-4</v>
      </c>
      <c r="R2">
        <v>2.9770505999999999E-5</v>
      </c>
    </row>
    <row r="3" spans="1:18" x14ac:dyDescent="0.25">
      <c r="A3" t="s">
        <v>41</v>
      </c>
      <c r="B3">
        <v>3.5314000000000001</v>
      </c>
      <c r="C3">
        <v>733940000</v>
      </c>
      <c r="D3">
        <v>11355.9</v>
      </c>
      <c r="E3">
        <v>0.48093892999999999</v>
      </c>
      <c r="F3">
        <v>8.8467229999999994E-2</v>
      </c>
      <c r="G3">
        <v>4.1254719000000002E-5</v>
      </c>
      <c r="H3">
        <v>6.9439366999999998E-7</v>
      </c>
      <c r="I3">
        <v>7.0963747000000003E-7</v>
      </c>
      <c r="J3">
        <v>5.9693696999999997E-6</v>
      </c>
      <c r="K3">
        <v>9.1431341999999999E-3</v>
      </c>
      <c r="L3">
        <v>2.2475463999999999E-4</v>
      </c>
      <c r="M3">
        <v>3.0348071999999999</v>
      </c>
      <c r="N3">
        <v>1.6540658E-2</v>
      </c>
      <c r="O3">
        <v>0</v>
      </c>
      <c r="P3">
        <v>1.104145E-9</v>
      </c>
      <c r="Q3">
        <v>-1.5972289000000001E-3</v>
      </c>
      <c r="R3">
        <v>3.0232723999999998E-5</v>
      </c>
    </row>
    <row r="4" spans="1:18" x14ac:dyDescent="0.25">
      <c r="A4" t="s">
        <v>42</v>
      </c>
      <c r="B4">
        <v>3.5314000000000001</v>
      </c>
      <c r="C4">
        <v>733798000</v>
      </c>
      <c r="D4">
        <v>11826.7</v>
      </c>
      <c r="E4">
        <v>0.50325008999999998</v>
      </c>
      <c r="F4">
        <v>0.11047889</v>
      </c>
      <c r="G4">
        <v>4.0712315999999997E-5</v>
      </c>
      <c r="H4">
        <v>8.3844070000000003E-7</v>
      </c>
      <c r="I4">
        <v>1.3144022E-6</v>
      </c>
      <c r="J4">
        <v>7.0221467999999996E-6</v>
      </c>
      <c r="K4">
        <v>9.4353666999999995E-3</v>
      </c>
      <c r="L4">
        <v>2.8664477999999999E-4</v>
      </c>
      <c r="M4">
        <v>3.6232609999999998</v>
      </c>
      <c r="N4">
        <v>2.0632871000000001E-2</v>
      </c>
      <c r="O4">
        <v>3.4179503000000003E-8</v>
      </c>
      <c r="P4">
        <v>1.3918893E-9</v>
      </c>
      <c r="Q4">
        <v>-9.2636203999999997E-4</v>
      </c>
      <c r="R4">
        <v>3.9233358000000001E-5</v>
      </c>
    </row>
    <row r="5" spans="1:18" x14ac:dyDescent="0.25">
      <c r="A5" t="s">
        <v>43</v>
      </c>
      <c r="B5">
        <v>3.5314000000000001</v>
      </c>
      <c r="C5">
        <v>733663000</v>
      </c>
      <c r="D5">
        <v>11268.3</v>
      </c>
      <c r="E5">
        <v>0.48774252000000001</v>
      </c>
      <c r="F5">
        <v>8.5845015999999996E-2</v>
      </c>
      <c r="G5">
        <v>4.1439593999999999E-5</v>
      </c>
      <c r="H5">
        <v>6.6926680999999998E-7</v>
      </c>
      <c r="I5">
        <v>3.1801202999999998E-7</v>
      </c>
      <c r="J5">
        <v>5.7552093999999998E-6</v>
      </c>
      <c r="K5">
        <v>9.5647696999999997E-3</v>
      </c>
      <c r="L5">
        <v>2.1760435E-4</v>
      </c>
      <c r="M5">
        <v>-2.8101226000000001</v>
      </c>
      <c r="N5">
        <v>1.5333618E-2</v>
      </c>
      <c r="O5">
        <v>0</v>
      </c>
      <c r="P5">
        <v>1.0636725000000001E-9</v>
      </c>
      <c r="Q5">
        <v>-9.9663966000000008E-4</v>
      </c>
      <c r="R5">
        <v>3.0070986999999998E-5</v>
      </c>
    </row>
    <row r="6" spans="1:18" x14ac:dyDescent="0.25">
      <c r="A6" t="s">
        <v>44</v>
      </c>
      <c r="B6">
        <v>3.5314000000000001</v>
      </c>
      <c r="C6">
        <v>734075000</v>
      </c>
      <c r="D6">
        <v>11893.8</v>
      </c>
      <c r="E6">
        <v>0.48488524999999999</v>
      </c>
      <c r="F6">
        <v>9.0887094000000002E-2</v>
      </c>
      <c r="G6">
        <v>4.1290410000000001E-5</v>
      </c>
      <c r="H6">
        <v>6.9799273000000002E-7</v>
      </c>
      <c r="I6">
        <v>3.7546381000000003E-8</v>
      </c>
      <c r="J6">
        <v>6.2068414999999998E-6</v>
      </c>
      <c r="K6">
        <v>9.0556876000000008E-3</v>
      </c>
      <c r="L6">
        <v>2.2701406E-4</v>
      </c>
      <c r="M6">
        <v>3.0361851</v>
      </c>
      <c r="N6">
        <v>1.6873010000000001E-2</v>
      </c>
      <c r="O6">
        <v>0</v>
      </c>
      <c r="P6">
        <v>1.1528028000000001E-9</v>
      </c>
      <c r="Q6">
        <v>-9.8037872999999997E-4</v>
      </c>
      <c r="R6">
        <v>3.0983950999999999E-5</v>
      </c>
    </row>
    <row r="7" spans="1:18" x14ac:dyDescent="0.25">
      <c r="A7" t="s">
        <v>45</v>
      </c>
      <c r="B7">
        <v>3.5314000000000001</v>
      </c>
      <c r="C7">
        <v>733758000</v>
      </c>
      <c r="D7">
        <v>11395.1</v>
      </c>
      <c r="E7">
        <v>0.47293742</v>
      </c>
      <c r="F7">
        <v>8.1570657000000005E-2</v>
      </c>
      <c r="G7">
        <v>4.0926049000000002E-5</v>
      </c>
      <c r="H7">
        <v>6.5860479000000005E-7</v>
      </c>
      <c r="I7">
        <v>5.6742191999999996E-7</v>
      </c>
      <c r="J7">
        <v>5.6196446000000004E-6</v>
      </c>
      <c r="K7">
        <v>9.7730818999999993E-3</v>
      </c>
      <c r="L7">
        <v>2.2068865999999999E-4</v>
      </c>
      <c r="M7">
        <v>-2.7863296000000002</v>
      </c>
      <c r="N7">
        <v>1.5221284E-2</v>
      </c>
      <c r="O7">
        <v>3.4404388E-8</v>
      </c>
      <c r="P7">
        <v>1.0041133E-9</v>
      </c>
      <c r="Q7">
        <v>-8.4988993000000002E-4</v>
      </c>
      <c r="R7">
        <v>2.9609839999999998E-5</v>
      </c>
    </row>
    <row r="8" spans="1:18" x14ac:dyDescent="0.25">
      <c r="A8" t="s">
        <v>46</v>
      </c>
      <c r="B8">
        <v>3.5314000000000001</v>
      </c>
      <c r="C8">
        <v>734007000</v>
      </c>
      <c r="D8">
        <v>11106.4</v>
      </c>
      <c r="E8">
        <v>0.45259272</v>
      </c>
      <c r="F8">
        <v>8.2276630000000003E-2</v>
      </c>
      <c r="G8">
        <v>4.1153511999999998E-5</v>
      </c>
      <c r="H8">
        <v>6.7676620999999995E-7</v>
      </c>
      <c r="I8">
        <v>3.7287047E-8</v>
      </c>
      <c r="J8">
        <v>6.0262433999999999E-6</v>
      </c>
      <c r="K8">
        <v>9.7594065999999993E-3</v>
      </c>
      <c r="L8">
        <v>2.1560644E-4</v>
      </c>
      <c r="M8">
        <v>3.2406106000000001</v>
      </c>
      <c r="N8">
        <v>1.4912068000000001E-2</v>
      </c>
      <c r="O8">
        <v>0</v>
      </c>
      <c r="P8">
        <v>9.5246099999999994E-10</v>
      </c>
      <c r="Q8">
        <v>-1.1654289999999999E-3</v>
      </c>
      <c r="R8">
        <v>2.8313444999999999E-5</v>
      </c>
    </row>
    <row r="9" spans="1:18" x14ac:dyDescent="0.25">
      <c r="A9" t="s">
        <v>47</v>
      </c>
      <c r="B9">
        <v>3.5314000000000001</v>
      </c>
      <c r="C9">
        <v>733947000</v>
      </c>
      <c r="D9">
        <v>12670.7</v>
      </c>
      <c r="E9">
        <v>0.50973601000000002</v>
      </c>
      <c r="F9">
        <v>9.2394961999999997E-2</v>
      </c>
      <c r="G9">
        <v>4.1322478000000003E-5</v>
      </c>
      <c r="H9">
        <v>6.8785972000000001E-7</v>
      </c>
      <c r="I9">
        <v>1.6697242999999999E-6</v>
      </c>
      <c r="J9">
        <v>5.7223324E-6</v>
      </c>
      <c r="K9">
        <v>9.2329517999999999E-3</v>
      </c>
      <c r="L9">
        <v>2.2495252000000001E-4</v>
      </c>
      <c r="M9">
        <v>2.5841935999999999</v>
      </c>
      <c r="N9">
        <v>1.6366533999999999E-2</v>
      </c>
      <c r="O9">
        <v>0</v>
      </c>
      <c r="P9">
        <v>1.1007252999999999E-9</v>
      </c>
      <c r="Q9">
        <v>-1.0041843000000001E-3</v>
      </c>
      <c r="R9">
        <v>3.0277437E-5</v>
      </c>
    </row>
    <row r="10" spans="1:18" x14ac:dyDescent="0.25">
      <c r="A10" t="s">
        <v>48</v>
      </c>
      <c r="B10">
        <v>3.5314000000000001</v>
      </c>
      <c r="C10">
        <v>734006000</v>
      </c>
      <c r="D10">
        <v>11300.2</v>
      </c>
      <c r="E10">
        <v>0.48501232999999999</v>
      </c>
      <c r="F10">
        <v>9.2296050000000004E-2</v>
      </c>
      <c r="G10">
        <v>4.1639274000000002E-5</v>
      </c>
      <c r="H10">
        <v>7.1679377000000002E-7</v>
      </c>
      <c r="I10">
        <v>5.7317197999999997E-7</v>
      </c>
      <c r="J10">
        <v>6.1826202000000003E-6</v>
      </c>
      <c r="K10">
        <v>8.9695772999999999E-3</v>
      </c>
      <c r="L10">
        <v>2.2343414000000001E-4</v>
      </c>
      <c r="M10">
        <v>3.1030777</v>
      </c>
      <c r="N10">
        <v>1.6783466E-2</v>
      </c>
      <c r="O10">
        <v>3.4921026000000001E-8</v>
      </c>
      <c r="P10">
        <v>1.1593162999999999E-9</v>
      </c>
      <c r="Q10">
        <v>-1.1636255999999999E-3</v>
      </c>
      <c r="R10">
        <v>3.0706746999999997E-5</v>
      </c>
    </row>
    <row r="11" spans="1:18" x14ac:dyDescent="0.25">
      <c r="A11" t="s">
        <v>49</v>
      </c>
      <c r="B11">
        <v>3.5314000000000001</v>
      </c>
      <c r="C11">
        <v>734108000</v>
      </c>
      <c r="D11">
        <v>11300.7</v>
      </c>
      <c r="E11">
        <v>0.48328833999999998</v>
      </c>
      <c r="F11">
        <v>8.7079759000000007E-2</v>
      </c>
      <c r="G11">
        <v>4.1441615999999997E-5</v>
      </c>
      <c r="H11">
        <v>6.8411319999999996E-7</v>
      </c>
      <c r="I11">
        <v>9.7573115999999999E-7</v>
      </c>
      <c r="J11">
        <v>5.7906874000000003E-6</v>
      </c>
      <c r="K11">
        <v>9.0091015E-3</v>
      </c>
      <c r="L11">
        <v>2.2121137999999999E-4</v>
      </c>
      <c r="M11">
        <v>3.0631613</v>
      </c>
      <c r="N11">
        <v>1.6527937999999999E-2</v>
      </c>
      <c r="O11">
        <v>0</v>
      </c>
      <c r="P11">
        <v>1.0804953000000001E-9</v>
      </c>
      <c r="Q11">
        <v>-1.1160896E-3</v>
      </c>
      <c r="R11">
        <v>2.9369872000000002E-5</v>
      </c>
    </row>
    <row r="12" spans="1:18" x14ac:dyDescent="0.25">
      <c r="A12" t="s">
        <v>50</v>
      </c>
      <c r="B12">
        <v>3.5314000000000001</v>
      </c>
      <c r="C12">
        <v>734036000</v>
      </c>
      <c r="D12">
        <v>12532.5</v>
      </c>
      <c r="E12">
        <v>0.48549553000000001</v>
      </c>
      <c r="F12">
        <v>9.0098073000000001E-2</v>
      </c>
      <c r="G12">
        <v>4.1730782000000001E-5</v>
      </c>
      <c r="H12">
        <v>6.9920753000000001E-7</v>
      </c>
      <c r="I12">
        <v>5.7826098000000005E-7</v>
      </c>
      <c r="J12">
        <v>6.0241052999999998E-6</v>
      </c>
      <c r="K12">
        <v>8.6351271000000007E-3</v>
      </c>
      <c r="L12">
        <v>2.1470509E-4</v>
      </c>
      <c r="M12">
        <v>3.0805634</v>
      </c>
      <c r="N12">
        <v>1.6748128000000001E-2</v>
      </c>
      <c r="O12">
        <v>0</v>
      </c>
      <c r="P12">
        <v>1.1757619000000001E-9</v>
      </c>
      <c r="Q12">
        <v>-1.2247572E-3</v>
      </c>
      <c r="R12">
        <v>2.9786389999999999E-5</v>
      </c>
    </row>
    <row r="13" spans="1:18" x14ac:dyDescent="0.25">
      <c r="A13" t="s">
        <v>51</v>
      </c>
      <c r="B13">
        <v>3.5314000000000001</v>
      </c>
      <c r="C13">
        <v>734354000</v>
      </c>
      <c r="D13">
        <v>11835.9</v>
      </c>
      <c r="E13">
        <v>0.43822504000000001</v>
      </c>
      <c r="F13">
        <v>1.48617E-3</v>
      </c>
      <c r="G13">
        <v>4.0246259999999998E-5</v>
      </c>
      <c r="H13">
        <v>8.8933035000000001E-8</v>
      </c>
      <c r="I13">
        <v>5.0752224999999997E-9</v>
      </c>
      <c r="J13" t="e">
        <v>#NUM!</v>
      </c>
      <c r="K13">
        <v>3.1352301999999999E-2</v>
      </c>
      <c r="L13">
        <v>1.2233814E-4</v>
      </c>
      <c r="M13">
        <v>-2.886584</v>
      </c>
      <c r="N13">
        <v>3.8857827000000002E-3</v>
      </c>
      <c r="O13">
        <v>3.5590769999999997E-8</v>
      </c>
      <c r="P13" t="e">
        <v>#NUM!</v>
      </c>
      <c r="Q13">
        <v>-8.1519611000000001E-4</v>
      </c>
      <c r="R13">
        <v>1.2049953E-5</v>
      </c>
    </row>
    <row r="14" spans="1:18" x14ac:dyDescent="0.25">
      <c r="A14" t="s">
        <v>52</v>
      </c>
      <c r="B14">
        <v>3.5314000000000001</v>
      </c>
      <c r="C14">
        <v>733852000</v>
      </c>
      <c r="D14">
        <v>12083.7</v>
      </c>
      <c r="E14">
        <v>0.45373809999999998</v>
      </c>
      <c r="F14">
        <v>2.2994828000000001E-3</v>
      </c>
      <c r="G14">
        <v>4.0832723999999999E-5</v>
      </c>
      <c r="H14">
        <v>1.3252455000000001E-7</v>
      </c>
      <c r="I14">
        <v>1.2685962E-9</v>
      </c>
      <c r="J14" t="e">
        <v>#NUM!</v>
      </c>
      <c r="K14">
        <v>1.7311423999999999E-2</v>
      </c>
      <c r="L14">
        <v>1.8783797E-4</v>
      </c>
      <c r="M14">
        <v>3.0340989</v>
      </c>
      <c r="N14">
        <v>7.2822438000000001E-3</v>
      </c>
      <c r="O14">
        <v>0</v>
      </c>
      <c r="P14">
        <v>2.9111628E-10</v>
      </c>
      <c r="Q14">
        <v>-1.1296516E-3</v>
      </c>
      <c r="R14">
        <v>1.7637885000000002E-5</v>
      </c>
    </row>
    <row r="15" spans="1:18" x14ac:dyDescent="0.25">
      <c r="A15" t="s">
        <v>53</v>
      </c>
      <c r="B15">
        <v>3.5314000000000001</v>
      </c>
      <c r="C15">
        <v>734348000</v>
      </c>
      <c r="D15">
        <v>13028.8</v>
      </c>
      <c r="E15">
        <v>0.43285428999999997</v>
      </c>
      <c r="F15">
        <v>1.5185051000000001E-3</v>
      </c>
      <c r="G15">
        <v>3.9963818999999997E-5</v>
      </c>
      <c r="H15">
        <v>9.1712404999999994E-8</v>
      </c>
      <c r="I15">
        <v>7.0581427000000002E-9</v>
      </c>
      <c r="J15" t="e">
        <v>#NUM!</v>
      </c>
      <c r="K15">
        <v>3.1677750999999997E-2</v>
      </c>
      <c r="L15">
        <v>1.3093259999999999E-4</v>
      </c>
      <c r="M15">
        <v>-2.8605991</v>
      </c>
      <c r="N15">
        <v>4.1187489999999997E-3</v>
      </c>
      <c r="O15">
        <v>0</v>
      </c>
      <c r="P15" t="e">
        <v>#NUM!</v>
      </c>
      <c r="Q15">
        <v>-9.7826366000000001E-4</v>
      </c>
      <c r="R15">
        <v>1.2491687E-5</v>
      </c>
    </row>
    <row r="16" spans="1:18" x14ac:dyDescent="0.25">
      <c r="A16" t="s">
        <v>54</v>
      </c>
      <c r="B16">
        <v>3.5314000000000001</v>
      </c>
      <c r="C16">
        <v>734076000</v>
      </c>
      <c r="D16">
        <v>11934.3</v>
      </c>
      <c r="E16">
        <v>0.42533358999999998</v>
      </c>
      <c r="F16">
        <v>2.8594418E-2</v>
      </c>
      <c r="G16">
        <v>3.8442017000000002E-5</v>
      </c>
      <c r="H16">
        <v>2.5259811E-7</v>
      </c>
      <c r="I16">
        <v>2.3029117999999999E-8</v>
      </c>
      <c r="J16">
        <v>2.2720614E-6</v>
      </c>
      <c r="K16">
        <v>3.1386363E-2</v>
      </c>
      <c r="L16">
        <v>1.2223476000000001E-4</v>
      </c>
      <c r="M16">
        <v>-2.8893765</v>
      </c>
      <c r="N16">
        <v>3.8599961000000001E-3</v>
      </c>
      <c r="O16">
        <v>3.5142092999999998E-8</v>
      </c>
      <c r="P16" t="e">
        <v>#NUM!</v>
      </c>
      <c r="Q16">
        <v>-9.5795232E-4</v>
      </c>
      <c r="R16">
        <v>1.2370557E-5</v>
      </c>
    </row>
    <row r="17" spans="1:18" x14ac:dyDescent="0.25">
      <c r="A17" t="s">
        <v>55</v>
      </c>
      <c r="B17">
        <v>3.5314000000000001</v>
      </c>
      <c r="C17">
        <v>733983000</v>
      </c>
      <c r="D17">
        <v>11929.9</v>
      </c>
      <c r="E17">
        <v>0.44006529</v>
      </c>
      <c r="F17">
        <v>6.9875706999999995E-2</v>
      </c>
      <c r="G17">
        <v>3.7509438000000001E-5</v>
      </c>
      <c r="H17">
        <v>5.8882340999999998E-7</v>
      </c>
      <c r="I17">
        <v>1.6890552E-7</v>
      </c>
      <c r="J17">
        <v>5.4004195E-6</v>
      </c>
      <c r="K17">
        <v>8.6241614000000001E-3</v>
      </c>
      <c r="L17">
        <v>2.1912329999999999E-4</v>
      </c>
      <c r="M17">
        <v>3.1042673000000001</v>
      </c>
      <c r="N17">
        <v>1.7128992999999999E-2</v>
      </c>
      <c r="O17">
        <v>0</v>
      </c>
      <c r="P17">
        <v>1.2350901E-9</v>
      </c>
      <c r="Q17">
        <v>-1.0440639999999999E-3</v>
      </c>
      <c r="R17">
        <v>3.1279701999999997E-5</v>
      </c>
    </row>
    <row r="18" spans="1:18" x14ac:dyDescent="0.25">
      <c r="A18" t="s">
        <v>56</v>
      </c>
      <c r="B18">
        <v>3.5314000000000001</v>
      </c>
      <c r="C18">
        <v>733751000</v>
      </c>
      <c r="D18">
        <v>12594.4</v>
      </c>
      <c r="E18">
        <v>0.40182551</v>
      </c>
      <c r="F18">
        <v>1.1578903000000001E-3</v>
      </c>
      <c r="G18">
        <v>3.4721631999999997E-5</v>
      </c>
      <c r="H18">
        <v>7.0793729000000001E-8</v>
      </c>
      <c r="I18">
        <v>1.4071192000000001E-8</v>
      </c>
      <c r="J18" t="e">
        <v>#NUM!</v>
      </c>
      <c r="K18">
        <v>3.1978367000000001E-2</v>
      </c>
      <c r="L18">
        <v>1.2922994E-4</v>
      </c>
      <c r="M18">
        <v>-2.8942678000000002</v>
      </c>
      <c r="N18">
        <v>4.0222215E-3</v>
      </c>
      <c r="O18">
        <v>0</v>
      </c>
      <c r="P18" t="e">
        <v>#NUM!</v>
      </c>
      <c r="Q18">
        <v>-9.1772445999999998E-4</v>
      </c>
      <c r="R18">
        <v>1.2636531999999999E-5</v>
      </c>
    </row>
    <row r="19" spans="1:18" x14ac:dyDescent="0.25">
      <c r="A19" t="s">
        <v>57</v>
      </c>
      <c r="B19">
        <v>3.5314000000000001</v>
      </c>
      <c r="C19">
        <v>733199000</v>
      </c>
      <c r="D19">
        <v>12974.4</v>
      </c>
      <c r="E19">
        <v>0.43706223999999999</v>
      </c>
      <c r="F19">
        <v>5.7812941E-2</v>
      </c>
      <c r="G19">
        <v>3.4897500000000003E-5</v>
      </c>
      <c r="H19">
        <v>4.9103245999999995E-7</v>
      </c>
      <c r="I19">
        <v>5.8056689999999999E-7</v>
      </c>
      <c r="J19">
        <v>4.5486937999999997E-6</v>
      </c>
      <c r="K19">
        <v>8.8340654000000005E-3</v>
      </c>
      <c r="L19">
        <v>2.2381722E-4</v>
      </c>
      <c r="M19">
        <v>3.1128719</v>
      </c>
      <c r="N19">
        <v>1.7076487000000001E-2</v>
      </c>
      <c r="O19">
        <v>3.4005276999999998E-8</v>
      </c>
      <c r="P19">
        <v>1.1887890999999999E-9</v>
      </c>
      <c r="Q19">
        <v>-8.1464850000000002E-4</v>
      </c>
      <c r="R19">
        <v>3.1535855999999997E-5</v>
      </c>
    </row>
    <row r="20" spans="1:18" x14ac:dyDescent="0.25">
      <c r="A20" t="s">
        <v>58</v>
      </c>
      <c r="B20">
        <v>3.5314000000000001</v>
      </c>
      <c r="C20">
        <v>733900000</v>
      </c>
      <c r="D20">
        <v>11756.3</v>
      </c>
      <c r="E20">
        <v>0.43734476</v>
      </c>
      <c r="F20">
        <v>4.9141227000000003E-2</v>
      </c>
      <c r="G20">
        <v>3.4047804E-5</v>
      </c>
      <c r="H20">
        <v>4.5621599999999999E-7</v>
      </c>
      <c r="I20">
        <v>3.9103135999999999E-6</v>
      </c>
      <c r="J20">
        <v>3.4971507E-6</v>
      </c>
      <c r="K20">
        <v>8.8929040000000001E-3</v>
      </c>
      <c r="L20">
        <v>2.2054495000000001E-4</v>
      </c>
      <c r="M20">
        <v>-2.4707433000000001</v>
      </c>
      <c r="N20">
        <v>1.6729105000000001E-2</v>
      </c>
      <c r="O20">
        <v>0</v>
      </c>
      <c r="P20">
        <v>1.1233095E-9</v>
      </c>
      <c r="Q20">
        <v>-8.3015268999999997E-4</v>
      </c>
      <c r="R20">
        <v>3.0641780000000001E-5</v>
      </c>
    </row>
    <row r="21" spans="1:18" x14ac:dyDescent="0.25">
      <c r="A21" t="s">
        <v>59</v>
      </c>
      <c r="B21">
        <v>3.5314000000000001</v>
      </c>
      <c r="C21">
        <v>733470000</v>
      </c>
      <c r="D21">
        <v>11203</v>
      </c>
      <c r="E21">
        <v>0.39027961999999999</v>
      </c>
      <c r="F21">
        <v>1.8477121999999999E-2</v>
      </c>
      <c r="G21">
        <v>3.2183352000000003E-5</v>
      </c>
      <c r="H21">
        <v>1.7228866E-7</v>
      </c>
      <c r="I21">
        <v>1.7271690000000001E-8</v>
      </c>
      <c r="J21">
        <v>1.697423E-6</v>
      </c>
      <c r="K21">
        <v>3.183271E-2</v>
      </c>
      <c r="L21">
        <v>1.208095E-4</v>
      </c>
      <c r="M21">
        <v>2.9632372999999999</v>
      </c>
      <c r="N21">
        <v>3.7655606E-3</v>
      </c>
      <c r="O21">
        <v>0</v>
      </c>
      <c r="P21" t="e">
        <v>#NUM!</v>
      </c>
      <c r="Q21">
        <v>-1.0602808999999999E-3</v>
      </c>
      <c r="R21">
        <v>1.2484116999999999E-5</v>
      </c>
    </row>
    <row r="22" spans="1:18" x14ac:dyDescent="0.25">
      <c r="A22" t="s">
        <v>60</v>
      </c>
      <c r="B22">
        <v>3.5314000000000001</v>
      </c>
      <c r="C22">
        <v>733543000</v>
      </c>
      <c r="D22">
        <v>11044.9</v>
      </c>
      <c r="E22">
        <v>0.37534792</v>
      </c>
      <c r="F22">
        <v>9.3973877999999999E-4</v>
      </c>
      <c r="G22">
        <v>3.1796640000000003E-5</v>
      </c>
      <c r="H22">
        <v>5.9080016999999999E-8</v>
      </c>
      <c r="I22">
        <v>3.8894952000000003E-11</v>
      </c>
      <c r="J22" t="e">
        <v>#NUM!</v>
      </c>
      <c r="K22">
        <v>3.1211675000000001E-2</v>
      </c>
      <c r="L22">
        <v>1.1789912E-4</v>
      </c>
      <c r="M22">
        <v>-2.8919622</v>
      </c>
      <c r="N22">
        <v>3.7608654000000001E-3</v>
      </c>
      <c r="O22">
        <v>3.3115673999999999E-8</v>
      </c>
      <c r="P22" t="e">
        <v>#NUM!</v>
      </c>
      <c r="Q22">
        <v>-1.0884241E-3</v>
      </c>
      <c r="R22">
        <v>1.2140829E-5</v>
      </c>
    </row>
    <row r="23" spans="1:18" x14ac:dyDescent="0.25">
      <c r="A23" t="s">
        <v>61</v>
      </c>
      <c r="B23">
        <v>3.5314000000000001</v>
      </c>
      <c r="C23">
        <v>732701000</v>
      </c>
      <c r="D23">
        <v>11727.5</v>
      </c>
      <c r="E23">
        <v>0.41293236</v>
      </c>
      <c r="F23">
        <v>4.2835251999999997E-2</v>
      </c>
      <c r="G23">
        <v>3.2077703999999997E-5</v>
      </c>
      <c r="H23">
        <v>3.8730821000000001E-7</v>
      </c>
      <c r="I23">
        <v>6.7063702999999995E-7</v>
      </c>
      <c r="J23">
        <v>3.6438348000000002E-6</v>
      </c>
      <c r="K23">
        <v>1.0826278999999999E-2</v>
      </c>
      <c r="L23">
        <v>2.2254274E-4</v>
      </c>
      <c r="M23">
        <v>-2.7840628000000001</v>
      </c>
      <c r="N23">
        <v>1.385699E-2</v>
      </c>
      <c r="O23">
        <v>0</v>
      </c>
      <c r="P23">
        <v>8.8807541000000002E-10</v>
      </c>
      <c r="Q23">
        <v>-1.1225686E-3</v>
      </c>
      <c r="R23">
        <v>3.0190450000000002E-5</v>
      </c>
    </row>
    <row r="24" spans="1:18" x14ac:dyDescent="0.25">
      <c r="A24" t="s">
        <v>62</v>
      </c>
      <c r="B24">
        <v>3.5314000000000001</v>
      </c>
      <c r="C24">
        <v>732784000</v>
      </c>
      <c r="D24">
        <v>12486.3</v>
      </c>
      <c r="E24">
        <v>0.40659906000000001</v>
      </c>
      <c r="F24">
        <v>2.4808183000000002E-3</v>
      </c>
      <c r="G24">
        <v>3.1770273999999999E-5</v>
      </c>
      <c r="H24">
        <v>1.4279959E-7</v>
      </c>
      <c r="I24">
        <v>3.7061648999999999E-9</v>
      </c>
      <c r="J24" t="e">
        <v>#NUM!</v>
      </c>
      <c r="K24">
        <v>9.1168037000000004E-3</v>
      </c>
      <c r="L24">
        <v>2.2342588999999999E-4</v>
      </c>
      <c r="M24">
        <v>3.0750869999999999</v>
      </c>
      <c r="N24">
        <v>1.6561248000000001E-2</v>
      </c>
      <c r="O24">
        <v>0</v>
      </c>
      <c r="P24">
        <v>1.1730730000000001E-9</v>
      </c>
      <c r="Q24">
        <v>-1.1969260000000001E-3</v>
      </c>
      <c r="R24">
        <v>3.1451539999999998E-5</v>
      </c>
    </row>
    <row r="25" spans="1:18" x14ac:dyDescent="0.25">
      <c r="A25" t="s">
        <v>63</v>
      </c>
      <c r="B25">
        <v>3.5314000000000001</v>
      </c>
      <c r="C25">
        <v>732485000</v>
      </c>
      <c r="D25">
        <v>12416.3</v>
      </c>
      <c r="E25">
        <v>0.38452910000000001</v>
      </c>
      <c r="F25">
        <v>9.7363986000000003E-4</v>
      </c>
      <c r="G25">
        <v>3.0536702999999997E-5</v>
      </c>
      <c r="H25">
        <v>5.8159937999999999E-8</v>
      </c>
      <c r="I25">
        <v>2.3443353000000001E-14</v>
      </c>
      <c r="J25" t="e">
        <v>#NUM!</v>
      </c>
      <c r="K25">
        <v>3.2665408E-2</v>
      </c>
      <c r="L25">
        <v>1.3173220000000001E-4</v>
      </c>
      <c r="M25">
        <v>2.9998019999999999</v>
      </c>
      <c r="N25">
        <v>4.0185446E-3</v>
      </c>
      <c r="O25">
        <v>3.4670608999999998E-8</v>
      </c>
      <c r="P25" t="e">
        <v>#NUM!</v>
      </c>
      <c r="Q25">
        <v>-1.1849867000000001E-3</v>
      </c>
      <c r="R25">
        <v>1.3284285E-5</v>
      </c>
    </row>
    <row r="26" spans="1:18" x14ac:dyDescent="0.25">
      <c r="A26" t="s">
        <v>64</v>
      </c>
      <c r="B26">
        <v>3.5314000000000001</v>
      </c>
      <c r="C26">
        <v>733132000</v>
      </c>
      <c r="D26">
        <v>11424.5</v>
      </c>
      <c r="E26">
        <v>0.38569671</v>
      </c>
      <c r="F26">
        <v>4.1474882999999997E-2</v>
      </c>
      <c r="G26">
        <v>3.1095198000000001E-5</v>
      </c>
      <c r="H26">
        <v>3.8988886999999998E-7</v>
      </c>
      <c r="I26">
        <v>1.5451577999999999E-8</v>
      </c>
      <c r="J26">
        <v>3.8967675E-6</v>
      </c>
      <c r="K26">
        <v>9.2784157000000006E-3</v>
      </c>
      <c r="L26">
        <v>2.1775453000000001E-4</v>
      </c>
      <c r="M26">
        <v>3.0395588999999998</v>
      </c>
      <c r="N26">
        <v>1.5803838000000001E-2</v>
      </c>
      <c r="O26">
        <v>0</v>
      </c>
      <c r="P26">
        <v>1.0748695999999999E-9</v>
      </c>
      <c r="Q26">
        <v>-9.2606150999999996E-4</v>
      </c>
      <c r="R26">
        <v>3.0683803000000001E-5</v>
      </c>
    </row>
    <row r="27" spans="1:18" x14ac:dyDescent="0.25">
      <c r="A27" t="s">
        <v>65</v>
      </c>
      <c r="B27">
        <v>3.5314000000000001</v>
      </c>
      <c r="C27">
        <v>732786000</v>
      </c>
      <c r="D27">
        <v>12255.4</v>
      </c>
      <c r="E27">
        <v>0.38280785000000001</v>
      </c>
      <c r="F27">
        <v>4.1637975000000001E-2</v>
      </c>
      <c r="G27">
        <v>3.0752266999999997E-5</v>
      </c>
      <c r="H27">
        <v>3.9386193000000002E-7</v>
      </c>
      <c r="I27">
        <v>1.8632312000000001E-8</v>
      </c>
      <c r="J27">
        <v>3.9548662000000002E-6</v>
      </c>
      <c r="K27">
        <v>9.0624904999999992E-3</v>
      </c>
      <c r="L27">
        <v>2.1805718999999999E-4</v>
      </c>
      <c r="M27">
        <v>3.1052037000000001</v>
      </c>
      <c r="N27">
        <v>1.6220357000000001E-2</v>
      </c>
      <c r="O27">
        <v>0</v>
      </c>
      <c r="P27">
        <v>1.1559218E-9</v>
      </c>
      <c r="Q27">
        <v>-1.0214442999999999E-3</v>
      </c>
      <c r="R27">
        <v>3.1701154999999998E-5</v>
      </c>
    </row>
    <row r="28" spans="1:18" x14ac:dyDescent="0.25">
      <c r="A28" t="s">
        <v>66</v>
      </c>
      <c r="B28">
        <v>3.5314000000000001</v>
      </c>
      <c r="C28">
        <v>732789000</v>
      </c>
      <c r="D28">
        <v>12500.4</v>
      </c>
      <c r="E28">
        <v>0.38130948999999997</v>
      </c>
      <c r="F28">
        <v>3.9742052E-2</v>
      </c>
      <c r="G28">
        <v>3.0536281999999998E-5</v>
      </c>
      <c r="H28">
        <v>3.7834958000000001E-7</v>
      </c>
      <c r="I28">
        <v>2.2382702E-7</v>
      </c>
      <c r="J28">
        <v>3.7767412000000001E-6</v>
      </c>
      <c r="K28">
        <v>9.4889971000000004E-3</v>
      </c>
      <c r="L28">
        <v>2.3860655000000001E-4</v>
      </c>
      <c r="M28">
        <v>3.0444575999999999</v>
      </c>
      <c r="N28">
        <v>1.6906796000000002E-2</v>
      </c>
      <c r="O28">
        <v>3.5513717999999999E-8</v>
      </c>
      <c r="P28">
        <v>9.9831335000000007E-10</v>
      </c>
      <c r="Q28">
        <v>-1.1078802E-3</v>
      </c>
      <c r="R28">
        <v>3.0798264999999997E-5</v>
      </c>
    </row>
    <row r="29" spans="1:18" x14ac:dyDescent="0.25">
      <c r="A29" t="s">
        <v>67</v>
      </c>
      <c r="B29">
        <v>3.5314000000000001</v>
      </c>
      <c r="C29">
        <v>733421000</v>
      </c>
      <c r="D29">
        <v>11375.9</v>
      </c>
      <c r="E29">
        <v>0.35619225999999998</v>
      </c>
      <c r="F29">
        <v>8.2727452E-4</v>
      </c>
      <c r="G29">
        <v>2.9770391000000001E-5</v>
      </c>
      <c r="H29">
        <v>5.3132514000000001E-8</v>
      </c>
      <c r="I29">
        <v>9.9147405999999998E-9</v>
      </c>
      <c r="J29" t="e">
        <v>#NUM!</v>
      </c>
      <c r="K29">
        <v>3.0337211999999999E-2</v>
      </c>
      <c r="L29">
        <v>1.1440484E-4</v>
      </c>
      <c r="M29">
        <v>-2.8726261000000002</v>
      </c>
      <c r="N29">
        <v>3.7571193999999999E-3</v>
      </c>
      <c r="O29">
        <v>0</v>
      </c>
      <c r="P29" t="e">
        <v>#NUM!</v>
      </c>
      <c r="Q29">
        <v>-9.7021086000000003E-4</v>
      </c>
      <c r="R29">
        <v>1.2070003E-5</v>
      </c>
    </row>
    <row r="30" spans="1:18" x14ac:dyDescent="0.25">
      <c r="A30" t="s">
        <v>68</v>
      </c>
      <c r="B30">
        <v>3.5314000000000001</v>
      </c>
      <c r="C30">
        <v>732989000</v>
      </c>
      <c r="D30">
        <v>12865.6</v>
      </c>
      <c r="E30">
        <v>0.41092711999999998</v>
      </c>
      <c r="F30">
        <v>3.9035520999999997E-2</v>
      </c>
      <c r="G30">
        <v>3.0483959999999999E-5</v>
      </c>
      <c r="H30">
        <v>3.7736742999999999E-7</v>
      </c>
      <c r="I30">
        <v>3.7084116000000001E-6</v>
      </c>
      <c r="J30">
        <v>3.0924441000000001E-6</v>
      </c>
      <c r="K30">
        <v>8.9503793000000002E-3</v>
      </c>
      <c r="L30">
        <v>2.2746126E-4</v>
      </c>
      <c r="M30">
        <v>-2.4625020000000002</v>
      </c>
      <c r="N30">
        <v>1.7144412000000001E-2</v>
      </c>
      <c r="O30">
        <v>0</v>
      </c>
      <c r="P30">
        <v>1.1691527999999999E-9</v>
      </c>
      <c r="Q30">
        <v>-8.9661904999999999E-4</v>
      </c>
      <c r="R30">
        <v>3.2389148999999999E-5</v>
      </c>
    </row>
    <row r="31" spans="1:18" x14ac:dyDescent="0.25">
      <c r="A31" t="s">
        <v>69</v>
      </c>
      <c r="B31">
        <v>3.5314000000000001</v>
      </c>
      <c r="C31">
        <v>732736000</v>
      </c>
      <c r="D31">
        <v>12222.1</v>
      </c>
      <c r="E31">
        <v>0.38798357</v>
      </c>
      <c r="F31">
        <v>3.7993551E-2</v>
      </c>
      <c r="G31">
        <v>3.0263338999999999E-5</v>
      </c>
      <c r="H31">
        <v>3.5922638000000002E-7</v>
      </c>
      <c r="I31">
        <v>8.8141585999999998E-7</v>
      </c>
      <c r="J31">
        <v>3.4940412999999998E-6</v>
      </c>
      <c r="K31">
        <v>9.6377693999999993E-3</v>
      </c>
      <c r="L31">
        <v>2.1275972E-4</v>
      </c>
      <c r="M31">
        <v>3.0897304999999999</v>
      </c>
      <c r="N31">
        <v>1.4875187999999999E-2</v>
      </c>
      <c r="O31">
        <v>3.3766666E-8</v>
      </c>
      <c r="P31">
        <v>1.0128548E-9</v>
      </c>
      <c r="Q31">
        <v>-1.1261411E-3</v>
      </c>
      <c r="R31">
        <v>3.0138472E-5</v>
      </c>
    </row>
    <row r="32" spans="1:18" x14ac:dyDescent="0.25">
      <c r="A32" t="s">
        <v>70</v>
      </c>
      <c r="B32">
        <v>3.5314000000000001</v>
      </c>
      <c r="C32">
        <v>733150000</v>
      </c>
      <c r="D32">
        <v>11515.4</v>
      </c>
      <c r="E32">
        <v>0.36384755000000002</v>
      </c>
      <c r="F32">
        <v>3.7048068000000003E-2</v>
      </c>
      <c r="G32">
        <v>3.0050866000000001E-5</v>
      </c>
      <c r="H32">
        <v>3.6789435999999998E-7</v>
      </c>
      <c r="I32">
        <v>6.6335398000000006E-8</v>
      </c>
      <c r="J32">
        <v>3.7241162E-6</v>
      </c>
      <c r="K32">
        <v>9.1054408999999992E-3</v>
      </c>
      <c r="L32">
        <v>2.1115161999999999E-4</v>
      </c>
      <c r="M32">
        <v>3.0362794000000002</v>
      </c>
      <c r="N32">
        <v>1.5616969E-2</v>
      </c>
      <c r="O32">
        <v>0</v>
      </c>
      <c r="P32">
        <v>1.0632967E-9</v>
      </c>
      <c r="Q32">
        <v>-7.3927151999999999E-4</v>
      </c>
      <c r="R32">
        <v>2.9922948999999998E-5</v>
      </c>
    </row>
    <row r="33" spans="1:18" x14ac:dyDescent="0.25">
      <c r="A33" t="s">
        <v>71</v>
      </c>
      <c r="B33">
        <v>3.5314000000000001</v>
      </c>
      <c r="C33">
        <v>733294000</v>
      </c>
      <c r="D33">
        <v>10687.1</v>
      </c>
      <c r="E33">
        <v>0.34517949999999997</v>
      </c>
      <c r="F33">
        <v>1.1586379E-3</v>
      </c>
      <c r="G33">
        <v>2.9077948999999999E-5</v>
      </c>
      <c r="H33">
        <v>7.5931649000000005E-8</v>
      </c>
      <c r="I33">
        <v>8.9409589000000004E-10</v>
      </c>
      <c r="J33" t="e">
        <v>#NUM!</v>
      </c>
      <c r="K33">
        <v>1.7535446E-2</v>
      </c>
      <c r="L33">
        <v>1.7585594999999999E-4</v>
      </c>
      <c r="M33">
        <v>-2.8336736</v>
      </c>
      <c r="N33">
        <v>6.7462414000000002E-3</v>
      </c>
      <c r="O33">
        <v>0</v>
      </c>
      <c r="P33">
        <v>2.8001077000000002E-10</v>
      </c>
      <c r="Q33">
        <v>-8.1958924000000003E-4</v>
      </c>
      <c r="R33">
        <v>1.7644662999999999E-5</v>
      </c>
    </row>
    <row r="34" spans="1:18" x14ac:dyDescent="0.25">
      <c r="A34" t="s">
        <v>72</v>
      </c>
      <c r="B34">
        <v>3.5314000000000001</v>
      </c>
      <c r="C34">
        <v>733140000</v>
      </c>
      <c r="D34">
        <v>11379.2</v>
      </c>
      <c r="E34">
        <v>0.36317042999999999</v>
      </c>
      <c r="F34">
        <v>3.4843766999999998E-2</v>
      </c>
      <c r="G34">
        <v>2.9848992999999999E-5</v>
      </c>
      <c r="H34">
        <v>3.4620138999999998E-7</v>
      </c>
      <c r="I34">
        <v>4.5756054E-8</v>
      </c>
      <c r="J34">
        <v>3.5184342E-6</v>
      </c>
      <c r="K34">
        <v>1.0192639E-2</v>
      </c>
      <c r="L34">
        <v>2.0757491E-4</v>
      </c>
      <c r="M34">
        <v>3.0298468000000001</v>
      </c>
      <c r="N34">
        <v>1.3708806E-2</v>
      </c>
      <c r="O34">
        <v>3.6032952E-8</v>
      </c>
      <c r="P34">
        <v>8.9253727999999998E-10</v>
      </c>
      <c r="Q34">
        <v>-7.6323400999999996E-4</v>
      </c>
      <c r="R34">
        <v>2.8627702999999999E-5</v>
      </c>
    </row>
    <row r="35" spans="1:18" x14ac:dyDescent="0.25">
      <c r="A35" t="s">
        <v>73</v>
      </c>
      <c r="B35">
        <v>3.5314000000000001</v>
      </c>
      <c r="C35">
        <v>732828000</v>
      </c>
      <c r="D35">
        <v>12704.9</v>
      </c>
      <c r="E35">
        <v>0.39650985999999999</v>
      </c>
      <c r="F35">
        <v>3.6590701000000003E-2</v>
      </c>
      <c r="G35">
        <v>3.0144477999999999E-5</v>
      </c>
      <c r="H35">
        <v>3.6797701E-7</v>
      </c>
      <c r="I35">
        <v>4.0214443000000003E-6</v>
      </c>
      <c r="J35">
        <v>2.9870579999999999E-6</v>
      </c>
      <c r="K35">
        <v>8.9350941000000007E-3</v>
      </c>
      <c r="L35">
        <v>2.331713E-4</v>
      </c>
      <c r="M35">
        <v>-2.4441592000000001</v>
      </c>
      <c r="N35">
        <v>1.7592435999999999E-2</v>
      </c>
      <c r="O35">
        <v>0</v>
      </c>
      <c r="P35">
        <v>1.085106E-9</v>
      </c>
      <c r="Q35">
        <v>-1.1190565E-3</v>
      </c>
      <c r="R35">
        <v>3.1224406000000002E-5</v>
      </c>
    </row>
    <row r="36" spans="1:18" x14ac:dyDescent="0.25">
      <c r="A36" t="s">
        <v>74</v>
      </c>
      <c r="B36">
        <v>3.5314000000000001</v>
      </c>
      <c r="C36">
        <v>733458000</v>
      </c>
      <c r="D36">
        <v>10858.4</v>
      </c>
      <c r="E36">
        <v>0.33490389999999998</v>
      </c>
      <c r="F36">
        <v>7.8212048000000001E-4</v>
      </c>
      <c r="G36">
        <v>2.8624788000000001E-5</v>
      </c>
      <c r="H36">
        <v>5.2431401999999997E-8</v>
      </c>
      <c r="I36">
        <v>1.2868573E-8</v>
      </c>
      <c r="J36" t="e">
        <v>#NUM!</v>
      </c>
      <c r="K36">
        <v>3.0724022E-2</v>
      </c>
      <c r="L36">
        <v>1.1789762E-4</v>
      </c>
      <c r="M36">
        <v>-2.8624032000000001</v>
      </c>
      <c r="N36">
        <v>3.8244371E-3</v>
      </c>
      <c r="O36">
        <v>0</v>
      </c>
      <c r="P36" t="e">
        <v>#NUM!</v>
      </c>
      <c r="Q36">
        <v>-1.006505E-3</v>
      </c>
      <c r="R36">
        <v>1.2250219E-5</v>
      </c>
    </row>
    <row r="37" spans="1:18" x14ac:dyDescent="0.25">
      <c r="A37" t="s">
        <v>75</v>
      </c>
      <c r="B37">
        <v>3.5314000000000001</v>
      </c>
      <c r="C37">
        <v>733100000</v>
      </c>
      <c r="D37">
        <v>11838.1</v>
      </c>
      <c r="E37">
        <v>0.33854148000000001</v>
      </c>
      <c r="F37">
        <v>8.0563100000000001E-4</v>
      </c>
      <c r="G37">
        <v>2.8716544999999998E-5</v>
      </c>
      <c r="H37">
        <v>5.3511445000000001E-8</v>
      </c>
      <c r="I37">
        <v>3.2411369000000001E-9</v>
      </c>
      <c r="J37" t="e">
        <v>#NUM!</v>
      </c>
      <c r="K37">
        <v>3.0841976E-2</v>
      </c>
      <c r="L37">
        <v>1.22941E-4</v>
      </c>
      <c r="M37">
        <v>-2.8562177000000002</v>
      </c>
      <c r="N37">
        <v>3.9715831000000004E-3</v>
      </c>
      <c r="O37">
        <v>1.4293264999999999E-8</v>
      </c>
      <c r="P37" t="e">
        <v>#NUM!</v>
      </c>
      <c r="Q37">
        <v>-9.2262040999999996E-4</v>
      </c>
      <c r="R37">
        <v>1.2548651999999999E-5</v>
      </c>
    </row>
    <row r="38" spans="1:18" x14ac:dyDescent="0.25">
      <c r="A38" t="s">
        <v>76</v>
      </c>
      <c r="B38">
        <v>3.5314000000000001</v>
      </c>
      <c r="C38">
        <v>732970000</v>
      </c>
      <c r="D38">
        <v>11428.2</v>
      </c>
      <c r="E38">
        <v>0.34078846000000002</v>
      </c>
      <c r="F38">
        <v>8.3236441999999999E-4</v>
      </c>
      <c r="G38">
        <v>2.8916368999999998E-5</v>
      </c>
      <c r="H38">
        <v>5.5106028E-8</v>
      </c>
      <c r="I38">
        <v>5.1011405999999998E-9</v>
      </c>
      <c r="J38" t="e">
        <v>#NUM!</v>
      </c>
      <c r="K38">
        <v>3.0245187E-2</v>
      </c>
      <c r="L38">
        <v>1.2302950000000001E-4</v>
      </c>
      <c r="M38">
        <v>-2.8573848000000002</v>
      </c>
      <c r="N38">
        <v>4.0524107999999996E-3</v>
      </c>
      <c r="O38">
        <v>0</v>
      </c>
      <c r="P38" t="e">
        <v>#NUM!</v>
      </c>
      <c r="Q38">
        <v>-9.6403611999999999E-4</v>
      </c>
      <c r="R38">
        <v>1.2804111999999999E-5</v>
      </c>
    </row>
    <row r="39" spans="1:18" x14ac:dyDescent="0.25">
      <c r="A39" t="s">
        <v>77</v>
      </c>
      <c r="B39">
        <v>3.5314000000000001</v>
      </c>
      <c r="C39">
        <v>733302000</v>
      </c>
      <c r="D39">
        <v>11625.1</v>
      </c>
      <c r="E39">
        <v>0.33579565</v>
      </c>
      <c r="F39">
        <v>7.6716149000000003E-4</v>
      </c>
      <c r="G39">
        <v>2.8520287E-5</v>
      </c>
      <c r="H39">
        <v>5.1205768999999998E-8</v>
      </c>
      <c r="I39">
        <v>3.2257062999999998E-11</v>
      </c>
      <c r="J39" t="e">
        <v>#NUM!</v>
      </c>
      <c r="K39">
        <v>3.0436811000000001E-2</v>
      </c>
      <c r="L39">
        <v>1.1692739E-4</v>
      </c>
      <c r="M39">
        <v>-2.8515733999999999</v>
      </c>
      <c r="N39">
        <v>3.8292644999999999E-3</v>
      </c>
      <c r="O39">
        <v>0</v>
      </c>
      <c r="P39" t="e">
        <v>#NUM!</v>
      </c>
      <c r="Q39">
        <v>-1.0937694E-3</v>
      </c>
      <c r="R39">
        <v>1.209911E-5</v>
      </c>
    </row>
    <row r="40" spans="1:18" x14ac:dyDescent="0.25">
      <c r="A40" t="s">
        <v>78</v>
      </c>
      <c r="B40">
        <v>3.5314000000000001</v>
      </c>
      <c r="C40">
        <v>733407000</v>
      </c>
      <c r="D40">
        <v>11570.1</v>
      </c>
      <c r="E40">
        <v>0.36123335000000001</v>
      </c>
      <c r="F40">
        <v>3.1792809999999998E-2</v>
      </c>
      <c r="G40">
        <v>2.9172181E-5</v>
      </c>
      <c r="H40">
        <v>3.3428092999999999E-7</v>
      </c>
      <c r="I40">
        <v>2.3979153999999999E-6</v>
      </c>
      <c r="J40">
        <v>3.0340782E-6</v>
      </c>
      <c r="K40">
        <v>9.6410777999999999E-3</v>
      </c>
      <c r="L40">
        <v>2.0283572E-4</v>
      </c>
      <c r="M40">
        <v>-2.8972581000000002</v>
      </c>
      <c r="N40">
        <v>1.4173260999999999E-2</v>
      </c>
      <c r="O40">
        <v>2.1685509999999999E-8</v>
      </c>
      <c r="P40">
        <v>9.4418628E-10</v>
      </c>
      <c r="Q40">
        <v>-8.5672793000000002E-4</v>
      </c>
      <c r="R40">
        <v>2.8556528999999999E-5</v>
      </c>
    </row>
    <row r="41" spans="1:18" x14ac:dyDescent="0.25">
      <c r="A41" t="s">
        <v>79</v>
      </c>
      <c r="B41">
        <v>3.5314000000000001</v>
      </c>
      <c r="C41">
        <v>733154000</v>
      </c>
      <c r="D41">
        <v>11473.1</v>
      </c>
      <c r="E41">
        <v>0.34945998</v>
      </c>
      <c r="F41">
        <v>3.1919177E-2</v>
      </c>
      <c r="G41">
        <v>2.9037609999999999E-5</v>
      </c>
      <c r="H41">
        <v>3.2829844E-7</v>
      </c>
      <c r="I41">
        <v>4.0005148999999998E-8</v>
      </c>
      <c r="J41">
        <v>3.3788966999999998E-6</v>
      </c>
      <c r="K41">
        <v>1.0309552E-2</v>
      </c>
      <c r="L41">
        <v>2.0915969E-4</v>
      </c>
      <c r="M41">
        <v>3.0536050000000001</v>
      </c>
      <c r="N41">
        <v>1.3656985E-2</v>
      </c>
      <c r="O41">
        <v>0</v>
      </c>
      <c r="P41">
        <v>8.4801635000000001E-10</v>
      </c>
      <c r="Q41">
        <v>-1.4755440000000001E-3</v>
      </c>
      <c r="R41">
        <v>2.8118870000000001E-5</v>
      </c>
    </row>
    <row r="42" spans="1:18" x14ac:dyDescent="0.25">
      <c r="A42" t="s">
        <v>80</v>
      </c>
      <c r="B42">
        <v>3.5314000000000001</v>
      </c>
      <c r="C42">
        <v>733071000</v>
      </c>
      <c r="D42">
        <v>11294.9</v>
      </c>
      <c r="E42">
        <v>0.33521106000000001</v>
      </c>
      <c r="F42">
        <v>8.1852650000000004E-4</v>
      </c>
      <c r="G42">
        <v>2.8309645000000001E-5</v>
      </c>
      <c r="H42">
        <v>5.4532524000000003E-8</v>
      </c>
      <c r="I42">
        <v>9.2406172000000002E-9</v>
      </c>
      <c r="J42" t="e">
        <v>#NUM!</v>
      </c>
      <c r="K42">
        <v>3.0024907E-2</v>
      </c>
      <c r="L42">
        <v>1.241638E-4</v>
      </c>
      <c r="M42">
        <v>-2.8614446</v>
      </c>
      <c r="N42">
        <v>4.1201450000000004E-3</v>
      </c>
      <c r="O42">
        <v>0</v>
      </c>
      <c r="P42" t="e">
        <v>#NUM!</v>
      </c>
      <c r="Q42">
        <v>-1.0140874E-3</v>
      </c>
      <c r="R42">
        <v>1.3079220999999999E-5</v>
      </c>
    </row>
    <row r="43" spans="1:18" x14ac:dyDescent="0.25">
      <c r="A43" t="s">
        <v>81</v>
      </c>
      <c r="B43">
        <v>3.5314000000000001</v>
      </c>
      <c r="C43">
        <v>732994000</v>
      </c>
      <c r="D43">
        <v>11234.6</v>
      </c>
      <c r="E43">
        <v>0.33198263</v>
      </c>
      <c r="F43">
        <v>7.8110970999999997E-4</v>
      </c>
      <c r="G43">
        <v>2.8151991E-5</v>
      </c>
      <c r="H43">
        <v>5.2406663999999999E-8</v>
      </c>
      <c r="I43">
        <v>2.2205415E-14</v>
      </c>
      <c r="J43" t="e">
        <v>#NUM!</v>
      </c>
      <c r="K43">
        <v>3.0256609E-2</v>
      </c>
      <c r="L43">
        <v>1.2149017E-4</v>
      </c>
      <c r="M43">
        <v>-2.8610370999999999</v>
      </c>
      <c r="N43">
        <v>4.0000482999999996E-3</v>
      </c>
      <c r="O43">
        <v>1.3800075E-8</v>
      </c>
      <c r="P43" t="e">
        <v>#NUM!</v>
      </c>
      <c r="Q43">
        <v>-8.7498453000000003E-4</v>
      </c>
      <c r="R43">
        <v>1.2609147E-5</v>
      </c>
    </row>
    <row r="44" spans="1:18" x14ac:dyDescent="0.25">
      <c r="A44" t="s">
        <v>82</v>
      </c>
      <c r="B44">
        <v>3.5314000000000001</v>
      </c>
      <c r="C44">
        <v>733422000</v>
      </c>
      <c r="D44">
        <v>11572.5</v>
      </c>
      <c r="E44">
        <v>0.36478729999999998</v>
      </c>
      <c r="F44">
        <v>3.2283037000000001E-2</v>
      </c>
      <c r="G44">
        <v>2.9069956000000001E-5</v>
      </c>
      <c r="H44">
        <v>3.3639442999999999E-7</v>
      </c>
      <c r="I44">
        <v>2.4802570000000001E-6</v>
      </c>
      <c r="J44">
        <v>3.0471883000000001E-6</v>
      </c>
      <c r="K44">
        <v>9.8390695000000004E-3</v>
      </c>
      <c r="L44">
        <v>2.1949272999999999E-4</v>
      </c>
      <c r="M44">
        <v>-2.8663785000000002</v>
      </c>
      <c r="N44">
        <v>1.5022361E-2</v>
      </c>
      <c r="O44">
        <v>0</v>
      </c>
      <c r="P44">
        <v>9.1627498999999998E-10</v>
      </c>
      <c r="Q44">
        <v>-1.0315194E-3</v>
      </c>
      <c r="R44">
        <v>2.9246969000000002E-5</v>
      </c>
    </row>
    <row r="45" spans="1:18" x14ac:dyDescent="0.25">
      <c r="A45" t="s">
        <v>83</v>
      </c>
      <c r="B45">
        <v>3.5314000000000001</v>
      </c>
      <c r="C45">
        <v>733332000</v>
      </c>
      <c r="D45">
        <v>11573.1</v>
      </c>
      <c r="E45">
        <v>0.33819515999999999</v>
      </c>
      <c r="F45">
        <v>8.1909506999999998E-4</v>
      </c>
      <c r="G45">
        <v>2.8343302999999998E-5</v>
      </c>
      <c r="H45">
        <v>5.3705173999999999E-8</v>
      </c>
      <c r="I45">
        <v>3.8803084000000001E-11</v>
      </c>
      <c r="J45" t="e">
        <v>#NUM!</v>
      </c>
      <c r="K45">
        <v>3.0403047999999998E-2</v>
      </c>
      <c r="L45">
        <v>1.2255798000000001E-4</v>
      </c>
      <c r="M45">
        <v>2.9506730000000001</v>
      </c>
      <c r="N45">
        <v>4.0162517E-3</v>
      </c>
      <c r="O45">
        <v>0</v>
      </c>
      <c r="P45" t="e">
        <v>#NUM!</v>
      </c>
      <c r="Q45">
        <v>-8.3392087000000003E-4</v>
      </c>
      <c r="R45">
        <v>1.2810971000000001E-5</v>
      </c>
    </row>
    <row r="46" spans="1:18" x14ac:dyDescent="0.25">
      <c r="A46" t="s">
        <v>84</v>
      </c>
      <c r="B46">
        <v>3.5314000000000001</v>
      </c>
      <c r="C46">
        <v>733311000</v>
      </c>
      <c r="D46">
        <v>11145.9</v>
      </c>
      <c r="E46">
        <v>0.32911826</v>
      </c>
      <c r="F46">
        <v>7.7369557999999998E-4</v>
      </c>
      <c r="G46">
        <v>2.8068490999999999E-5</v>
      </c>
      <c r="H46">
        <v>5.2283263999999997E-8</v>
      </c>
      <c r="I46">
        <v>9.8396844999999995E-9</v>
      </c>
      <c r="J46" t="e">
        <v>#NUM!</v>
      </c>
      <c r="K46">
        <v>3.0731695E-2</v>
      </c>
      <c r="L46">
        <v>1.2006705E-4</v>
      </c>
      <c r="M46">
        <v>-2.8892251999999998</v>
      </c>
      <c r="N46">
        <v>3.8904369E-3</v>
      </c>
      <c r="O46">
        <v>1.4374242E-8</v>
      </c>
      <c r="P46" t="e">
        <v>#NUM!</v>
      </c>
      <c r="Q46">
        <v>-8.8007370999999997E-4</v>
      </c>
      <c r="R46">
        <v>1.2552826000000001E-5</v>
      </c>
    </row>
    <row r="47" spans="1:18" x14ac:dyDescent="0.25">
      <c r="A47" t="s">
        <v>85</v>
      </c>
      <c r="B47">
        <v>3.5314000000000001</v>
      </c>
      <c r="C47">
        <v>733378000</v>
      </c>
      <c r="D47">
        <v>11463.6</v>
      </c>
      <c r="E47">
        <v>0.3805772</v>
      </c>
      <c r="F47">
        <v>3.3223117000000003E-2</v>
      </c>
      <c r="G47">
        <v>2.9212129E-5</v>
      </c>
      <c r="H47">
        <v>3.4699111000000002E-7</v>
      </c>
      <c r="I47">
        <v>4.1519502999999999E-6</v>
      </c>
      <c r="J47">
        <v>2.8453113E-6</v>
      </c>
      <c r="K47">
        <v>8.9389016000000002E-3</v>
      </c>
      <c r="L47">
        <v>2.1643445000000001E-4</v>
      </c>
      <c r="M47">
        <v>-2.4958491</v>
      </c>
      <c r="N47">
        <v>1.6330271E-2</v>
      </c>
      <c r="O47">
        <v>0</v>
      </c>
      <c r="P47">
        <v>1.0946164E-9</v>
      </c>
      <c r="Q47">
        <v>-6.6054093000000001E-4</v>
      </c>
      <c r="R47">
        <v>3.0680855999999999E-5</v>
      </c>
    </row>
    <row r="48" spans="1:18" x14ac:dyDescent="0.25">
      <c r="A48" t="s">
        <v>86</v>
      </c>
      <c r="B48">
        <v>3.5314000000000001</v>
      </c>
      <c r="C48">
        <v>733335000</v>
      </c>
      <c r="D48">
        <v>11754.6</v>
      </c>
      <c r="E48">
        <v>0.33124674999999998</v>
      </c>
      <c r="F48">
        <v>7.9194571000000004E-4</v>
      </c>
      <c r="G48">
        <v>2.7992010999999999E-5</v>
      </c>
      <c r="H48">
        <v>5.3104930000000002E-8</v>
      </c>
      <c r="I48">
        <v>5.3166855999999996E-9</v>
      </c>
      <c r="J48" t="e">
        <v>#NUM!</v>
      </c>
      <c r="K48">
        <v>2.9844295E-2</v>
      </c>
      <c r="L48">
        <v>1.2174150999999999E-4</v>
      </c>
      <c r="M48">
        <v>-2.8599283999999998</v>
      </c>
      <c r="N48">
        <v>4.0657823999999997E-3</v>
      </c>
      <c r="O48">
        <v>0</v>
      </c>
      <c r="P48" t="e">
        <v>#NUM!</v>
      </c>
      <c r="Q48">
        <v>-9.4841985000000001E-4</v>
      </c>
      <c r="R48">
        <v>1.291361E-5</v>
      </c>
    </row>
    <row r="49" spans="1:18" x14ac:dyDescent="0.25">
      <c r="A49" t="s">
        <v>87</v>
      </c>
      <c r="B49">
        <v>3.5314000000000001</v>
      </c>
      <c r="C49">
        <v>732944000</v>
      </c>
      <c r="D49">
        <v>11283.7</v>
      </c>
      <c r="E49">
        <v>0.33546310000000001</v>
      </c>
      <c r="F49">
        <v>3.1862459000000003E-2</v>
      </c>
      <c r="G49">
        <v>2.8748093000000001E-5</v>
      </c>
      <c r="H49">
        <v>3.4093830999999999E-7</v>
      </c>
      <c r="I49">
        <v>4.3455965000000001E-8</v>
      </c>
      <c r="J49">
        <v>3.5241947999999998E-6</v>
      </c>
      <c r="K49">
        <v>9.7317526000000008E-3</v>
      </c>
      <c r="L49">
        <v>2.098557E-4</v>
      </c>
      <c r="M49">
        <v>3.0576310000000002</v>
      </c>
      <c r="N49">
        <v>1.4519870000000001E-2</v>
      </c>
      <c r="O49">
        <v>3.6930212000000002E-8</v>
      </c>
      <c r="P49">
        <v>9.2830665999999998E-10</v>
      </c>
      <c r="Q49">
        <v>-8.0265475000000001E-4</v>
      </c>
      <c r="R49">
        <v>2.8787930000000001E-5</v>
      </c>
    </row>
    <row r="50" spans="1:18" x14ac:dyDescent="0.25">
      <c r="A50" t="s">
        <v>88</v>
      </c>
      <c r="B50">
        <v>3.5314000000000001</v>
      </c>
      <c r="C50">
        <v>733347000</v>
      </c>
      <c r="D50">
        <v>11590.1</v>
      </c>
      <c r="E50">
        <v>0.37588549999999998</v>
      </c>
      <c r="F50">
        <v>3.2651930000000003E-2</v>
      </c>
      <c r="G50">
        <v>2.9043607E-5</v>
      </c>
      <c r="H50">
        <v>3.4698054E-7</v>
      </c>
      <c r="I50">
        <v>4.4778761000000001E-6</v>
      </c>
      <c r="J50">
        <v>2.8087613999999999E-6</v>
      </c>
      <c r="K50">
        <v>8.8685004999999994E-3</v>
      </c>
      <c r="L50">
        <v>2.1441831E-4</v>
      </c>
      <c r="M50">
        <v>-2.4616867999999998</v>
      </c>
      <c r="N50">
        <v>1.6314867E-2</v>
      </c>
      <c r="O50">
        <v>0</v>
      </c>
      <c r="P50">
        <v>1.1025614E-9</v>
      </c>
      <c r="Q50">
        <v>-9.1285016999999996E-4</v>
      </c>
      <c r="R50">
        <v>3.0590984999999998E-5</v>
      </c>
    </row>
    <row r="51" spans="1:18" x14ac:dyDescent="0.25">
      <c r="A51" t="s">
        <v>89</v>
      </c>
      <c r="B51">
        <v>3.5314000000000001</v>
      </c>
      <c r="C51">
        <v>734034000</v>
      </c>
      <c r="D51">
        <v>10317.299999999999</v>
      </c>
      <c r="E51">
        <v>0.36128766000000001</v>
      </c>
      <c r="F51">
        <v>3.1897404999999997E-2</v>
      </c>
      <c r="G51">
        <v>2.8796185999999999E-5</v>
      </c>
      <c r="H51">
        <v>3.4083715000000001E-7</v>
      </c>
      <c r="I51">
        <v>3.4296749999999999E-6</v>
      </c>
      <c r="J51">
        <v>2.9657327999999998E-6</v>
      </c>
      <c r="K51">
        <v>9.1169631000000001E-3</v>
      </c>
      <c r="L51">
        <v>2.0211067000000001E-4</v>
      </c>
      <c r="M51">
        <v>-2.9320488999999998</v>
      </c>
      <c r="N51">
        <v>1.4938888000000001E-2</v>
      </c>
      <c r="O51">
        <v>0</v>
      </c>
      <c r="P51">
        <v>1.0574672E-9</v>
      </c>
      <c r="Q51">
        <v>-8.3479023999999998E-4</v>
      </c>
      <c r="R51">
        <v>2.9600358E-5</v>
      </c>
    </row>
    <row r="52" spans="1:18" x14ac:dyDescent="0.25">
      <c r="A52" t="s">
        <v>90</v>
      </c>
      <c r="B52">
        <v>3.5314000000000001</v>
      </c>
      <c r="C52">
        <v>733438000</v>
      </c>
      <c r="D52">
        <v>10572.6</v>
      </c>
      <c r="E52">
        <v>0.30757957000000002</v>
      </c>
      <c r="F52">
        <v>7.0639339E-4</v>
      </c>
      <c r="G52">
        <v>2.7719038000000001E-5</v>
      </c>
      <c r="H52">
        <v>5.0772575000000001E-8</v>
      </c>
      <c r="I52">
        <v>2.2207273E-14</v>
      </c>
      <c r="J52" t="e">
        <v>#NUM!</v>
      </c>
      <c r="K52">
        <v>2.9407307000000001E-2</v>
      </c>
      <c r="L52">
        <v>1.1206508E-4</v>
      </c>
      <c r="M52">
        <v>-2.8644340000000001</v>
      </c>
      <c r="N52">
        <v>3.7980465E-3</v>
      </c>
      <c r="O52">
        <v>1.3976423E-8</v>
      </c>
      <c r="P52" t="e">
        <v>#NUM!</v>
      </c>
      <c r="Q52">
        <v>-8.1951249999999995E-4</v>
      </c>
      <c r="R52">
        <v>1.1722279E-5</v>
      </c>
    </row>
    <row r="53" spans="1:18" x14ac:dyDescent="0.25">
      <c r="A53" t="s">
        <v>91</v>
      </c>
      <c r="B53">
        <v>3.5314000000000001</v>
      </c>
      <c r="C53">
        <v>733426000</v>
      </c>
      <c r="D53">
        <v>11046.8</v>
      </c>
      <c r="E53">
        <v>0.32627858999999998</v>
      </c>
      <c r="F53">
        <v>7.4600554999999997E-4</v>
      </c>
      <c r="G53">
        <v>2.7870640999999999E-5</v>
      </c>
      <c r="H53">
        <v>5.0292473E-8</v>
      </c>
      <c r="I53">
        <v>3.3051582E-10</v>
      </c>
      <c r="J53" t="e">
        <v>#NUM!</v>
      </c>
      <c r="K53">
        <v>2.9990296E-2</v>
      </c>
      <c r="L53">
        <v>1.1456245E-4</v>
      </c>
      <c r="M53">
        <v>2.9470318999999998</v>
      </c>
      <c r="N53">
        <v>3.8060991999999999E-3</v>
      </c>
      <c r="O53">
        <v>0</v>
      </c>
      <c r="P53" t="e">
        <v>#NUM!</v>
      </c>
      <c r="Q53">
        <v>-9.3907588E-4</v>
      </c>
      <c r="R53">
        <v>1.2026001000000001E-5</v>
      </c>
    </row>
    <row r="54" spans="1:18" x14ac:dyDescent="0.25">
      <c r="A54" t="s">
        <v>92</v>
      </c>
      <c r="B54">
        <v>3.5314000000000001</v>
      </c>
      <c r="C54">
        <v>733587000</v>
      </c>
      <c r="D54">
        <v>11151.3</v>
      </c>
      <c r="E54">
        <v>0.3282081</v>
      </c>
      <c r="F54">
        <v>1.2686731999999999E-2</v>
      </c>
      <c r="G54">
        <v>2.7791282E-5</v>
      </c>
      <c r="H54">
        <v>1.3978595999999999E-7</v>
      </c>
      <c r="I54">
        <v>1.5081642000000001E-8</v>
      </c>
      <c r="J54">
        <v>1.4461476000000001E-6</v>
      </c>
      <c r="K54">
        <v>3.0312523000000001E-2</v>
      </c>
      <c r="L54">
        <v>1.182848E-4</v>
      </c>
      <c r="M54">
        <v>-2.8947761999999999</v>
      </c>
      <c r="N54">
        <v>3.8716204999999998E-3</v>
      </c>
      <c r="O54">
        <v>0</v>
      </c>
      <c r="P54" t="e">
        <v>#NUM!</v>
      </c>
      <c r="Q54">
        <v>-9.0116093999999996E-4</v>
      </c>
      <c r="R54">
        <v>1.2843079E-5</v>
      </c>
    </row>
    <row r="55" spans="1:18" x14ac:dyDescent="0.25">
      <c r="A55" t="s">
        <v>93</v>
      </c>
      <c r="B55">
        <v>3.5314000000000001</v>
      </c>
      <c r="C55">
        <v>732878000</v>
      </c>
      <c r="D55">
        <v>11763.9</v>
      </c>
      <c r="E55">
        <v>0.32778495000000002</v>
      </c>
      <c r="F55">
        <v>7.5678813999999997E-4</v>
      </c>
      <c r="G55">
        <v>2.7607910000000001E-5</v>
      </c>
      <c r="H55">
        <v>5.0940459000000002E-8</v>
      </c>
      <c r="I55">
        <v>5.3613809999999999E-10</v>
      </c>
      <c r="J55" t="e">
        <v>#NUM!</v>
      </c>
      <c r="K55">
        <v>3.1978019000000003E-2</v>
      </c>
      <c r="L55">
        <v>1.2480238E-4</v>
      </c>
      <c r="M55">
        <v>-2.8597576</v>
      </c>
      <c r="N55">
        <v>3.8872799999999999E-3</v>
      </c>
      <c r="O55">
        <v>3.5767429E-8</v>
      </c>
      <c r="P55" t="e">
        <v>#NUM!</v>
      </c>
      <c r="Q55">
        <v>-8.1614304999999999E-4</v>
      </c>
      <c r="R55">
        <v>1.2647049E-5</v>
      </c>
    </row>
    <row r="56" spans="1:18" x14ac:dyDescent="0.25">
      <c r="A56" t="s">
        <v>94</v>
      </c>
      <c r="B56">
        <v>3.5314000000000001</v>
      </c>
      <c r="C56">
        <v>733160000</v>
      </c>
      <c r="D56">
        <v>11076.9</v>
      </c>
      <c r="E56">
        <v>0.32611464000000001</v>
      </c>
      <c r="F56">
        <v>7.4293223000000002E-4</v>
      </c>
      <c r="G56">
        <v>2.7617022E-5</v>
      </c>
      <c r="H56">
        <v>5.0270997000000003E-8</v>
      </c>
      <c r="I56">
        <v>6.9331545000000004E-9</v>
      </c>
      <c r="J56" t="e">
        <v>#NUM!</v>
      </c>
      <c r="K56">
        <v>3.1139779999999999E-2</v>
      </c>
      <c r="L56">
        <v>1.2029192E-4</v>
      </c>
      <c r="M56">
        <v>-2.8930026999999998</v>
      </c>
      <c r="N56">
        <v>3.8454354E-3</v>
      </c>
      <c r="O56">
        <v>0</v>
      </c>
      <c r="P56" t="e">
        <v>#NUM!</v>
      </c>
      <c r="Q56">
        <v>-1.0504014E-3</v>
      </c>
      <c r="R56">
        <v>1.2406755999999999E-5</v>
      </c>
    </row>
    <row r="57" spans="1:18" x14ac:dyDescent="0.25">
      <c r="A57" t="s">
        <v>95</v>
      </c>
      <c r="B57">
        <v>3.5314000000000001</v>
      </c>
      <c r="C57">
        <v>733089000</v>
      </c>
      <c r="D57">
        <v>11781.3</v>
      </c>
      <c r="E57">
        <v>0.33799379000000002</v>
      </c>
      <c r="F57">
        <v>7.8191043000000004E-4</v>
      </c>
      <c r="G57">
        <v>2.7843401000000001E-5</v>
      </c>
      <c r="H57">
        <v>5.1252356999999999E-8</v>
      </c>
      <c r="I57">
        <v>5.5226168000000003E-9</v>
      </c>
      <c r="J57" t="e">
        <v>#NUM!</v>
      </c>
      <c r="K57">
        <v>3.1025159E-2</v>
      </c>
      <c r="L57">
        <v>1.2318149999999999E-4</v>
      </c>
      <c r="M57">
        <v>-2.8780614999999998</v>
      </c>
      <c r="N57">
        <v>3.9539427999999996E-3</v>
      </c>
      <c r="O57">
        <v>0</v>
      </c>
      <c r="P57" t="e">
        <v>#NUM!</v>
      </c>
      <c r="Q57">
        <v>-1.0614724000000001E-3</v>
      </c>
      <c r="R57">
        <v>1.2870737999999999E-5</v>
      </c>
    </row>
    <row r="58" spans="1:18" x14ac:dyDescent="0.25">
      <c r="A58" t="s">
        <v>96</v>
      </c>
      <c r="B58">
        <v>3.5314000000000001</v>
      </c>
      <c r="C58">
        <v>732756000</v>
      </c>
      <c r="D58">
        <v>11768.1</v>
      </c>
      <c r="E58">
        <v>0.35121608999999998</v>
      </c>
      <c r="F58">
        <v>3.2854086999999997E-2</v>
      </c>
      <c r="G58">
        <v>2.8332872000000001E-5</v>
      </c>
      <c r="H58">
        <v>3.3499197999999999E-7</v>
      </c>
      <c r="I58">
        <v>2.4188094999999998E-8</v>
      </c>
      <c r="J58">
        <v>3.4883058E-6</v>
      </c>
      <c r="K58">
        <v>9.6829845000000001E-3</v>
      </c>
      <c r="L58">
        <v>2.1706361999999999E-4</v>
      </c>
      <c r="M58">
        <v>3.0345464</v>
      </c>
      <c r="N58">
        <v>1.5094181999999999E-2</v>
      </c>
      <c r="O58">
        <v>3.4499917999999998E-8</v>
      </c>
      <c r="P58">
        <v>1.0146045E-9</v>
      </c>
      <c r="Q58">
        <v>-5.4172347E-4</v>
      </c>
      <c r="R58">
        <v>3.0790051999999997E-5</v>
      </c>
    </row>
    <row r="59" spans="1:18" x14ac:dyDescent="0.25">
      <c r="A59" t="s">
        <v>97</v>
      </c>
      <c r="B59">
        <v>3.5314000000000001</v>
      </c>
      <c r="C59">
        <v>733252000</v>
      </c>
      <c r="D59">
        <v>10999</v>
      </c>
      <c r="E59">
        <v>0.33387396000000003</v>
      </c>
      <c r="F59">
        <v>7.4739703E-4</v>
      </c>
      <c r="G59">
        <v>2.7419193000000001E-5</v>
      </c>
      <c r="H59">
        <v>4.9228815000000001E-8</v>
      </c>
      <c r="I59">
        <v>1.5891336E-10</v>
      </c>
      <c r="J59" t="e">
        <v>#NUM!</v>
      </c>
      <c r="K59">
        <v>3.1694358999999998E-2</v>
      </c>
      <c r="L59">
        <v>1.2032587E-4</v>
      </c>
      <c r="M59">
        <v>-2.8923063</v>
      </c>
      <c r="N59">
        <v>3.7800799999999999E-3</v>
      </c>
      <c r="O59">
        <v>0</v>
      </c>
      <c r="P59" t="e">
        <v>#NUM!</v>
      </c>
      <c r="Q59">
        <v>-9.5386910999999998E-4</v>
      </c>
      <c r="R59">
        <v>1.2644044E-5</v>
      </c>
    </row>
    <row r="60" spans="1:18" x14ac:dyDescent="0.25">
      <c r="A60" t="s">
        <v>98</v>
      </c>
      <c r="B60">
        <v>3.5314000000000001</v>
      </c>
      <c r="C60">
        <v>732967000</v>
      </c>
      <c r="D60">
        <v>10469.1</v>
      </c>
      <c r="E60">
        <v>0.32377905000000001</v>
      </c>
      <c r="F60">
        <v>7.3682105000000004E-4</v>
      </c>
      <c r="G60">
        <v>2.7421982E-5</v>
      </c>
      <c r="H60">
        <v>5.0047827E-8</v>
      </c>
      <c r="I60">
        <v>1.2291881E-10</v>
      </c>
      <c r="J60" t="e">
        <v>#NUM!</v>
      </c>
      <c r="K60">
        <v>3.0504061999999998E-2</v>
      </c>
      <c r="L60">
        <v>1.1852421999999999E-4</v>
      </c>
      <c r="M60">
        <v>-2.8584402999999998</v>
      </c>
      <c r="N60">
        <v>3.8713291000000002E-3</v>
      </c>
      <c r="O60">
        <v>0</v>
      </c>
      <c r="P60" t="e">
        <v>#NUM!</v>
      </c>
      <c r="Q60">
        <v>-1.1934065999999999E-3</v>
      </c>
      <c r="R60">
        <v>1.2462884E-5</v>
      </c>
    </row>
    <row r="61" spans="1:18" x14ac:dyDescent="0.25">
      <c r="A61" t="s">
        <v>99</v>
      </c>
      <c r="B61">
        <v>3.5314000000000001</v>
      </c>
      <c r="C61">
        <v>732988000</v>
      </c>
      <c r="D61">
        <v>10852.9</v>
      </c>
      <c r="E61">
        <v>0.35031860999999997</v>
      </c>
      <c r="F61">
        <v>3.1224984000000001E-2</v>
      </c>
      <c r="G61">
        <v>2.8080858999999999E-5</v>
      </c>
      <c r="H61">
        <v>3.1878677999999998E-7</v>
      </c>
      <c r="I61">
        <v>2.5799598E-8</v>
      </c>
      <c r="J61">
        <v>3.3328837000000001E-6</v>
      </c>
      <c r="K61">
        <v>1.0027714E-2</v>
      </c>
      <c r="L61">
        <v>2.1281164E-4</v>
      </c>
      <c r="M61">
        <v>3.0309491999999998</v>
      </c>
      <c r="N61">
        <v>1.4289466000000001E-2</v>
      </c>
      <c r="O61">
        <v>1.4450294E-8</v>
      </c>
      <c r="P61">
        <v>9.4481846000000002E-10</v>
      </c>
      <c r="Q61">
        <v>-1.1041585E-3</v>
      </c>
      <c r="R61">
        <v>2.9922328999999999E-5</v>
      </c>
    </row>
    <row r="62" spans="1:18" x14ac:dyDescent="0.25">
      <c r="A62" t="s">
        <v>100</v>
      </c>
      <c r="B62">
        <v>3.5314000000000001</v>
      </c>
      <c r="C62">
        <v>732922000</v>
      </c>
      <c r="D62">
        <v>11477.8</v>
      </c>
      <c r="E62">
        <v>0.36796317000000001</v>
      </c>
      <c r="F62">
        <v>3.6168796000000003E-2</v>
      </c>
      <c r="G62">
        <v>2.8351946000000001E-5</v>
      </c>
      <c r="H62">
        <v>3.5580143999999998E-7</v>
      </c>
      <c r="I62">
        <v>6.4847198000000002E-7</v>
      </c>
      <c r="J62">
        <v>3.6033735000000001E-6</v>
      </c>
      <c r="K62">
        <v>8.6739661999999992E-3</v>
      </c>
      <c r="L62">
        <v>2.2501419E-4</v>
      </c>
      <c r="M62">
        <v>3.0348373</v>
      </c>
      <c r="N62">
        <v>1.7476319000000001E-2</v>
      </c>
      <c r="O62">
        <v>0</v>
      </c>
      <c r="P62">
        <v>1.2926423999999999E-9</v>
      </c>
      <c r="Q62">
        <v>-9.9394714000000011E-4</v>
      </c>
      <c r="R62">
        <v>3.3846069999999999E-5</v>
      </c>
    </row>
    <row r="63" spans="1:18" x14ac:dyDescent="0.25">
      <c r="A63" t="s">
        <v>101</v>
      </c>
      <c r="B63">
        <v>3.5314000000000001</v>
      </c>
      <c r="C63">
        <v>732758000</v>
      </c>
      <c r="D63">
        <v>11593.2</v>
      </c>
      <c r="E63">
        <v>0.35707861000000002</v>
      </c>
      <c r="F63">
        <v>3.3266753000000003E-2</v>
      </c>
      <c r="G63">
        <v>2.7905092999999999E-5</v>
      </c>
      <c r="H63">
        <v>3.3547046999999998E-7</v>
      </c>
      <c r="I63">
        <v>4.8501691999999998E-7</v>
      </c>
      <c r="J63">
        <v>3.4476281000000001E-6</v>
      </c>
      <c r="K63">
        <v>9.5503024999999998E-3</v>
      </c>
      <c r="L63">
        <v>2.2556611000000001E-4</v>
      </c>
      <c r="M63">
        <v>3.1517388999999998</v>
      </c>
      <c r="N63">
        <v>1.5935345E-2</v>
      </c>
      <c r="O63">
        <v>0</v>
      </c>
      <c r="P63">
        <v>1.0842903999999999E-9</v>
      </c>
      <c r="Q63">
        <v>-9.3681104999999998E-4</v>
      </c>
      <c r="R63">
        <v>3.2382551000000003E-5</v>
      </c>
    </row>
    <row r="64" spans="1:18" x14ac:dyDescent="0.25">
      <c r="A64" t="s">
        <v>102</v>
      </c>
      <c r="B64">
        <v>3.5314000000000001</v>
      </c>
      <c r="C64">
        <v>732621000</v>
      </c>
      <c r="D64">
        <v>11279.7</v>
      </c>
      <c r="E64">
        <v>0.33298106</v>
      </c>
      <c r="F64">
        <v>7.6928559000000001E-4</v>
      </c>
      <c r="G64">
        <v>2.7218277E-5</v>
      </c>
      <c r="H64">
        <v>5.0620095E-8</v>
      </c>
      <c r="I64">
        <v>1.1496192999999999E-8</v>
      </c>
      <c r="J64" t="e">
        <v>#NUM!</v>
      </c>
      <c r="K64">
        <v>3.2373966999999997E-2</v>
      </c>
      <c r="L64">
        <v>1.2844614999999999E-4</v>
      </c>
      <c r="M64">
        <v>-2.8384832000000002</v>
      </c>
      <c r="N64">
        <v>3.9535090999999996E-3</v>
      </c>
      <c r="O64">
        <v>1.4626557E-8</v>
      </c>
      <c r="P64" t="e">
        <v>#NUM!</v>
      </c>
      <c r="Q64">
        <v>-1.3502195999999999E-3</v>
      </c>
      <c r="R64">
        <v>1.3179529000000001E-5</v>
      </c>
    </row>
    <row r="65" spans="1:18" x14ac:dyDescent="0.25">
      <c r="A65" t="s">
        <v>103</v>
      </c>
      <c r="B65">
        <v>3.5314000000000001</v>
      </c>
      <c r="C65">
        <v>732730000</v>
      </c>
      <c r="D65">
        <v>10781.9</v>
      </c>
      <c r="E65">
        <v>0.35262923000000002</v>
      </c>
      <c r="F65">
        <v>3.0217285E-2</v>
      </c>
      <c r="G65">
        <v>2.7849503999999999E-5</v>
      </c>
      <c r="H65">
        <v>3.1339356000000003E-7</v>
      </c>
      <c r="I65">
        <v>6.4250953999999997E-7</v>
      </c>
      <c r="J65">
        <v>3.1498348999999999E-6</v>
      </c>
      <c r="K65">
        <v>1.0133448E-2</v>
      </c>
      <c r="L65">
        <v>2.1573685E-4</v>
      </c>
      <c r="M65">
        <v>-2.7987104999999999</v>
      </c>
      <c r="N65">
        <v>1.4358885E-2</v>
      </c>
      <c r="O65">
        <v>0</v>
      </c>
      <c r="P65">
        <v>9.4801426000000007E-10</v>
      </c>
      <c r="Q65">
        <v>-1.2298045000000001E-3</v>
      </c>
      <c r="R65">
        <v>3.0462586E-5</v>
      </c>
    </row>
    <row r="66" spans="1:18" x14ac:dyDescent="0.25">
      <c r="A66" t="s">
        <v>104</v>
      </c>
      <c r="B66">
        <v>3.5314000000000001</v>
      </c>
      <c r="C66">
        <v>732694000</v>
      </c>
      <c r="D66">
        <v>11370.3</v>
      </c>
      <c r="E66">
        <v>0.37545250000000002</v>
      </c>
      <c r="F66">
        <v>3.3052248999999999E-2</v>
      </c>
      <c r="G66">
        <v>2.8034939000000002E-5</v>
      </c>
      <c r="H66">
        <v>3.3302209999999999E-7</v>
      </c>
      <c r="I66">
        <v>2.5493076999999999E-6</v>
      </c>
      <c r="J66">
        <v>3.0616154E-6</v>
      </c>
      <c r="K66">
        <v>9.5990324000000005E-3</v>
      </c>
      <c r="L66">
        <v>2.2612458999999999E-4</v>
      </c>
      <c r="M66">
        <v>-2.6229529999999999</v>
      </c>
      <c r="N66">
        <v>1.5936256999999999E-2</v>
      </c>
      <c r="O66">
        <v>0</v>
      </c>
      <c r="P66">
        <v>1.0945044000000001E-9</v>
      </c>
      <c r="Q66">
        <v>-9.6137048000000005E-4</v>
      </c>
      <c r="R66">
        <v>3.2780298000000003E-5</v>
      </c>
    </row>
    <row r="67" spans="1:18" x14ac:dyDescent="0.25">
      <c r="A67" t="s">
        <v>105</v>
      </c>
      <c r="B67">
        <v>3.5314000000000001</v>
      </c>
      <c r="C67">
        <v>732694000</v>
      </c>
      <c r="D67">
        <v>11096.9</v>
      </c>
      <c r="E67">
        <v>0.35089534</v>
      </c>
      <c r="F67">
        <v>3.1011698000000001E-2</v>
      </c>
      <c r="G67">
        <v>2.7737595999999999E-5</v>
      </c>
      <c r="H67">
        <v>3.1552353E-7</v>
      </c>
      <c r="I67">
        <v>2.7312488E-8</v>
      </c>
      <c r="J67">
        <v>3.3171174E-6</v>
      </c>
      <c r="K67">
        <v>1.0334546999999999E-2</v>
      </c>
      <c r="L67">
        <v>2.1787723E-4</v>
      </c>
      <c r="M67">
        <v>3.0496709000000002</v>
      </c>
      <c r="N67">
        <v>1.4197127E-2</v>
      </c>
      <c r="O67">
        <v>3.3119529999999997E-8</v>
      </c>
      <c r="P67">
        <v>9.3580337999999998E-10</v>
      </c>
      <c r="Q67">
        <v>-9.1477102999999998E-4</v>
      </c>
      <c r="R67">
        <v>3.0640874999999998E-5</v>
      </c>
    </row>
    <row r="68" spans="1:18" x14ac:dyDescent="0.25">
      <c r="A68" t="s">
        <v>106</v>
      </c>
      <c r="B68">
        <v>3.5314000000000001</v>
      </c>
      <c r="C68">
        <v>732490000</v>
      </c>
      <c r="D68">
        <v>10763.5</v>
      </c>
      <c r="E68">
        <v>0.32754369</v>
      </c>
      <c r="F68">
        <v>1.2501719E-2</v>
      </c>
      <c r="G68">
        <v>2.6999107999999999E-5</v>
      </c>
      <c r="H68">
        <v>1.3741067999999999E-7</v>
      </c>
      <c r="I68">
        <v>1.7640544999999999E-8</v>
      </c>
      <c r="J68">
        <v>1.4406314E-6</v>
      </c>
      <c r="K68">
        <v>3.2067616E-2</v>
      </c>
      <c r="L68">
        <v>1.2685518E-4</v>
      </c>
      <c r="M68">
        <v>-2.8487474000000002</v>
      </c>
      <c r="N68">
        <v>3.9250225E-3</v>
      </c>
      <c r="O68">
        <v>0</v>
      </c>
      <c r="P68" t="e">
        <v>#NUM!</v>
      </c>
      <c r="Q68">
        <v>-1.1475407000000001E-3</v>
      </c>
      <c r="R68">
        <v>1.3586211000000001E-5</v>
      </c>
    </row>
    <row r="69" spans="1:18" x14ac:dyDescent="0.25">
      <c r="A69" t="s">
        <v>107</v>
      </c>
      <c r="B69">
        <v>3.5314000000000001</v>
      </c>
      <c r="C69">
        <v>732745000</v>
      </c>
      <c r="D69">
        <v>10854.3</v>
      </c>
      <c r="E69">
        <v>0.33332414999999999</v>
      </c>
      <c r="F69">
        <v>1.2612729E-2</v>
      </c>
      <c r="G69">
        <v>2.7256160999999998E-5</v>
      </c>
      <c r="H69">
        <v>1.3474696E-7</v>
      </c>
      <c r="I69">
        <v>5.9162756E-8</v>
      </c>
      <c r="J69">
        <v>1.4268489999999999E-6</v>
      </c>
      <c r="K69">
        <v>3.1074811000000001E-2</v>
      </c>
      <c r="L69">
        <v>1.209291E-4</v>
      </c>
      <c r="M69">
        <v>2.9736182000000002</v>
      </c>
      <c r="N69">
        <v>3.8625280000000001E-3</v>
      </c>
      <c r="O69">
        <v>0</v>
      </c>
      <c r="P69" t="e">
        <v>#NUM!</v>
      </c>
      <c r="Q69">
        <v>-7.0760664999999995E-4</v>
      </c>
      <c r="R69">
        <v>1.3000659E-5</v>
      </c>
    </row>
    <row r="70" spans="1:18" x14ac:dyDescent="0.25">
      <c r="A70" t="s">
        <v>108</v>
      </c>
      <c r="B70">
        <v>3.5314000000000001</v>
      </c>
      <c r="C70">
        <v>732656000</v>
      </c>
      <c r="D70">
        <v>11227.2</v>
      </c>
      <c r="E70">
        <v>0.35627070999999999</v>
      </c>
      <c r="F70">
        <v>3.0446296000000001E-2</v>
      </c>
      <c r="G70">
        <v>2.7646679E-5</v>
      </c>
      <c r="H70">
        <v>3.1185808999999999E-7</v>
      </c>
      <c r="I70">
        <v>5.8276009999999995E-7</v>
      </c>
      <c r="J70">
        <v>3.1535946000000001E-6</v>
      </c>
      <c r="K70">
        <v>1.0420876000000001E-2</v>
      </c>
      <c r="L70">
        <v>2.2589191999999999E-4</v>
      </c>
      <c r="M70">
        <v>-2.7949807999999998</v>
      </c>
      <c r="N70">
        <v>1.4616357E-2</v>
      </c>
      <c r="O70">
        <v>3.6364434999999997E-8</v>
      </c>
      <c r="P70">
        <v>9.3235421999999997E-10</v>
      </c>
      <c r="Q70">
        <v>-8.3445294E-4</v>
      </c>
      <c r="R70">
        <v>3.1249418000000002E-5</v>
      </c>
    </row>
    <row r="71" spans="1:18" x14ac:dyDescent="0.25">
      <c r="A71" t="s">
        <v>109</v>
      </c>
      <c r="B71">
        <v>3.5314000000000001</v>
      </c>
      <c r="C71">
        <v>732743000</v>
      </c>
      <c r="D71">
        <v>10724.5</v>
      </c>
      <c r="E71">
        <v>0.35403148000000001</v>
      </c>
      <c r="F71">
        <v>3.3681859000000001E-2</v>
      </c>
      <c r="G71">
        <v>2.7948786000000001E-5</v>
      </c>
      <c r="H71">
        <v>3.4415134000000001E-7</v>
      </c>
      <c r="I71">
        <v>7.3917830000000001E-7</v>
      </c>
      <c r="J71">
        <v>3.4947878000000002E-6</v>
      </c>
      <c r="K71">
        <v>9.0483947000000002E-3</v>
      </c>
      <c r="L71">
        <v>2.2000047E-4</v>
      </c>
      <c r="M71">
        <v>3.0279338999999998</v>
      </c>
      <c r="N71">
        <v>1.6376466999999999E-2</v>
      </c>
      <c r="O71">
        <v>0</v>
      </c>
      <c r="P71">
        <v>1.1812725E-9</v>
      </c>
      <c r="Q71">
        <v>-1.2228751E-3</v>
      </c>
      <c r="R71">
        <v>3.2663855999999997E-5</v>
      </c>
    </row>
    <row r="72" spans="1:18" x14ac:dyDescent="0.25">
      <c r="A72" t="s">
        <v>110</v>
      </c>
      <c r="B72">
        <v>3.5314000000000001</v>
      </c>
      <c r="C72">
        <v>732225000</v>
      </c>
      <c r="D72">
        <v>11172.1</v>
      </c>
      <c r="E72">
        <v>0.33693682000000003</v>
      </c>
      <c r="F72">
        <v>7.4872429999999998E-4</v>
      </c>
      <c r="G72">
        <v>2.7126364999999999E-5</v>
      </c>
      <c r="H72">
        <v>4.8612783E-8</v>
      </c>
      <c r="I72">
        <v>8.6051329999999998E-10</v>
      </c>
      <c r="J72" t="e">
        <v>#NUM!</v>
      </c>
      <c r="K72">
        <v>3.2626898000000001E-2</v>
      </c>
      <c r="L72">
        <v>1.2335844000000001E-4</v>
      </c>
      <c r="M72">
        <v>-2.7911432</v>
      </c>
      <c r="N72">
        <v>3.7713627000000001E-3</v>
      </c>
      <c r="O72">
        <v>0</v>
      </c>
      <c r="P72" t="e">
        <v>#NUM!</v>
      </c>
      <c r="Q72">
        <v>-1.2979974999999999E-3</v>
      </c>
      <c r="R72">
        <v>1.2908169E-5</v>
      </c>
    </row>
    <row r="73" spans="1:18" x14ac:dyDescent="0.25">
      <c r="A73" t="s">
        <v>111</v>
      </c>
      <c r="B73">
        <v>3.5314000000000001</v>
      </c>
      <c r="C73">
        <v>732431000</v>
      </c>
      <c r="D73">
        <v>10646.2</v>
      </c>
      <c r="E73">
        <v>0.35124828000000002</v>
      </c>
      <c r="F73">
        <v>3.2225807000000002E-2</v>
      </c>
      <c r="G73">
        <v>2.760107E-5</v>
      </c>
      <c r="H73">
        <v>3.2996398999999999E-7</v>
      </c>
      <c r="I73">
        <v>5.1188465000000003E-7</v>
      </c>
      <c r="J73">
        <v>3.4043660999999998E-6</v>
      </c>
      <c r="K73">
        <v>9.6865241999999994E-3</v>
      </c>
      <c r="L73">
        <v>2.2477069000000001E-4</v>
      </c>
      <c r="M73">
        <v>3.1255218999999999</v>
      </c>
      <c r="N73">
        <v>1.5646190000000001E-2</v>
      </c>
      <c r="O73">
        <v>1.4326169E-8</v>
      </c>
      <c r="P73">
        <v>1.0607585999999999E-9</v>
      </c>
      <c r="Q73">
        <v>-1.06336E-3</v>
      </c>
      <c r="R73">
        <v>3.2233943999999997E-5</v>
      </c>
    </row>
    <row r="74" spans="1:18" x14ac:dyDescent="0.25">
      <c r="A74" t="s">
        <v>112</v>
      </c>
      <c r="B74">
        <v>3.5314000000000001</v>
      </c>
      <c r="C74">
        <v>733115000</v>
      </c>
      <c r="D74">
        <v>11425.8</v>
      </c>
      <c r="E74">
        <v>0.33804691999999997</v>
      </c>
      <c r="F74">
        <v>7.5485004999999996E-4</v>
      </c>
      <c r="G74">
        <v>2.7148626000000001E-5</v>
      </c>
      <c r="H74">
        <v>4.8867822000000001E-8</v>
      </c>
      <c r="I74">
        <v>5.8055427999999999E-9</v>
      </c>
      <c r="J74" t="e">
        <v>#NUM!</v>
      </c>
      <c r="K74">
        <v>3.1951625999999997E-2</v>
      </c>
      <c r="L74">
        <v>1.2399996E-4</v>
      </c>
      <c r="M74">
        <v>-2.8943102999999999</v>
      </c>
      <c r="N74">
        <v>3.8633475999999998E-3</v>
      </c>
      <c r="O74">
        <v>0</v>
      </c>
      <c r="P74" t="e">
        <v>#NUM!</v>
      </c>
      <c r="Q74">
        <v>-1.0088682000000001E-3</v>
      </c>
      <c r="R74">
        <v>1.2993461E-5</v>
      </c>
    </row>
    <row r="75" spans="1:18" x14ac:dyDescent="0.25">
      <c r="A75" t="s">
        <v>113</v>
      </c>
      <c r="B75">
        <v>3.5314000000000001</v>
      </c>
      <c r="C75">
        <v>732841000</v>
      </c>
      <c r="D75">
        <v>10587.6</v>
      </c>
      <c r="E75">
        <v>0.33971938000000002</v>
      </c>
      <c r="F75">
        <v>2.5446327000000001E-2</v>
      </c>
      <c r="G75">
        <v>2.7316743E-5</v>
      </c>
      <c r="H75">
        <v>2.7383884999999998E-7</v>
      </c>
      <c r="I75">
        <v>8.1808184000000003E-7</v>
      </c>
      <c r="J75">
        <v>2.7570489999999999E-6</v>
      </c>
      <c r="K75">
        <v>1.2396779E-2</v>
      </c>
      <c r="L75">
        <v>2.1932338E-4</v>
      </c>
      <c r="M75">
        <v>-2.7879871999999999</v>
      </c>
      <c r="N75">
        <v>1.1904682999999999E-2</v>
      </c>
      <c r="O75">
        <v>0</v>
      </c>
      <c r="P75">
        <v>6.2891074000000004E-10</v>
      </c>
      <c r="Q75">
        <v>-1.1297964000000001E-3</v>
      </c>
      <c r="R75">
        <v>2.6887755000000001E-5</v>
      </c>
    </row>
    <row r="76" spans="1:18" x14ac:dyDescent="0.25">
      <c r="A76" t="s">
        <v>114</v>
      </c>
      <c r="B76">
        <v>3.5314000000000001</v>
      </c>
      <c r="C76">
        <v>732587000</v>
      </c>
      <c r="D76">
        <v>10829.1</v>
      </c>
      <c r="E76">
        <v>0.35597941</v>
      </c>
      <c r="F76">
        <v>3.2370125999999999E-2</v>
      </c>
      <c r="G76">
        <v>2.772351E-5</v>
      </c>
      <c r="H76">
        <v>3.2459925000000001E-7</v>
      </c>
      <c r="I76">
        <v>1.9852932000000001E-8</v>
      </c>
      <c r="J76">
        <v>3.4141256000000002E-6</v>
      </c>
      <c r="K76">
        <v>9.5732556999999999E-3</v>
      </c>
      <c r="L76">
        <v>2.1710244999999999E-4</v>
      </c>
      <c r="M76">
        <v>3.0491133000000001</v>
      </c>
      <c r="N76">
        <v>1.5277852999999999E-2</v>
      </c>
      <c r="O76">
        <v>3.4999637000000002E-8</v>
      </c>
      <c r="P76">
        <v>1.0877344000000001E-9</v>
      </c>
      <c r="Q76">
        <v>-9.5750040000000005E-4</v>
      </c>
      <c r="R76">
        <v>3.2028528000000003E-5</v>
      </c>
    </row>
    <row r="77" spans="1:18" x14ac:dyDescent="0.25">
      <c r="A77" t="s">
        <v>115</v>
      </c>
      <c r="B77">
        <v>3.5314000000000001</v>
      </c>
      <c r="C77">
        <v>733118000</v>
      </c>
      <c r="D77">
        <v>10242.799999999999</v>
      </c>
      <c r="E77">
        <v>0.32907635000000002</v>
      </c>
      <c r="F77">
        <v>1.2106072000000001E-2</v>
      </c>
      <c r="G77">
        <v>2.6905515999999999E-5</v>
      </c>
      <c r="H77">
        <v>1.3237269999999999E-7</v>
      </c>
      <c r="I77">
        <v>1.8523717E-8</v>
      </c>
      <c r="J77">
        <v>1.3899893999999999E-6</v>
      </c>
      <c r="K77">
        <v>3.2078227000000001E-2</v>
      </c>
      <c r="L77">
        <v>1.2346583E-4</v>
      </c>
      <c r="M77">
        <v>-2.9005466000000002</v>
      </c>
      <c r="N77">
        <v>3.8164172E-3</v>
      </c>
      <c r="O77">
        <v>0</v>
      </c>
      <c r="P77" t="e">
        <v>#NUM!</v>
      </c>
      <c r="Q77">
        <v>-1.4692611E-3</v>
      </c>
      <c r="R77">
        <v>1.3268576E-5</v>
      </c>
    </row>
    <row r="78" spans="1:18" x14ac:dyDescent="0.25">
      <c r="A78" t="s">
        <v>116</v>
      </c>
      <c r="B78">
        <v>3.5314000000000001</v>
      </c>
      <c r="C78">
        <v>733128000</v>
      </c>
      <c r="D78">
        <v>10433.200000000001</v>
      </c>
      <c r="E78">
        <v>0.343893</v>
      </c>
      <c r="F78">
        <v>3.0441989999999999E-2</v>
      </c>
      <c r="G78">
        <v>2.7475645000000001E-5</v>
      </c>
      <c r="H78">
        <v>3.1557480000000001E-7</v>
      </c>
      <c r="I78">
        <v>2.3737898000000001E-8</v>
      </c>
      <c r="J78">
        <v>3.3325162000000002E-6</v>
      </c>
      <c r="K78">
        <v>1.0585913000000001E-2</v>
      </c>
      <c r="L78">
        <v>2.1546122999999999E-4</v>
      </c>
      <c r="M78">
        <v>3.0342517999999998</v>
      </c>
      <c r="N78">
        <v>1.3709427999999999E-2</v>
      </c>
      <c r="O78">
        <v>0</v>
      </c>
      <c r="P78">
        <v>9.2492021999999999E-10</v>
      </c>
      <c r="Q78">
        <v>-9.2796491999999999E-4</v>
      </c>
      <c r="R78">
        <v>3.0795264000000001E-5</v>
      </c>
    </row>
    <row r="79" spans="1:18" x14ac:dyDescent="0.25">
      <c r="A79" t="s">
        <v>117</v>
      </c>
      <c r="B79">
        <v>3.5314000000000001</v>
      </c>
      <c r="C79">
        <v>732847000</v>
      </c>
      <c r="D79">
        <v>10933.4</v>
      </c>
      <c r="E79">
        <v>0.32615132000000002</v>
      </c>
      <c r="F79">
        <v>7.3315103000000002E-4</v>
      </c>
      <c r="G79">
        <v>2.6686634999999999E-5</v>
      </c>
      <c r="H79">
        <v>4.8785304999999998E-8</v>
      </c>
      <c r="I79">
        <v>3.8566356000000001E-13</v>
      </c>
      <c r="J79" t="e">
        <v>#NUM!</v>
      </c>
      <c r="K79">
        <v>3.2387207000000001E-2</v>
      </c>
      <c r="L79">
        <v>1.2482918000000001E-4</v>
      </c>
      <c r="M79">
        <v>-2.8764392000000001</v>
      </c>
      <c r="N79">
        <v>3.8377150999999998E-3</v>
      </c>
      <c r="O79">
        <v>3.6533825999999999E-8</v>
      </c>
      <c r="P79" t="e">
        <v>#NUM!</v>
      </c>
      <c r="Q79">
        <v>-9.7349909999999999E-4</v>
      </c>
      <c r="R79">
        <v>1.3007685999999999E-5</v>
      </c>
    </row>
    <row r="80" spans="1:18" x14ac:dyDescent="0.25">
      <c r="A80" t="s">
        <v>118</v>
      </c>
      <c r="B80">
        <v>3.5314000000000001</v>
      </c>
      <c r="C80">
        <v>732828000</v>
      </c>
      <c r="D80">
        <v>10434.6</v>
      </c>
      <c r="E80">
        <v>0.34232267999999999</v>
      </c>
      <c r="F80">
        <v>2.7300596E-2</v>
      </c>
      <c r="G80">
        <v>2.7364537999999999E-5</v>
      </c>
      <c r="H80">
        <v>2.9091184000000001E-7</v>
      </c>
      <c r="I80">
        <v>6.6247426999999995E-7</v>
      </c>
      <c r="J80">
        <v>2.9461679999999998E-6</v>
      </c>
      <c r="K80">
        <v>1.1542362E-2</v>
      </c>
      <c r="L80">
        <v>2.2183481999999999E-4</v>
      </c>
      <c r="M80">
        <v>-2.7961448999999998</v>
      </c>
      <c r="N80">
        <v>1.2945284E-2</v>
      </c>
      <c r="O80">
        <v>0</v>
      </c>
      <c r="P80">
        <v>7.4346074999999997E-10</v>
      </c>
      <c r="Q80">
        <v>-1.1010604E-3</v>
      </c>
      <c r="R80">
        <v>2.8729563999999998E-5</v>
      </c>
    </row>
    <row r="81" spans="1:18" x14ac:dyDescent="0.25">
      <c r="A81" t="s">
        <v>119</v>
      </c>
      <c r="B81">
        <v>3.5314000000000001</v>
      </c>
      <c r="C81">
        <v>732842000</v>
      </c>
      <c r="D81">
        <v>10434.4</v>
      </c>
      <c r="E81">
        <v>0.32443469000000003</v>
      </c>
      <c r="F81">
        <v>7.0473694000000001E-4</v>
      </c>
      <c r="G81">
        <v>2.6981053E-5</v>
      </c>
      <c r="H81">
        <v>4.7396045000000001E-8</v>
      </c>
      <c r="I81">
        <v>1.1744762999999999E-9</v>
      </c>
      <c r="J81" t="e">
        <v>#NUM!</v>
      </c>
      <c r="K81">
        <v>3.1459972000000003E-2</v>
      </c>
      <c r="L81">
        <v>1.1668364E-4</v>
      </c>
      <c r="M81">
        <v>-2.8486894999999999</v>
      </c>
      <c r="N81">
        <v>3.6960438999999999E-3</v>
      </c>
      <c r="O81">
        <v>0</v>
      </c>
      <c r="P81" t="e">
        <v>#NUM!</v>
      </c>
      <c r="Q81">
        <v>-8.7722381999999998E-4</v>
      </c>
      <c r="R81">
        <v>1.2265232E-5</v>
      </c>
    </row>
    <row r="82" spans="1:18" x14ac:dyDescent="0.25">
      <c r="A82" t="s">
        <v>120</v>
      </c>
      <c r="B82">
        <v>3.5314000000000001</v>
      </c>
      <c r="C82">
        <v>733036000</v>
      </c>
      <c r="D82">
        <v>9940.42</v>
      </c>
      <c r="E82">
        <v>0.32330214000000002</v>
      </c>
      <c r="F82">
        <v>7.1782371999999997E-4</v>
      </c>
      <c r="G82">
        <v>2.6908978999999999E-5</v>
      </c>
      <c r="H82">
        <v>4.8382204000000002E-8</v>
      </c>
      <c r="I82">
        <v>3.2893785E-9</v>
      </c>
      <c r="J82" t="e">
        <v>#NUM!</v>
      </c>
      <c r="K82">
        <v>3.1194089000000001E-2</v>
      </c>
      <c r="L82">
        <v>1.1782716000000001E-4</v>
      </c>
      <c r="M82">
        <v>-2.8795666</v>
      </c>
      <c r="N82">
        <v>3.7617903999999998E-3</v>
      </c>
      <c r="O82">
        <v>3.0764649000000002E-8</v>
      </c>
      <c r="P82" t="e">
        <v>#NUM!</v>
      </c>
      <c r="Q82">
        <v>-1.0153315999999999E-3</v>
      </c>
      <c r="R82">
        <v>1.255157E-5</v>
      </c>
    </row>
    <row r="83" spans="1:18" x14ac:dyDescent="0.25">
      <c r="A83" t="s">
        <v>121</v>
      </c>
      <c r="B83">
        <v>3.5314000000000001</v>
      </c>
      <c r="C83">
        <v>733088000</v>
      </c>
      <c r="D83">
        <v>10603.5</v>
      </c>
      <c r="E83">
        <v>0.32873702999999999</v>
      </c>
      <c r="F83">
        <v>7.4059113999999995E-4</v>
      </c>
      <c r="G83">
        <v>2.7005904999999999E-5</v>
      </c>
      <c r="H83">
        <v>4.9177959000000002E-8</v>
      </c>
      <c r="I83">
        <v>2.1025547999999999E-11</v>
      </c>
      <c r="J83" t="e">
        <v>#NUM!</v>
      </c>
      <c r="K83">
        <v>3.2124308999999997E-2</v>
      </c>
      <c r="L83">
        <v>1.2245185999999999E-4</v>
      </c>
      <c r="M83">
        <v>-2.8552895</v>
      </c>
      <c r="N83">
        <v>3.7988508000000002E-3</v>
      </c>
      <c r="O83">
        <v>0</v>
      </c>
      <c r="P83" t="e">
        <v>#NUM!</v>
      </c>
      <c r="Q83">
        <v>-1.271189E-3</v>
      </c>
      <c r="R83">
        <v>1.2868807E-5</v>
      </c>
    </row>
    <row r="84" spans="1:18" x14ac:dyDescent="0.25">
      <c r="A84" t="s">
        <v>122</v>
      </c>
      <c r="B84">
        <v>3.5314000000000001</v>
      </c>
      <c r="C84">
        <v>732793000</v>
      </c>
      <c r="D84">
        <v>9882.14</v>
      </c>
      <c r="E84">
        <v>0.34195576999999999</v>
      </c>
      <c r="F84">
        <v>3.1791846999999998E-2</v>
      </c>
      <c r="G84">
        <v>2.7131809000000001E-5</v>
      </c>
      <c r="H84">
        <v>3.3123082999999998E-7</v>
      </c>
      <c r="I84">
        <v>1.027622E-7</v>
      </c>
      <c r="J84">
        <v>3.5062794E-6</v>
      </c>
      <c r="K84">
        <v>9.5646512999999992E-3</v>
      </c>
      <c r="L84">
        <v>2.3193479000000001E-4</v>
      </c>
      <c r="M84">
        <v>3.1234288000000001</v>
      </c>
      <c r="N84">
        <v>1.6353675000000002E-2</v>
      </c>
      <c r="O84">
        <v>0</v>
      </c>
      <c r="P84">
        <v>1.0986983E-9</v>
      </c>
      <c r="Q84">
        <v>-8.5854308999999999E-4</v>
      </c>
      <c r="R84">
        <v>3.3175615999999998E-5</v>
      </c>
    </row>
    <row r="85" spans="1:18" x14ac:dyDescent="0.25">
      <c r="A85" t="s">
        <v>123</v>
      </c>
      <c r="B85">
        <v>3.5314000000000001</v>
      </c>
      <c r="C85">
        <v>732824000</v>
      </c>
      <c r="D85">
        <v>10395.200000000001</v>
      </c>
      <c r="E85">
        <v>0.36503991000000002</v>
      </c>
      <c r="F85">
        <v>3.1287138999999999E-2</v>
      </c>
      <c r="G85">
        <v>2.7633954000000001E-5</v>
      </c>
      <c r="H85">
        <v>3.2374962000000002E-7</v>
      </c>
      <c r="I85">
        <v>2.6091645999999999E-6</v>
      </c>
      <c r="J85">
        <v>2.9899075000000001E-6</v>
      </c>
      <c r="K85">
        <v>9.7513844999999998E-3</v>
      </c>
      <c r="L85">
        <v>2.231511E-4</v>
      </c>
      <c r="M85">
        <v>-2.6288900000000002</v>
      </c>
      <c r="N85">
        <v>1.5480703E-2</v>
      </c>
      <c r="O85">
        <v>1.4887816E-8</v>
      </c>
      <c r="P85">
        <v>1.0487238E-9</v>
      </c>
      <c r="Q85">
        <v>-9.2986233999999999E-4</v>
      </c>
      <c r="R85">
        <v>3.2152318000000003E-5</v>
      </c>
    </row>
    <row r="86" spans="1:18" x14ac:dyDescent="0.25">
      <c r="A86" t="s">
        <v>124</v>
      </c>
      <c r="B86">
        <v>3.5314000000000001</v>
      </c>
      <c r="C86">
        <v>732950000</v>
      </c>
      <c r="D86">
        <v>11549.7</v>
      </c>
      <c r="E86">
        <v>0.34271697000000001</v>
      </c>
      <c r="F86">
        <v>2.1115317000000002E-2</v>
      </c>
      <c r="G86">
        <v>2.7219364000000001E-5</v>
      </c>
      <c r="H86">
        <v>2.2382373000000001E-7</v>
      </c>
      <c r="I86">
        <v>4.8247895000000002E-7</v>
      </c>
      <c r="J86">
        <v>2.2910580000000001E-6</v>
      </c>
      <c r="K86">
        <v>1.6014790000000001E-2</v>
      </c>
      <c r="L86">
        <v>2.0151509999999999E-4</v>
      </c>
      <c r="M86">
        <v>-2.8122617000000001</v>
      </c>
      <c r="N86">
        <v>8.4458322999999991E-3</v>
      </c>
      <c r="O86">
        <v>0</v>
      </c>
      <c r="P86">
        <v>3.8869644000000003E-10</v>
      </c>
      <c r="Q86">
        <v>-1.1507335000000001E-3</v>
      </c>
      <c r="R86">
        <v>2.2499595E-5</v>
      </c>
    </row>
    <row r="87" spans="1:18" x14ac:dyDescent="0.25">
      <c r="A87" t="s">
        <v>125</v>
      </c>
      <c r="B87">
        <v>3.5314000000000001</v>
      </c>
      <c r="C87">
        <v>732500000</v>
      </c>
      <c r="D87">
        <v>10977.5</v>
      </c>
      <c r="E87">
        <v>0.34142837999999998</v>
      </c>
      <c r="F87">
        <v>1.7462826E-3</v>
      </c>
      <c r="G87">
        <v>2.7252848999999998E-5</v>
      </c>
      <c r="H87">
        <v>1.1131501E-7</v>
      </c>
      <c r="I87">
        <v>1.1033866E-8</v>
      </c>
      <c r="J87" t="e">
        <v>#NUM!</v>
      </c>
      <c r="K87">
        <v>1.04648E-2</v>
      </c>
      <c r="L87">
        <v>2.1428382000000001E-4</v>
      </c>
      <c r="M87">
        <v>3.0496401</v>
      </c>
      <c r="N87">
        <v>1.3828955E-2</v>
      </c>
      <c r="O87">
        <v>0</v>
      </c>
      <c r="P87">
        <v>9.0741243999999998E-10</v>
      </c>
      <c r="Q87">
        <v>-7.2799004000000003E-4</v>
      </c>
      <c r="R87">
        <v>2.9309574E-5</v>
      </c>
    </row>
    <row r="88" spans="1:18" x14ac:dyDescent="0.25">
      <c r="A88" t="s">
        <v>126</v>
      </c>
      <c r="B88">
        <v>3.5314000000000001</v>
      </c>
      <c r="C88">
        <v>732391000</v>
      </c>
      <c r="D88">
        <v>10522.5</v>
      </c>
      <c r="E88">
        <v>0.32833517000000001</v>
      </c>
      <c r="F88">
        <v>7.6872829000000002E-4</v>
      </c>
      <c r="G88">
        <v>2.6741083000000001E-5</v>
      </c>
      <c r="H88">
        <v>5.0480114000000003E-8</v>
      </c>
      <c r="I88">
        <v>2.3050585000000001E-10</v>
      </c>
      <c r="J88" t="e">
        <v>#NUM!</v>
      </c>
      <c r="K88">
        <v>3.2336202000000001E-2</v>
      </c>
      <c r="L88">
        <v>1.2864366E-4</v>
      </c>
      <c r="M88">
        <v>3.0090287999999998</v>
      </c>
      <c r="N88">
        <v>3.9664792000000003E-3</v>
      </c>
      <c r="O88">
        <v>3.4988346E-8</v>
      </c>
      <c r="P88" t="e">
        <v>#NUM!</v>
      </c>
      <c r="Q88">
        <v>-9.0575640999999995E-4</v>
      </c>
      <c r="R88">
        <v>1.3337632999999999E-5</v>
      </c>
    </row>
    <row r="89" spans="1:18" x14ac:dyDescent="0.25">
      <c r="A89" t="s">
        <v>127</v>
      </c>
      <c r="B89">
        <v>3.5314000000000001</v>
      </c>
      <c r="C89">
        <v>732817000</v>
      </c>
      <c r="D89">
        <v>10611.6</v>
      </c>
      <c r="E89">
        <v>0.33904856999999999</v>
      </c>
      <c r="F89">
        <v>2.7245022000000001E-2</v>
      </c>
      <c r="G89">
        <v>2.7083787000000001E-5</v>
      </c>
      <c r="H89">
        <v>2.9268794E-7</v>
      </c>
      <c r="I89">
        <v>6.6920851999999997E-7</v>
      </c>
      <c r="J89">
        <v>2.9775741000000002E-6</v>
      </c>
      <c r="K89">
        <v>1.0918334E-2</v>
      </c>
      <c r="L89">
        <v>2.176829E-4</v>
      </c>
      <c r="M89">
        <v>-2.8144863</v>
      </c>
      <c r="N89">
        <v>1.3435513E-2</v>
      </c>
      <c r="O89">
        <v>0</v>
      </c>
      <c r="P89">
        <v>8.2169827999999995E-10</v>
      </c>
      <c r="Q89">
        <v>-1.2035774000000001E-3</v>
      </c>
      <c r="R89">
        <v>2.9409381000000001E-5</v>
      </c>
    </row>
    <row r="90" spans="1:18" x14ac:dyDescent="0.25">
      <c r="A90" t="s">
        <v>128</v>
      </c>
      <c r="B90">
        <v>3.5314000000000001</v>
      </c>
      <c r="C90">
        <v>732816000</v>
      </c>
      <c r="D90">
        <v>10768.3</v>
      </c>
      <c r="E90">
        <v>0.35503096000000001</v>
      </c>
      <c r="F90">
        <v>4.0653672000000002E-2</v>
      </c>
      <c r="G90">
        <v>2.7228652000000001E-5</v>
      </c>
      <c r="H90">
        <v>4.1492330000000002E-7</v>
      </c>
      <c r="I90">
        <v>1.0771871E-6</v>
      </c>
      <c r="J90">
        <v>4.2021991999999998E-6</v>
      </c>
      <c r="K90">
        <v>7.8670324999999992E-3</v>
      </c>
      <c r="L90">
        <v>2.7336340999999998E-4</v>
      </c>
      <c r="M90">
        <v>3.5764350999999999</v>
      </c>
      <c r="N90">
        <v>2.3594415000000001E-2</v>
      </c>
      <c r="O90">
        <v>0</v>
      </c>
      <c r="P90">
        <v>1.7695173000000001E-9</v>
      </c>
      <c r="Q90">
        <v>-6.8758443999999996E-4</v>
      </c>
      <c r="R90">
        <v>4.2068311999999998E-5</v>
      </c>
    </row>
    <row r="91" spans="1:18" x14ac:dyDescent="0.25">
      <c r="A91" t="s">
        <v>129</v>
      </c>
      <c r="B91">
        <v>3.5314000000000001</v>
      </c>
      <c r="C91">
        <v>733188000</v>
      </c>
      <c r="D91">
        <v>10578.5</v>
      </c>
      <c r="E91">
        <v>0.31879361000000001</v>
      </c>
      <c r="F91">
        <v>7.2345899000000001E-4</v>
      </c>
      <c r="G91">
        <v>2.6449162E-5</v>
      </c>
      <c r="H91">
        <v>4.9037048E-8</v>
      </c>
      <c r="I91">
        <v>1.1145403000000001E-11</v>
      </c>
      <c r="J91" t="e">
        <v>#NUM!</v>
      </c>
      <c r="K91">
        <v>3.2104756999999998E-2</v>
      </c>
      <c r="L91">
        <v>1.2372587000000001E-4</v>
      </c>
      <c r="M91">
        <v>-2.8858885000000001</v>
      </c>
      <c r="N91">
        <v>3.8379360000000001E-3</v>
      </c>
      <c r="O91">
        <v>3.5048432000000003E-8</v>
      </c>
      <c r="P91" t="e">
        <v>#NUM!</v>
      </c>
      <c r="Q91">
        <v>-1.0225434E-3</v>
      </c>
      <c r="R91">
        <v>1.3038099E-5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DB0C-367A-47CD-9447-754FC4BC7EA2}">
  <dimension ref="A1:B15"/>
  <sheetViews>
    <sheetView workbookViewId="0">
      <selection sqref="A1:B1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130</v>
      </c>
      <c r="B1" t="s">
        <v>131</v>
      </c>
    </row>
    <row r="2" spans="1:2" x14ac:dyDescent="0.25">
      <c r="A2">
        <v>1</v>
      </c>
      <c r="B2" s="7">
        <v>4.1203598999999997E-5</v>
      </c>
    </row>
    <row r="3" spans="1:2" x14ac:dyDescent="0.25">
      <c r="A3">
        <v>2</v>
      </c>
      <c r="B3" s="8">
        <v>4.1254719000000002E-5</v>
      </c>
    </row>
    <row r="4" spans="1:2" x14ac:dyDescent="0.25">
      <c r="A4">
        <v>3</v>
      </c>
      <c r="B4" s="7">
        <v>4.0712315999999997E-5</v>
      </c>
    </row>
    <row r="5" spans="1:2" x14ac:dyDescent="0.25">
      <c r="A5">
        <v>4</v>
      </c>
      <c r="B5" s="8">
        <v>4.1439593999999999E-5</v>
      </c>
    </row>
    <row r="6" spans="1:2" x14ac:dyDescent="0.25">
      <c r="A6">
        <v>5</v>
      </c>
      <c r="B6" s="7">
        <v>4.1290410000000001E-5</v>
      </c>
    </row>
    <row r="7" spans="1:2" x14ac:dyDescent="0.25">
      <c r="A7">
        <v>6</v>
      </c>
      <c r="B7" s="8">
        <v>4.0926049000000002E-5</v>
      </c>
    </row>
    <row r="8" spans="1:2" x14ac:dyDescent="0.25">
      <c r="A8">
        <v>7</v>
      </c>
      <c r="B8" s="7">
        <v>4.1153511999999998E-5</v>
      </c>
    </row>
    <row r="9" spans="1:2" x14ac:dyDescent="0.25">
      <c r="A9">
        <v>8</v>
      </c>
      <c r="B9" s="8">
        <v>4.1322478000000003E-5</v>
      </c>
    </row>
    <row r="10" spans="1:2" x14ac:dyDescent="0.25">
      <c r="A10">
        <v>9</v>
      </c>
      <c r="B10" s="7">
        <v>4.1639274000000002E-5</v>
      </c>
    </row>
    <row r="11" spans="1:2" x14ac:dyDescent="0.25">
      <c r="A11">
        <v>10</v>
      </c>
      <c r="B11" s="8">
        <v>4.1441615999999997E-5</v>
      </c>
    </row>
    <row r="12" spans="1:2" x14ac:dyDescent="0.25">
      <c r="A12">
        <v>11</v>
      </c>
      <c r="B12" s="7">
        <v>4.1730782000000001E-5</v>
      </c>
    </row>
    <row r="13" spans="1:2" x14ac:dyDescent="0.25">
      <c r="A13">
        <v>12</v>
      </c>
      <c r="B13" s="8">
        <v>4.0246259999999998E-5</v>
      </c>
    </row>
    <row r="14" spans="1:2" x14ac:dyDescent="0.25">
      <c r="A14">
        <v>13</v>
      </c>
      <c r="B14" s="7">
        <v>4.0832723999999999E-5</v>
      </c>
    </row>
    <row r="15" spans="1:2" x14ac:dyDescent="0.25">
      <c r="A15" t="s">
        <v>132</v>
      </c>
      <c r="B15">
        <f>AVERAGE(B2:B14)</f>
        <v>4.116871792307692E-5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226B-D9EF-4891-9771-CE3B21F53A6D}">
  <dimension ref="A1:N79"/>
  <sheetViews>
    <sheetView tabSelected="1" topLeftCell="A59" workbookViewId="0">
      <selection activeCell="G78" sqref="G78"/>
    </sheetView>
  </sheetViews>
  <sheetFormatPr defaultRowHeight="15" x14ac:dyDescent="0.25"/>
  <cols>
    <col min="12" max="12" width="14.28515625" customWidth="1"/>
    <col min="13" max="13" width="12" customWidth="1"/>
  </cols>
  <sheetData>
    <row r="1" spans="1:14" x14ac:dyDescent="0.25">
      <c r="A1" t="s">
        <v>130</v>
      </c>
      <c r="B1" t="s">
        <v>143</v>
      </c>
      <c r="C1" t="s">
        <v>133</v>
      </c>
      <c r="D1" t="s">
        <v>134</v>
      </c>
      <c r="E1" t="s">
        <v>135</v>
      </c>
      <c r="L1" t="s">
        <v>137</v>
      </c>
      <c r="M1">
        <v>2.7998236818283933E-2</v>
      </c>
      <c r="N1" t="s">
        <v>140</v>
      </c>
    </row>
    <row r="2" spans="1:14" x14ac:dyDescent="0.25">
      <c r="A2" s="9" t="s">
        <v>136</v>
      </c>
      <c r="B2" s="9">
        <v>0</v>
      </c>
      <c r="C2">
        <v>0</v>
      </c>
      <c r="D2">
        <v>4.116871792307692E-5</v>
      </c>
      <c r="E2">
        <v>0</v>
      </c>
      <c r="L2" t="s">
        <v>138</v>
      </c>
      <c r="M2">
        <v>2.5452942562076319E-2</v>
      </c>
    </row>
    <row r="3" spans="1:14" x14ac:dyDescent="0.25">
      <c r="A3">
        <v>14</v>
      </c>
      <c r="B3">
        <f>(A3-13)*1.065</f>
        <v>1.0649999999999999</v>
      </c>
      <c r="C3">
        <f>0.027998237*B3-((0.000033056)/2)*B3^2</f>
        <v>2.9799375934199998E-2</v>
      </c>
      <c r="D3">
        <v>3.9963818999999997E-5</v>
      </c>
      <c r="E3">
        <v>9.1712404999999994E-8</v>
      </c>
      <c r="L3" t="s">
        <v>139</v>
      </c>
      <c r="M3">
        <f>(M2-M1)/77</f>
        <v>-3.3055769561137845E-5</v>
      </c>
    </row>
    <row r="4" spans="1:14" x14ac:dyDescent="0.25">
      <c r="A4">
        <v>15</v>
      </c>
      <c r="B4">
        <f t="shared" ref="B4:B67" si="0">(A4-13)*1.065</f>
        <v>2.13</v>
      </c>
      <c r="C4">
        <f>0.027998237*B4-((0.000033056)/2)*B4^2</f>
        <v>5.9561258926799997E-2</v>
      </c>
      <c r="D4">
        <v>3.8442017000000002E-5</v>
      </c>
      <c r="E4">
        <v>2.5259811E-7</v>
      </c>
    </row>
    <row r="5" spans="1:14" x14ac:dyDescent="0.25">
      <c r="A5">
        <v>16</v>
      </c>
      <c r="B5">
        <f t="shared" si="0"/>
        <v>3.1949999999999998</v>
      </c>
      <c r="C5">
        <f t="shared" ref="C5:C68" si="1">0.027998237*B5-((0.000033056)/2)*B5^2</f>
        <v>8.9285648977800003E-2</v>
      </c>
      <c r="D5">
        <v>3.7509438000000001E-5</v>
      </c>
      <c r="E5">
        <v>5.8882340999999998E-7</v>
      </c>
    </row>
    <row r="6" spans="1:14" x14ac:dyDescent="0.25">
      <c r="A6">
        <v>17</v>
      </c>
      <c r="B6">
        <f t="shared" si="0"/>
        <v>4.26</v>
      </c>
      <c r="C6">
        <f t="shared" si="1"/>
        <v>0.1189725460872</v>
      </c>
      <c r="D6">
        <v>3.4721631999999997E-5</v>
      </c>
      <c r="E6">
        <v>7.0793729000000001E-8</v>
      </c>
    </row>
    <row r="7" spans="1:14" x14ac:dyDescent="0.25">
      <c r="A7">
        <v>18</v>
      </c>
      <c r="B7">
        <f t="shared" si="0"/>
        <v>5.3249999999999993</v>
      </c>
      <c r="C7">
        <f t="shared" si="1"/>
        <v>0.148621950255</v>
      </c>
      <c r="D7">
        <v>3.4897500000000003E-5</v>
      </c>
      <c r="E7">
        <v>4.9103245999999995E-7</v>
      </c>
    </row>
    <row r="8" spans="1:14" x14ac:dyDescent="0.25">
      <c r="A8">
        <v>19</v>
      </c>
      <c r="B8">
        <f t="shared" si="0"/>
        <v>6.39</v>
      </c>
      <c r="C8">
        <f t="shared" si="1"/>
        <v>0.17823386148119999</v>
      </c>
      <c r="D8">
        <v>3.4047804E-5</v>
      </c>
      <c r="E8">
        <v>4.5621599999999999E-7</v>
      </c>
    </row>
    <row r="9" spans="1:14" x14ac:dyDescent="0.25">
      <c r="A9">
        <v>20</v>
      </c>
      <c r="B9">
        <f t="shared" si="0"/>
        <v>7.4550000000000001</v>
      </c>
      <c r="C9">
        <f t="shared" si="1"/>
        <v>0.20780827976579999</v>
      </c>
      <c r="D9">
        <v>3.2183352000000003E-5</v>
      </c>
      <c r="E9">
        <v>1.7228866E-7</v>
      </c>
    </row>
    <row r="10" spans="1:14" x14ac:dyDescent="0.25">
      <c r="A10">
        <v>21</v>
      </c>
      <c r="B10">
        <f t="shared" si="0"/>
        <v>8.52</v>
      </c>
      <c r="C10">
        <f t="shared" si="1"/>
        <v>0.23734520510879997</v>
      </c>
      <c r="D10">
        <v>3.1796640000000003E-5</v>
      </c>
      <c r="E10">
        <v>5.9080016999999999E-8</v>
      </c>
    </row>
    <row r="11" spans="1:14" x14ac:dyDescent="0.25">
      <c r="A11">
        <v>22</v>
      </c>
      <c r="B11">
        <f t="shared" si="0"/>
        <v>9.5849999999999991</v>
      </c>
      <c r="C11">
        <f t="shared" si="1"/>
        <v>0.26684463751019993</v>
      </c>
      <c r="D11">
        <v>3.2077703999999997E-5</v>
      </c>
      <c r="E11">
        <v>3.8730821000000001E-7</v>
      </c>
    </row>
    <row r="12" spans="1:14" x14ac:dyDescent="0.25">
      <c r="A12">
        <v>23</v>
      </c>
      <c r="B12">
        <f t="shared" si="0"/>
        <v>10.649999999999999</v>
      </c>
      <c r="C12">
        <f t="shared" si="1"/>
        <v>0.29630657696999996</v>
      </c>
      <c r="D12">
        <v>3.1770273999999999E-5</v>
      </c>
      <c r="E12">
        <v>1.4279959E-7</v>
      </c>
    </row>
    <row r="13" spans="1:14" x14ac:dyDescent="0.25">
      <c r="A13">
        <v>24</v>
      </c>
      <c r="B13">
        <f t="shared" si="0"/>
        <v>11.715</v>
      </c>
      <c r="C13">
        <f t="shared" si="1"/>
        <v>0.32573102348819999</v>
      </c>
      <c r="D13">
        <v>3.0536702999999997E-5</v>
      </c>
      <c r="E13">
        <v>5.8159937999999999E-8</v>
      </c>
    </row>
    <row r="14" spans="1:14" x14ac:dyDescent="0.25">
      <c r="A14">
        <v>25</v>
      </c>
      <c r="B14">
        <f t="shared" si="0"/>
        <v>12.78</v>
      </c>
      <c r="C14">
        <f t="shared" si="1"/>
        <v>0.35511797706479997</v>
      </c>
      <c r="D14">
        <v>3.1095198000000001E-5</v>
      </c>
      <c r="E14">
        <v>3.8988886999999998E-7</v>
      </c>
    </row>
    <row r="15" spans="1:14" x14ac:dyDescent="0.25">
      <c r="A15">
        <v>26</v>
      </c>
      <c r="B15">
        <f t="shared" si="0"/>
        <v>13.844999999999999</v>
      </c>
      <c r="C15">
        <f t="shared" si="1"/>
        <v>0.38446743769979996</v>
      </c>
      <c r="D15">
        <v>3.0752266999999997E-5</v>
      </c>
      <c r="E15">
        <v>3.9386193000000002E-7</v>
      </c>
    </row>
    <row r="16" spans="1:14" x14ac:dyDescent="0.25">
      <c r="A16">
        <v>27</v>
      </c>
      <c r="B16">
        <f t="shared" si="0"/>
        <v>14.91</v>
      </c>
      <c r="C16">
        <f t="shared" si="1"/>
        <v>0.41377940539320002</v>
      </c>
      <c r="D16">
        <v>3.0536281999999998E-5</v>
      </c>
      <c r="E16">
        <v>3.7834958000000001E-7</v>
      </c>
    </row>
    <row r="17" spans="1:5" x14ac:dyDescent="0.25">
      <c r="A17">
        <v>28</v>
      </c>
      <c r="B17">
        <f t="shared" si="0"/>
        <v>15.975</v>
      </c>
      <c r="C17">
        <f t="shared" si="1"/>
        <v>0.44305388014499997</v>
      </c>
      <c r="D17">
        <v>2.9770391000000001E-5</v>
      </c>
      <c r="E17">
        <v>5.3132514000000001E-8</v>
      </c>
    </row>
    <row r="18" spans="1:5" x14ac:dyDescent="0.25">
      <c r="A18">
        <v>29</v>
      </c>
      <c r="B18">
        <f t="shared" si="0"/>
        <v>17.04</v>
      </c>
      <c r="C18">
        <f t="shared" si="1"/>
        <v>0.47229086195519998</v>
      </c>
      <c r="D18">
        <v>3.0483959999999999E-5</v>
      </c>
      <c r="E18">
        <v>3.7736742999999999E-7</v>
      </c>
    </row>
    <row r="19" spans="1:5" x14ac:dyDescent="0.25">
      <c r="A19">
        <v>30</v>
      </c>
      <c r="B19">
        <f t="shared" si="0"/>
        <v>18.105</v>
      </c>
      <c r="C19">
        <f t="shared" si="1"/>
        <v>0.50149035082379989</v>
      </c>
      <c r="D19">
        <v>3.0263338999999999E-5</v>
      </c>
      <c r="E19">
        <v>3.5922638000000002E-7</v>
      </c>
    </row>
    <row r="20" spans="1:5" x14ac:dyDescent="0.25">
      <c r="A20">
        <v>31</v>
      </c>
      <c r="B20">
        <f t="shared" si="0"/>
        <v>19.169999999999998</v>
      </c>
      <c r="C20">
        <f t="shared" si="1"/>
        <v>0.53065234675079986</v>
      </c>
      <c r="D20">
        <v>3.0050866000000001E-5</v>
      </c>
      <c r="E20">
        <v>3.6789435999999998E-7</v>
      </c>
    </row>
    <row r="21" spans="1:5" x14ac:dyDescent="0.25">
      <c r="A21">
        <v>32</v>
      </c>
      <c r="B21">
        <f t="shared" si="0"/>
        <v>20.234999999999999</v>
      </c>
      <c r="C21">
        <f t="shared" si="1"/>
        <v>0.5597768497361999</v>
      </c>
      <c r="D21">
        <v>2.9077948999999999E-5</v>
      </c>
      <c r="E21">
        <v>7.5931649000000005E-8</v>
      </c>
    </row>
    <row r="22" spans="1:5" x14ac:dyDescent="0.25">
      <c r="A22">
        <v>33</v>
      </c>
      <c r="B22">
        <f t="shared" si="0"/>
        <v>21.299999999999997</v>
      </c>
      <c r="C22">
        <f t="shared" si="1"/>
        <v>0.58886385978</v>
      </c>
      <c r="D22">
        <v>2.9848992999999999E-5</v>
      </c>
      <c r="E22">
        <v>3.4620138999999998E-7</v>
      </c>
    </row>
    <row r="23" spans="1:5" x14ac:dyDescent="0.25">
      <c r="A23">
        <v>34</v>
      </c>
      <c r="B23">
        <f t="shared" si="0"/>
        <v>22.364999999999998</v>
      </c>
      <c r="C23">
        <f t="shared" si="1"/>
        <v>0.61791337688219994</v>
      </c>
      <c r="D23">
        <v>3.0144477999999999E-5</v>
      </c>
      <c r="E23">
        <v>3.6797701E-7</v>
      </c>
    </row>
    <row r="24" spans="1:5" x14ac:dyDescent="0.25">
      <c r="A24">
        <v>35</v>
      </c>
      <c r="B24">
        <f t="shared" si="0"/>
        <v>23.43</v>
      </c>
      <c r="C24">
        <f t="shared" si="1"/>
        <v>0.64692540104280005</v>
      </c>
      <c r="D24">
        <v>2.8624788000000001E-5</v>
      </c>
      <c r="E24">
        <v>5.2431401999999997E-8</v>
      </c>
    </row>
    <row r="25" spans="1:5" x14ac:dyDescent="0.25">
      <c r="A25">
        <v>36</v>
      </c>
      <c r="B25">
        <f t="shared" si="0"/>
        <v>24.494999999999997</v>
      </c>
      <c r="C25">
        <f t="shared" si="1"/>
        <v>0.6758999322617999</v>
      </c>
      <c r="D25">
        <v>2.8716544999999998E-5</v>
      </c>
      <c r="E25">
        <v>5.3511445000000001E-8</v>
      </c>
    </row>
    <row r="26" spans="1:5" x14ac:dyDescent="0.25">
      <c r="A26">
        <v>37</v>
      </c>
      <c r="B26">
        <f t="shared" si="0"/>
        <v>25.56</v>
      </c>
      <c r="C26">
        <f t="shared" si="1"/>
        <v>0.70483697053920003</v>
      </c>
      <c r="D26">
        <v>2.8916368999999998E-5</v>
      </c>
      <c r="E26">
        <v>5.5106028E-8</v>
      </c>
    </row>
    <row r="27" spans="1:5" x14ac:dyDescent="0.25">
      <c r="A27">
        <v>38</v>
      </c>
      <c r="B27">
        <f t="shared" si="0"/>
        <v>26.625</v>
      </c>
      <c r="C27">
        <f t="shared" si="1"/>
        <v>0.73373651587499999</v>
      </c>
      <c r="D27">
        <v>2.8520287E-5</v>
      </c>
      <c r="E27">
        <v>5.1205768999999998E-8</v>
      </c>
    </row>
    <row r="28" spans="1:5" x14ac:dyDescent="0.25">
      <c r="A28">
        <v>39</v>
      </c>
      <c r="B28">
        <f t="shared" si="0"/>
        <v>27.689999999999998</v>
      </c>
      <c r="C28">
        <f t="shared" si="1"/>
        <v>0.76259856826919992</v>
      </c>
      <c r="D28">
        <v>2.9172181E-5</v>
      </c>
      <c r="E28">
        <v>3.3428092999999999E-7</v>
      </c>
    </row>
    <row r="29" spans="1:5" x14ac:dyDescent="0.25">
      <c r="A29">
        <v>40</v>
      </c>
      <c r="B29">
        <f t="shared" si="0"/>
        <v>28.754999999999999</v>
      </c>
      <c r="C29">
        <f t="shared" si="1"/>
        <v>0.79142312772180001</v>
      </c>
      <c r="D29">
        <v>2.9037609999999999E-5</v>
      </c>
      <c r="E29">
        <v>3.2829844E-7</v>
      </c>
    </row>
    <row r="30" spans="1:5" x14ac:dyDescent="0.25">
      <c r="A30">
        <v>41</v>
      </c>
      <c r="B30">
        <f t="shared" si="0"/>
        <v>29.82</v>
      </c>
      <c r="C30">
        <f t="shared" si="1"/>
        <v>0.82021019423280006</v>
      </c>
      <c r="D30">
        <v>2.8309645000000001E-5</v>
      </c>
      <c r="E30">
        <v>5.4532524000000003E-8</v>
      </c>
    </row>
    <row r="31" spans="1:5" x14ac:dyDescent="0.25">
      <c r="A31">
        <v>42</v>
      </c>
      <c r="B31">
        <f t="shared" si="0"/>
        <v>30.884999999999998</v>
      </c>
      <c r="C31">
        <f t="shared" si="1"/>
        <v>0.84895976780219995</v>
      </c>
      <c r="D31">
        <v>2.8151991E-5</v>
      </c>
      <c r="E31">
        <v>5.2406663999999999E-8</v>
      </c>
    </row>
    <row r="32" spans="1:5" x14ac:dyDescent="0.25">
      <c r="A32">
        <v>43</v>
      </c>
      <c r="B32">
        <f t="shared" si="0"/>
        <v>31.95</v>
      </c>
      <c r="C32">
        <f t="shared" si="1"/>
        <v>0.87767184843000001</v>
      </c>
      <c r="D32">
        <v>2.9069956000000001E-5</v>
      </c>
      <c r="E32">
        <v>3.3639442999999999E-7</v>
      </c>
    </row>
    <row r="33" spans="1:5" x14ac:dyDescent="0.25">
      <c r="A33">
        <v>44</v>
      </c>
      <c r="B33">
        <f t="shared" si="0"/>
        <v>33.015000000000001</v>
      </c>
      <c r="C33">
        <f t="shared" si="1"/>
        <v>0.90634643611620003</v>
      </c>
      <c r="D33">
        <v>2.8343302999999998E-5</v>
      </c>
      <c r="E33">
        <v>5.3705173999999999E-8</v>
      </c>
    </row>
    <row r="34" spans="1:5" x14ac:dyDescent="0.25">
      <c r="A34">
        <v>45</v>
      </c>
      <c r="B34">
        <f t="shared" si="0"/>
        <v>34.08</v>
      </c>
      <c r="C34">
        <f t="shared" si="1"/>
        <v>0.93498353086079988</v>
      </c>
      <c r="D34">
        <v>2.8068490999999999E-5</v>
      </c>
      <c r="E34">
        <v>5.2283263999999997E-8</v>
      </c>
    </row>
    <row r="35" spans="1:5" x14ac:dyDescent="0.25">
      <c r="A35">
        <v>46</v>
      </c>
      <c r="B35">
        <f t="shared" si="0"/>
        <v>35.144999999999996</v>
      </c>
      <c r="C35">
        <f t="shared" si="1"/>
        <v>0.9635831326637998</v>
      </c>
      <c r="D35">
        <v>2.9212129E-5</v>
      </c>
      <c r="E35">
        <v>3.4699111000000002E-7</v>
      </c>
    </row>
    <row r="36" spans="1:5" x14ac:dyDescent="0.25">
      <c r="A36">
        <v>47</v>
      </c>
      <c r="B36">
        <f t="shared" si="0"/>
        <v>36.21</v>
      </c>
      <c r="C36">
        <f t="shared" si="1"/>
        <v>0.99214524152519989</v>
      </c>
      <c r="D36">
        <v>2.7992010999999999E-5</v>
      </c>
      <c r="E36">
        <v>5.3104930000000002E-8</v>
      </c>
    </row>
    <row r="37" spans="1:5" x14ac:dyDescent="0.25">
      <c r="A37">
        <v>48</v>
      </c>
      <c r="B37">
        <f t="shared" si="0"/>
        <v>37.274999999999999</v>
      </c>
      <c r="C37">
        <f t="shared" si="1"/>
        <v>1.0206698574449999</v>
      </c>
      <c r="D37">
        <v>2.8748093000000001E-5</v>
      </c>
      <c r="E37">
        <v>3.4093830999999999E-7</v>
      </c>
    </row>
    <row r="38" spans="1:5" x14ac:dyDescent="0.25">
      <c r="A38">
        <v>49</v>
      </c>
      <c r="B38">
        <f t="shared" si="0"/>
        <v>38.339999999999996</v>
      </c>
      <c r="C38">
        <f t="shared" si="1"/>
        <v>1.0491569804231997</v>
      </c>
      <c r="D38">
        <v>2.9043607E-5</v>
      </c>
      <c r="E38">
        <v>3.4698054E-7</v>
      </c>
    </row>
    <row r="39" spans="1:5" x14ac:dyDescent="0.25">
      <c r="A39">
        <v>50</v>
      </c>
      <c r="B39">
        <f t="shared" si="0"/>
        <v>39.405000000000001</v>
      </c>
      <c r="C39">
        <f t="shared" si="1"/>
        <v>1.0776066104597999</v>
      </c>
      <c r="D39">
        <v>2.8796185999999999E-5</v>
      </c>
      <c r="E39">
        <v>3.4083715000000001E-7</v>
      </c>
    </row>
    <row r="40" spans="1:5" x14ac:dyDescent="0.25">
      <c r="A40">
        <v>51</v>
      </c>
      <c r="B40">
        <f t="shared" si="0"/>
        <v>40.47</v>
      </c>
      <c r="C40">
        <f t="shared" si="1"/>
        <v>1.1060187475547998</v>
      </c>
      <c r="D40">
        <v>2.7719038000000001E-5</v>
      </c>
      <c r="E40">
        <v>5.0772575000000001E-8</v>
      </c>
    </row>
    <row r="41" spans="1:5" x14ac:dyDescent="0.25">
      <c r="A41">
        <v>52</v>
      </c>
      <c r="B41">
        <f t="shared" si="0"/>
        <v>41.534999999999997</v>
      </c>
      <c r="C41">
        <f t="shared" si="1"/>
        <v>1.1343933917081999</v>
      </c>
      <c r="D41">
        <v>2.7870640999999999E-5</v>
      </c>
      <c r="E41">
        <v>5.0292473E-8</v>
      </c>
    </row>
    <row r="42" spans="1:5" x14ac:dyDescent="0.25">
      <c r="A42">
        <v>53</v>
      </c>
      <c r="B42">
        <f t="shared" si="0"/>
        <v>42.599999999999994</v>
      </c>
      <c r="C42">
        <f t="shared" si="1"/>
        <v>1.1627305429199999</v>
      </c>
      <c r="D42">
        <v>2.7791282E-5</v>
      </c>
      <c r="E42">
        <v>1.3978595999999999E-7</v>
      </c>
    </row>
    <row r="43" spans="1:5" x14ac:dyDescent="0.25">
      <c r="A43">
        <v>54</v>
      </c>
      <c r="B43">
        <f t="shared" si="0"/>
        <v>43.664999999999999</v>
      </c>
      <c r="C43">
        <f t="shared" si="1"/>
        <v>1.1910302011901999</v>
      </c>
      <c r="D43">
        <v>2.7607910000000001E-5</v>
      </c>
      <c r="E43">
        <v>5.0940459000000002E-8</v>
      </c>
    </row>
    <row r="44" spans="1:5" x14ac:dyDescent="0.25">
      <c r="A44">
        <v>55</v>
      </c>
      <c r="B44">
        <f t="shared" si="0"/>
        <v>44.73</v>
      </c>
      <c r="C44">
        <f t="shared" si="1"/>
        <v>1.2192923665188</v>
      </c>
      <c r="D44">
        <v>2.7617022E-5</v>
      </c>
      <c r="E44">
        <v>5.0270997000000003E-8</v>
      </c>
    </row>
    <row r="45" spans="1:5" x14ac:dyDescent="0.25">
      <c r="A45">
        <v>56</v>
      </c>
      <c r="B45">
        <f t="shared" si="0"/>
        <v>45.794999999999995</v>
      </c>
      <c r="C45">
        <f t="shared" si="1"/>
        <v>1.2475170389057997</v>
      </c>
      <c r="D45">
        <v>2.7843401000000001E-5</v>
      </c>
      <c r="E45">
        <v>5.1252356999999999E-8</v>
      </c>
    </row>
    <row r="46" spans="1:5" x14ac:dyDescent="0.25">
      <c r="A46">
        <v>57</v>
      </c>
      <c r="B46">
        <f t="shared" si="0"/>
        <v>46.86</v>
      </c>
      <c r="C46">
        <f t="shared" si="1"/>
        <v>1.2757042183512</v>
      </c>
      <c r="D46">
        <v>2.8332872000000001E-5</v>
      </c>
      <c r="E46">
        <v>3.3499197999999999E-7</v>
      </c>
    </row>
    <row r="47" spans="1:5" x14ac:dyDescent="0.25">
      <c r="A47">
        <v>58</v>
      </c>
      <c r="B47">
        <f t="shared" si="0"/>
        <v>47.924999999999997</v>
      </c>
      <c r="C47">
        <f t="shared" si="1"/>
        <v>1.3038539048549997</v>
      </c>
      <c r="D47">
        <v>2.7419193000000001E-5</v>
      </c>
      <c r="E47">
        <v>4.9228815000000001E-8</v>
      </c>
    </row>
    <row r="48" spans="1:5" x14ac:dyDescent="0.25">
      <c r="A48">
        <v>59</v>
      </c>
      <c r="B48">
        <f t="shared" si="0"/>
        <v>48.989999999999995</v>
      </c>
      <c r="C48">
        <f t="shared" si="1"/>
        <v>1.3319660984171999</v>
      </c>
      <c r="D48">
        <v>2.7421982E-5</v>
      </c>
      <c r="E48">
        <v>5.0047827E-8</v>
      </c>
    </row>
    <row r="49" spans="1:5" x14ac:dyDescent="0.25">
      <c r="A49">
        <v>60</v>
      </c>
      <c r="B49">
        <f t="shared" si="0"/>
        <v>50.055</v>
      </c>
      <c r="C49">
        <f t="shared" si="1"/>
        <v>1.3600407990377998</v>
      </c>
      <c r="D49">
        <v>2.8080858999999999E-5</v>
      </c>
      <c r="E49">
        <v>3.1878677999999998E-7</v>
      </c>
    </row>
    <row r="50" spans="1:5" x14ac:dyDescent="0.25">
      <c r="A50">
        <v>61</v>
      </c>
      <c r="B50">
        <f t="shared" si="0"/>
        <v>51.12</v>
      </c>
      <c r="C50">
        <f t="shared" si="1"/>
        <v>1.3880780067167999</v>
      </c>
      <c r="D50">
        <v>2.8351946000000001E-5</v>
      </c>
      <c r="E50">
        <v>3.5580143999999998E-7</v>
      </c>
    </row>
    <row r="51" spans="1:5" x14ac:dyDescent="0.25">
      <c r="A51">
        <v>62</v>
      </c>
      <c r="B51">
        <f t="shared" si="0"/>
        <v>52.184999999999995</v>
      </c>
      <c r="C51">
        <f t="shared" si="1"/>
        <v>1.4160777214541997</v>
      </c>
      <c r="D51">
        <v>2.7905092999999999E-5</v>
      </c>
      <c r="E51">
        <v>3.3547046999999998E-7</v>
      </c>
    </row>
    <row r="52" spans="1:5" x14ac:dyDescent="0.25">
      <c r="A52">
        <v>63</v>
      </c>
      <c r="B52">
        <f t="shared" si="0"/>
        <v>53.25</v>
      </c>
      <c r="C52">
        <f t="shared" si="1"/>
        <v>1.44403994325</v>
      </c>
      <c r="D52">
        <v>2.7218277E-5</v>
      </c>
      <c r="E52">
        <v>5.0620095E-8</v>
      </c>
    </row>
    <row r="53" spans="1:5" x14ac:dyDescent="0.25">
      <c r="A53">
        <v>64</v>
      </c>
      <c r="B53">
        <f t="shared" si="0"/>
        <v>54.314999999999998</v>
      </c>
      <c r="C53">
        <f t="shared" si="1"/>
        <v>1.4719646721041999</v>
      </c>
      <c r="D53">
        <v>2.7849503999999999E-5</v>
      </c>
      <c r="E53">
        <v>3.1339356000000003E-7</v>
      </c>
    </row>
    <row r="54" spans="1:5" x14ac:dyDescent="0.25">
      <c r="A54">
        <v>65</v>
      </c>
      <c r="B54">
        <f t="shared" si="0"/>
        <v>55.379999999999995</v>
      </c>
      <c r="C54">
        <f t="shared" si="1"/>
        <v>1.4998519080167998</v>
      </c>
      <c r="D54">
        <v>2.8034939000000002E-5</v>
      </c>
      <c r="E54">
        <v>3.3302209999999999E-7</v>
      </c>
    </row>
    <row r="55" spans="1:5" x14ac:dyDescent="0.25">
      <c r="A55">
        <v>66</v>
      </c>
      <c r="B55">
        <f t="shared" si="0"/>
        <v>56.445</v>
      </c>
      <c r="C55">
        <f t="shared" si="1"/>
        <v>1.5277016509877999</v>
      </c>
      <c r="D55">
        <v>2.7737595999999999E-5</v>
      </c>
      <c r="E55">
        <v>3.1552353E-7</v>
      </c>
    </row>
    <row r="56" spans="1:5" x14ac:dyDescent="0.25">
      <c r="A56">
        <v>67</v>
      </c>
      <c r="B56">
        <f t="shared" si="0"/>
        <v>57.51</v>
      </c>
      <c r="C56">
        <f t="shared" si="1"/>
        <v>1.5555139010171999</v>
      </c>
      <c r="D56">
        <v>2.6999107999999999E-5</v>
      </c>
      <c r="E56">
        <v>1.3741067999999999E-7</v>
      </c>
    </row>
    <row r="57" spans="1:5" x14ac:dyDescent="0.25">
      <c r="A57">
        <v>68</v>
      </c>
      <c r="B57">
        <f t="shared" si="0"/>
        <v>58.574999999999996</v>
      </c>
      <c r="C57">
        <f t="shared" si="1"/>
        <v>1.5832886581049999</v>
      </c>
      <c r="D57">
        <v>2.7256160999999998E-5</v>
      </c>
      <c r="E57">
        <v>1.3474696E-7</v>
      </c>
    </row>
    <row r="58" spans="1:5" x14ac:dyDescent="0.25">
      <c r="A58">
        <v>69</v>
      </c>
      <c r="B58">
        <f t="shared" si="0"/>
        <v>59.64</v>
      </c>
      <c r="C58">
        <f t="shared" si="1"/>
        <v>1.6110259222512</v>
      </c>
      <c r="D58">
        <v>2.7646679E-5</v>
      </c>
      <c r="E58">
        <v>3.1185808999999999E-7</v>
      </c>
    </row>
    <row r="59" spans="1:5" x14ac:dyDescent="0.25">
      <c r="A59">
        <v>70</v>
      </c>
      <c r="B59">
        <f t="shared" si="0"/>
        <v>60.704999999999998</v>
      </c>
      <c r="C59">
        <f t="shared" si="1"/>
        <v>1.6387256934557999</v>
      </c>
      <c r="D59">
        <v>2.7948786000000001E-5</v>
      </c>
      <c r="E59">
        <v>3.4415134000000001E-7</v>
      </c>
    </row>
    <row r="60" spans="1:5" x14ac:dyDescent="0.25">
      <c r="A60">
        <v>71</v>
      </c>
      <c r="B60">
        <f t="shared" si="0"/>
        <v>61.769999999999996</v>
      </c>
      <c r="C60">
        <f t="shared" si="1"/>
        <v>1.6663879717187999</v>
      </c>
      <c r="D60">
        <v>2.7126364999999999E-5</v>
      </c>
      <c r="E60">
        <v>4.8612783E-8</v>
      </c>
    </row>
    <row r="61" spans="1:5" x14ac:dyDescent="0.25">
      <c r="A61">
        <v>72</v>
      </c>
      <c r="B61">
        <f t="shared" si="0"/>
        <v>62.834999999999994</v>
      </c>
      <c r="C61">
        <f t="shared" si="1"/>
        <v>1.6940127570401997</v>
      </c>
      <c r="D61">
        <v>2.760107E-5</v>
      </c>
      <c r="E61">
        <v>3.2996398999999999E-7</v>
      </c>
    </row>
    <row r="62" spans="1:5" x14ac:dyDescent="0.25">
      <c r="A62">
        <v>73</v>
      </c>
      <c r="B62">
        <f t="shared" si="0"/>
        <v>63.9</v>
      </c>
      <c r="C62">
        <f t="shared" si="1"/>
        <v>1.7216000494199999</v>
      </c>
      <c r="D62">
        <v>2.7148626000000001E-5</v>
      </c>
      <c r="E62">
        <v>4.8867822000000001E-8</v>
      </c>
    </row>
    <row r="63" spans="1:5" x14ac:dyDescent="0.25">
      <c r="A63">
        <v>74</v>
      </c>
      <c r="B63">
        <f t="shared" si="0"/>
        <v>64.965000000000003</v>
      </c>
      <c r="C63">
        <f t="shared" si="1"/>
        <v>1.7491498488582</v>
      </c>
      <c r="D63">
        <v>2.7316743E-5</v>
      </c>
      <c r="E63">
        <v>2.7383884999999998E-7</v>
      </c>
    </row>
    <row r="64" spans="1:5" x14ac:dyDescent="0.25">
      <c r="A64">
        <v>75</v>
      </c>
      <c r="B64">
        <f t="shared" si="0"/>
        <v>66.03</v>
      </c>
      <c r="C64">
        <f t="shared" si="1"/>
        <v>1.7766621553548001</v>
      </c>
      <c r="D64">
        <v>2.772351E-5</v>
      </c>
      <c r="E64">
        <v>3.2459925000000001E-7</v>
      </c>
    </row>
    <row r="65" spans="1:5" x14ac:dyDescent="0.25">
      <c r="A65">
        <v>76</v>
      </c>
      <c r="B65">
        <f t="shared" si="0"/>
        <v>67.094999999999999</v>
      </c>
      <c r="C65">
        <f t="shared" si="1"/>
        <v>1.8041369689097999</v>
      </c>
      <c r="D65">
        <v>2.6905515999999999E-5</v>
      </c>
      <c r="E65">
        <v>1.3237269999999999E-7</v>
      </c>
    </row>
    <row r="66" spans="1:5" x14ac:dyDescent="0.25">
      <c r="A66">
        <v>77</v>
      </c>
      <c r="B66">
        <f t="shared" si="0"/>
        <v>68.16</v>
      </c>
      <c r="C66">
        <f t="shared" si="1"/>
        <v>1.8315742895231999</v>
      </c>
      <c r="D66">
        <v>2.7475645000000001E-5</v>
      </c>
      <c r="E66">
        <v>3.1557480000000001E-7</v>
      </c>
    </row>
    <row r="67" spans="1:5" x14ac:dyDescent="0.25">
      <c r="A67">
        <v>78</v>
      </c>
      <c r="B67">
        <f t="shared" si="0"/>
        <v>69.224999999999994</v>
      </c>
      <c r="C67">
        <f t="shared" si="1"/>
        <v>1.8589741171949996</v>
      </c>
      <c r="D67">
        <v>2.6686634999999999E-5</v>
      </c>
      <c r="E67">
        <v>4.8785304999999998E-8</v>
      </c>
    </row>
    <row r="68" spans="1:5" x14ac:dyDescent="0.25">
      <c r="A68">
        <v>79</v>
      </c>
      <c r="B68">
        <f t="shared" ref="B68:B79" si="2">(A68-13)*1.065</f>
        <v>70.289999999999992</v>
      </c>
      <c r="C68">
        <f t="shared" si="1"/>
        <v>1.8863364519251997</v>
      </c>
      <c r="D68">
        <v>2.7364537999999999E-5</v>
      </c>
      <c r="E68">
        <v>2.9091184000000001E-7</v>
      </c>
    </row>
    <row r="69" spans="1:5" x14ac:dyDescent="0.25">
      <c r="A69">
        <v>80</v>
      </c>
      <c r="B69">
        <f t="shared" si="2"/>
        <v>71.35499999999999</v>
      </c>
      <c r="C69">
        <f t="shared" ref="C69:C79" si="3">0.027998237*B69-((0.000033056)/2)*B69^2</f>
        <v>1.9136612937137996</v>
      </c>
      <c r="D69">
        <v>2.6981053E-5</v>
      </c>
      <c r="E69">
        <v>4.7396045000000001E-8</v>
      </c>
    </row>
    <row r="70" spans="1:5" x14ac:dyDescent="0.25">
      <c r="A70">
        <v>81</v>
      </c>
      <c r="B70">
        <f t="shared" si="2"/>
        <v>72.42</v>
      </c>
      <c r="C70">
        <f t="shared" si="3"/>
        <v>1.9409486425607998</v>
      </c>
      <c r="D70">
        <v>2.6908978999999999E-5</v>
      </c>
      <c r="E70">
        <v>4.8382204000000002E-8</v>
      </c>
    </row>
    <row r="71" spans="1:5" x14ac:dyDescent="0.25">
      <c r="A71">
        <v>82</v>
      </c>
      <c r="B71">
        <f t="shared" si="2"/>
        <v>73.484999999999999</v>
      </c>
      <c r="C71">
        <f t="shared" si="3"/>
        <v>1.9681984984661998</v>
      </c>
      <c r="D71">
        <v>2.7005904999999999E-5</v>
      </c>
      <c r="E71">
        <v>4.9177959000000002E-8</v>
      </c>
    </row>
    <row r="72" spans="1:5" x14ac:dyDescent="0.25">
      <c r="A72">
        <v>83</v>
      </c>
      <c r="B72">
        <f t="shared" si="2"/>
        <v>74.55</v>
      </c>
      <c r="C72">
        <f t="shared" si="3"/>
        <v>1.9954108614299999</v>
      </c>
      <c r="D72">
        <v>2.7131809000000001E-5</v>
      </c>
      <c r="E72">
        <v>3.3123082999999998E-7</v>
      </c>
    </row>
    <row r="73" spans="1:5" x14ac:dyDescent="0.25">
      <c r="A73">
        <v>84</v>
      </c>
      <c r="B73">
        <f t="shared" si="2"/>
        <v>75.614999999999995</v>
      </c>
      <c r="C73">
        <f t="shared" si="3"/>
        <v>2.0225857314522</v>
      </c>
      <c r="D73">
        <v>2.7633954000000001E-5</v>
      </c>
      <c r="E73">
        <v>3.2374962000000002E-7</v>
      </c>
    </row>
    <row r="74" spans="1:5" x14ac:dyDescent="0.25">
      <c r="A74">
        <v>85</v>
      </c>
      <c r="B74">
        <f t="shared" si="2"/>
        <v>76.679999999999993</v>
      </c>
      <c r="C74">
        <f t="shared" si="3"/>
        <v>2.0497231085327994</v>
      </c>
      <c r="D74">
        <v>2.7219364000000001E-5</v>
      </c>
      <c r="E74">
        <v>2.2382373000000001E-7</v>
      </c>
    </row>
    <row r="75" spans="1:5" x14ac:dyDescent="0.25">
      <c r="A75">
        <v>86</v>
      </c>
      <c r="B75">
        <f t="shared" si="2"/>
        <v>77.74499999999999</v>
      </c>
      <c r="C75">
        <f t="shared" si="3"/>
        <v>2.0768229926717994</v>
      </c>
      <c r="D75">
        <v>2.7252848999999998E-5</v>
      </c>
      <c r="E75">
        <v>1.1131501E-7</v>
      </c>
    </row>
    <row r="76" spans="1:5" x14ac:dyDescent="0.25">
      <c r="A76">
        <v>87</v>
      </c>
      <c r="B76">
        <f t="shared" si="2"/>
        <v>78.81</v>
      </c>
      <c r="C76">
        <f t="shared" si="3"/>
        <v>2.1038853838692</v>
      </c>
      <c r="D76">
        <v>2.6741083000000001E-5</v>
      </c>
      <c r="E76">
        <v>5.0480114000000003E-8</v>
      </c>
    </row>
    <row r="77" spans="1:5" x14ac:dyDescent="0.25">
      <c r="A77">
        <v>88</v>
      </c>
      <c r="B77">
        <f t="shared" si="2"/>
        <v>79.875</v>
      </c>
      <c r="C77">
        <f t="shared" si="3"/>
        <v>2.1309102821249999</v>
      </c>
      <c r="D77">
        <v>2.7083787000000001E-5</v>
      </c>
      <c r="E77">
        <v>2.9268794E-7</v>
      </c>
    </row>
    <row r="78" spans="1:5" x14ac:dyDescent="0.25">
      <c r="A78">
        <v>89</v>
      </c>
      <c r="B78">
        <f t="shared" si="2"/>
        <v>80.94</v>
      </c>
      <c r="C78">
        <f t="shared" si="3"/>
        <v>2.1578976874391995</v>
      </c>
      <c r="D78">
        <v>2.7228652000000001E-5</v>
      </c>
      <c r="E78">
        <v>4.1492330000000002E-7</v>
      </c>
    </row>
    <row r="79" spans="1:5" x14ac:dyDescent="0.25">
      <c r="A79">
        <v>90</v>
      </c>
      <c r="B79">
        <f t="shared" si="2"/>
        <v>82.004999999999995</v>
      </c>
      <c r="C79">
        <f t="shared" si="3"/>
        <v>2.1848475998117998</v>
      </c>
      <c r="D79">
        <v>2.6449162E-5</v>
      </c>
      <c r="E79">
        <v>4.9037048E-8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M 0 E A A B Q S w M E F A A C A A g A p l k /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l k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Z P 1 j 8 H 9 r N x w E A A A 8 E A A A T A B w A R m 9 y b X V s Y X M v U 2 V j d G l v b j E u b S C i G A A o o B Q A A A A A A A A A A A A A A A A A A A A A A A A A A A B 9 U s G K 2 z A Q v Q f y D 8 Z 7 S c A y j p t d S p c 9 J N 6 2 G 2 h p w W 5 z s D d G c W Y d g y W 5 M 1 J I G / b f K y f Z h r b 2 6 i I 0 7 8 2 b 9 w Y R F L p S 0 o l P 9 + R 2 O B g O a M s R N s 6 V u 7 x J O A u D c M q C C Q t D F r x x p o E R j B q l g 4 D l j S L d o C q A q J K l 6 9 w 5 N e j h w L E n V g Y L s J W I d v 6 9 K o w A q U c f q h r 8 S E l t H z R y o 3 f Z N w K k D E R V V 9 k X C f d Y 7 S B 7 4 V O W f I z Z 1 z 8 T W F x g 1 W h i g p M G z D 7 P k k + z e b Z A 5 J u K t w H y x M j S Y j J r v W c X 7 9 n / W f x X s v h 6 r 9 2 x N 3 n r u a 7 3 f q + R f + e 1 A f I X p V Q I 3 i S 8 D s f e K e q V a x 0 K p e 3 K H o B v b J 5 2 E w l f 2 6 x n 5 F w f n b b i O e m 5 P q v r u O A 1 R 7 r T a O D x I h l t u S y t Y v K z g Y t c g l z S k 0 I R q d o I 2 Y I 0 6 p j v H Q 4 u G p l L L s D 1 H G 1 5 j o a 9 f v a c g 1 u i X Z U s 8 1 2 b K D X i 8 Y U h j V g D H j n x b J k / I f x I H 3 6 1 8 E L q m 6 n f j v s L z Q F R 4 Z n z r 8 Q s X Y o V C z u h t r E f 5 n W z 5 a l Y h b R i k 1 7 C U U O E 1 E 1 Z g + Y p r Q L / u g 8 9 9 v c y 5 v 3 2 5 q + 7 1 1 s r 3 l d v W 7 s w b l L q F O P m 5 L M L j P p N R P 0 e n 8 f D Q S U 7 / 9 n t b 1 B L A Q I t A B Q A A g A I A K Z Z P 1 g g O B 9 n p A A A A P U A A A A S A A A A A A A A A A A A A A A A A A A A A A B D b 2 5 m a W c v U G F j a 2 F n Z S 5 4 b W x Q S w E C L Q A U A A I A C A C m W T 9 Y D 8 r p q 6 Q A A A D p A A A A E w A A A A A A A A A A A A A A A A D w A A A A W 0 N v b n R l b n R f V H l w Z X N d L n h t b F B L A Q I t A B Q A A g A I A K Z Z P 1 j 8 H 9 r N x w E A A A 8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Y A A A A A A A A 4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l R h X z I w M j R f M D F f M j J f M D N f N D B 1 b V 9 z c G 9 0 M D B f X 3 B v c 3 R w c m 9 j Z X N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A 0 O j I 5 O j U x L j A 4 O D I x N z R a I i A v P j x F b n R y e S B U e X B l P S J G a W x s Q 2 9 s d W 1 u V H l w Z X M i I F Z h b H V l P S J z Q m d V R E J R V U Z C U V V G Q l F V R k J R V U Z C U V V G I i A v P j x F b n R y e S B U e X B l P S J G a W x s Q 2 9 s d W 1 u T m F t Z X M i I F Z h b H V l P S J z W y Z x d W 9 0 O 3 J 1 b l 9 u Y W 1 l J n F 1 b 3 Q 7 L C Z x d W 9 0 O 2 d y Y X R p b m d f d m F s d W V b d W 1 d J n F 1 b 3 Q 7 L C Z x d W 9 0 O 1 N B V 1 9 m c m V x W 0 h 6 X S Z x d W 9 0 O y w m c X V v d D t T Q V d f Z n J l c V 9 l c n J v c l t I e l 0 m c X V v d D s s J n F 1 b 3 Q 7 Q V t X b V 4 t M l 0 m c X V v d D s s J n F 1 b 3 Q 7 Q V 9 l c n J b V 2 1 e L T J d J n F 1 b 3 Q 7 L C Z x d W 9 0 O 2 F s c G h h W 2 1 e M n N e L T F d J n F 1 b 3 Q 7 L C Z x d W 9 0 O 2 F s c G h h X 2 V y c l t t M n M t M V 0 m c X V v d D s s J n F 1 b 3 Q 7 Y m V 0 Y V t z X j A u N V 0 m c X V v d D s s J n F 1 b 3 Q 7 Y m V 0 Y V 9 l c n J b c 1 4 w L j V d J n F 1 b 3 Q 7 L C Z x d W 9 0 O 0 J b V 2 1 e L T J d J n F 1 b 3 Q 7 L C Z x d W 9 0 O 0 J f Z X J y W 1 d t X i 0 y X S Z x d W 9 0 O y w m c X V v d D t 0 a G V 0 Y S Z x d W 9 0 O y w m c X V v d D t 0 a G V 0 Y V 9 l c n I m c X V v d D s s J n F 1 b 3 Q 7 d G F 1 W 3 N d J n F 1 b 3 Q 7 L C Z x d W 9 0 O 3 R h d V 9 l c n J b c 1 0 m c X V v d D s s J n F 1 b 3 Q 7 Q 1 t X b V 4 t M l 0 m c X V v d D s s J n F 1 b 3 Q 7 Q 1 9 l c n J b V 2 1 e L T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c 2 V G E t M j A y N C 0 w M S 0 y M i 0 w M y A 0 M H V t L X N w b 3 Q w M C 1 f c G 9 z d H B y b 2 N l c 3 N p b m c v Q 2 h h b m d l Z C B U e X B l L n t y d W 5 f b m F t Z S w w f S Z x d W 9 0 O y w m c X V v d D t T Z W N 0 a W 9 u M S 9 X N l R h L T I w M j Q t M D E t M j I t M D M g N D B 1 b S 1 z c G 9 0 M D A t X 3 B v c 3 R w c m 9 j Z X N z a W 5 n L 0 N o Y W 5 n Z W Q g V H l w Z S 5 7 Z 3 J h d G l u Z 1 9 2 Y W x 1 Z V t 1 b V 0 s M X 0 m c X V v d D s s J n F 1 b 3 Q 7 U 2 V j d G l v b j E v V z Z U Y S 0 y M D I 0 L T A x L T I y L T A z I D Q w d W 0 t c 3 B v d D A w L V 9 w b 3 N 0 c H J v Y 2 V z c 2 l u Z y 9 D a G F u Z 2 V k I F R 5 c G U u e 1 N B V 1 9 m c m V x W 0 h 6 X S w y f S Z x d W 9 0 O y w m c X V v d D t T Z W N 0 a W 9 u M S 9 X N l R h L T I w M j Q t M D E t M j I t M D M g N D B 1 b S 1 z c G 9 0 M D A t X 3 B v c 3 R w c m 9 j Z X N z a W 5 n L 0 N o Y W 5 n Z W Q g V H l w Z S 5 7 U 0 F X X 2 Z y Z X F f Z X J y b 3 J b S H p d L D N 9 J n F 1 b 3 Q 7 L C Z x d W 9 0 O 1 N l Y 3 R p b 2 4 x L 1 c 2 V G E t M j A y N C 0 w M S 0 y M i 0 w M y A 0 M H V t L X N w b 3 Q w M C 1 f c G 9 z d H B y b 2 N l c 3 N p b m c v Q 2 h h b m d l Z C B U e X B l L n t B W 1 d t X i 0 y X S w 0 f S Z x d W 9 0 O y w m c X V v d D t T Z W N 0 a W 9 u M S 9 X N l R h L T I w M j Q t M D E t M j I t M D M g N D B 1 b S 1 z c G 9 0 M D A t X 3 B v c 3 R w c m 9 j Z X N z a W 5 n L 0 N o Y W 5 n Z W Q g V H l w Z S 5 7 Q V 9 l c n J b V 2 1 e L T J d L D V 9 J n F 1 b 3 Q 7 L C Z x d W 9 0 O 1 N l Y 3 R p b 2 4 x L 1 c 2 V G E t M j A y N C 0 w M S 0 y M i 0 w M y A 0 M H V t L X N w b 3 Q w M C 1 f c G 9 z d H B y b 2 N l c 3 N p b m c v Q 2 h h b m d l Z C B U e X B l L n t h b H B o Y V t t X j J z X i 0 x X S w 2 f S Z x d W 9 0 O y w m c X V v d D t T Z W N 0 a W 9 u M S 9 X N l R h L T I w M j Q t M D E t M j I t M D M g N D B 1 b S 1 z c G 9 0 M D A t X 3 B v c 3 R w c m 9 j Z X N z a W 5 n L 0 N o Y W 5 n Z W Q g V H l w Z S 5 7 Y W x w a G F f Z X J y W 2 0 y c y 0 x X S w 3 f S Z x d W 9 0 O y w m c X V v d D t T Z W N 0 a W 9 u M S 9 X N l R h L T I w M j Q t M D E t M j I t M D M g N D B 1 b S 1 z c G 9 0 M D A t X 3 B v c 3 R w c m 9 j Z X N z a W 5 n L 0 N o Y W 5 n Z W Q g V H l w Z S 5 7 Y m V 0 Y V t z X j A u N V 0 s O H 0 m c X V v d D s s J n F 1 b 3 Q 7 U 2 V j d G l v b j E v V z Z U Y S 0 y M D I 0 L T A x L T I y L T A z I D Q w d W 0 t c 3 B v d D A w L V 9 w b 3 N 0 c H J v Y 2 V z c 2 l u Z y 9 D a G F u Z 2 V k I F R 5 c G U u e 2 J l d G F f Z X J y W 3 N e M C 4 1 X S w 5 f S Z x d W 9 0 O y w m c X V v d D t T Z W N 0 a W 9 u M S 9 X N l R h L T I w M j Q t M D E t M j I t M D M g N D B 1 b S 1 z c G 9 0 M D A t X 3 B v c 3 R w c m 9 j Z X N z a W 5 n L 0 N o Y W 5 n Z W Q g V H l w Z S 5 7 Q l t X b V 4 t M l 0 s M T B 9 J n F 1 b 3 Q 7 L C Z x d W 9 0 O 1 N l Y 3 R p b 2 4 x L 1 c 2 V G E t M j A y N C 0 w M S 0 y M i 0 w M y A 0 M H V t L X N w b 3 Q w M C 1 f c G 9 z d H B y b 2 N l c 3 N p b m c v Q 2 h h b m d l Z C B U e X B l L n t C X 2 V y c l t X b V 4 t M l 0 s M T F 9 J n F 1 b 3 Q 7 L C Z x d W 9 0 O 1 N l Y 3 R p b 2 4 x L 1 c 2 V G E t M j A y N C 0 w M S 0 y M i 0 w M y A 0 M H V t L X N w b 3 Q w M C 1 f c G 9 z d H B y b 2 N l c 3 N p b m c v Q 2 h h b m d l Z C B U e X B l L n t 0 a G V 0 Y S w x M n 0 m c X V v d D s s J n F 1 b 3 Q 7 U 2 V j d G l v b j E v V z Z U Y S 0 y M D I 0 L T A x L T I y L T A z I D Q w d W 0 t c 3 B v d D A w L V 9 w b 3 N 0 c H J v Y 2 V z c 2 l u Z y 9 D a G F u Z 2 V k I F R 5 c G U u e 3 R o Z X R h X 2 V y c i w x M 3 0 m c X V v d D s s J n F 1 b 3 Q 7 U 2 V j d G l v b j E v V z Z U Y S 0 y M D I 0 L T A x L T I y L T A z I D Q w d W 0 t c 3 B v d D A w L V 9 w b 3 N 0 c H J v Y 2 V z c 2 l u Z y 9 D a G F u Z 2 V k I F R 5 c G U u e 3 R h d V t z X S w x N H 0 m c X V v d D s s J n F 1 b 3 Q 7 U 2 V j d G l v b j E v V z Z U Y S 0 y M D I 0 L T A x L T I y L T A z I D Q w d W 0 t c 3 B v d D A w L V 9 w b 3 N 0 c H J v Y 2 V z c 2 l u Z y 9 D a G F u Z 2 V k I F R 5 c G U u e 3 R h d V 9 l c n J b c 1 0 s M T V 9 J n F 1 b 3 Q 7 L C Z x d W 9 0 O 1 N l Y 3 R p b 2 4 x L 1 c 2 V G E t M j A y N C 0 w M S 0 y M i 0 w M y A 0 M H V t L X N w b 3 Q w M C 1 f c G 9 z d H B y b 2 N l c 3 N p b m c v Q 2 h h b m d l Z C B U e X B l L n t D W 1 d t X i 0 y X S w x N n 0 m c X V v d D s s J n F 1 b 3 Q 7 U 2 V j d G l v b j E v V z Z U Y S 0 y M D I 0 L T A x L T I y L T A z I D Q w d W 0 t c 3 B v d D A w L V 9 w b 3 N 0 c H J v Y 2 V z c 2 l u Z y 9 D a G F u Z 2 V k I F R 5 c G U u e 0 N f Z X J y W 1 d t X i 0 y X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c 2 V G E t M j A y N C 0 w M S 0 y M i 0 w M y A 0 M H V t L X N w b 3 Q w M C 1 f c G 9 z d H B y b 2 N l c 3 N p b m c v Q 2 h h b m d l Z C B U e X B l L n t y d W 5 f b m F t Z S w w f S Z x d W 9 0 O y w m c X V v d D t T Z W N 0 a W 9 u M S 9 X N l R h L T I w M j Q t M D E t M j I t M D M g N D B 1 b S 1 z c G 9 0 M D A t X 3 B v c 3 R w c m 9 j Z X N z a W 5 n L 0 N o Y W 5 n Z W Q g V H l w Z S 5 7 Z 3 J h d G l u Z 1 9 2 Y W x 1 Z V t 1 b V 0 s M X 0 m c X V v d D s s J n F 1 b 3 Q 7 U 2 V j d G l v b j E v V z Z U Y S 0 y M D I 0 L T A x L T I y L T A z I D Q w d W 0 t c 3 B v d D A w L V 9 w b 3 N 0 c H J v Y 2 V z c 2 l u Z y 9 D a G F u Z 2 V k I F R 5 c G U u e 1 N B V 1 9 m c m V x W 0 h 6 X S w y f S Z x d W 9 0 O y w m c X V v d D t T Z W N 0 a W 9 u M S 9 X N l R h L T I w M j Q t M D E t M j I t M D M g N D B 1 b S 1 z c G 9 0 M D A t X 3 B v c 3 R w c m 9 j Z X N z a W 5 n L 0 N o Y W 5 n Z W Q g V H l w Z S 5 7 U 0 F X X 2 Z y Z X F f Z X J y b 3 J b S H p d L D N 9 J n F 1 b 3 Q 7 L C Z x d W 9 0 O 1 N l Y 3 R p b 2 4 x L 1 c 2 V G E t M j A y N C 0 w M S 0 y M i 0 w M y A 0 M H V t L X N w b 3 Q w M C 1 f c G 9 z d H B y b 2 N l c 3 N p b m c v Q 2 h h b m d l Z C B U e X B l L n t B W 1 d t X i 0 y X S w 0 f S Z x d W 9 0 O y w m c X V v d D t T Z W N 0 a W 9 u M S 9 X N l R h L T I w M j Q t M D E t M j I t M D M g N D B 1 b S 1 z c G 9 0 M D A t X 3 B v c 3 R w c m 9 j Z X N z a W 5 n L 0 N o Y W 5 n Z W Q g V H l w Z S 5 7 Q V 9 l c n J b V 2 1 e L T J d L D V 9 J n F 1 b 3 Q 7 L C Z x d W 9 0 O 1 N l Y 3 R p b 2 4 x L 1 c 2 V G E t M j A y N C 0 w M S 0 y M i 0 w M y A 0 M H V t L X N w b 3 Q w M C 1 f c G 9 z d H B y b 2 N l c 3 N p b m c v Q 2 h h b m d l Z C B U e X B l L n t h b H B o Y V t t X j J z X i 0 x X S w 2 f S Z x d W 9 0 O y w m c X V v d D t T Z W N 0 a W 9 u M S 9 X N l R h L T I w M j Q t M D E t M j I t M D M g N D B 1 b S 1 z c G 9 0 M D A t X 3 B v c 3 R w c m 9 j Z X N z a W 5 n L 0 N o Y W 5 n Z W Q g V H l w Z S 5 7 Y W x w a G F f Z X J y W 2 0 y c y 0 x X S w 3 f S Z x d W 9 0 O y w m c X V v d D t T Z W N 0 a W 9 u M S 9 X N l R h L T I w M j Q t M D E t M j I t M D M g N D B 1 b S 1 z c G 9 0 M D A t X 3 B v c 3 R w c m 9 j Z X N z a W 5 n L 0 N o Y W 5 n Z W Q g V H l w Z S 5 7 Y m V 0 Y V t z X j A u N V 0 s O H 0 m c X V v d D s s J n F 1 b 3 Q 7 U 2 V j d G l v b j E v V z Z U Y S 0 y M D I 0 L T A x L T I y L T A z I D Q w d W 0 t c 3 B v d D A w L V 9 w b 3 N 0 c H J v Y 2 V z c 2 l u Z y 9 D a G F u Z 2 V k I F R 5 c G U u e 2 J l d G F f Z X J y W 3 N e M C 4 1 X S w 5 f S Z x d W 9 0 O y w m c X V v d D t T Z W N 0 a W 9 u M S 9 X N l R h L T I w M j Q t M D E t M j I t M D M g N D B 1 b S 1 z c G 9 0 M D A t X 3 B v c 3 R w c m 9 j Z X N z a W 5 n L 0 N o Y W 5 n Z W Q g V H l w Z S 5 7 Q l t X b V 4 t M l 0 s M T B 9 J n F 1 b 3 Q 7 L C Z x d W 9 0 O 1 N l Y 3 R p b 2 4 x L 1 c 2 V G E t M j A y N C 0 w M S 0 y M i 0 w M y A 0 M H V t L X N w b 3 Q w M C 1 f c G 9 z d H B y b 2 N l c 3 N p b m c v Q 2 h h b m d l Z C B U e X B l L n t C X 2 V y c l t X b V 4 t M l 0 s M T F 9 J n F 1 b 3 Q 7 L C Z x d W 9 0 O 1 N l Y 3 R p b 2 4 x L 1 c 2 V G E t M j A y N C 0 w M S 0 y M i 0 w M y A 0 M H V t L X N w b 3 Q w M C 1 f c G 9 z d H B y b 2 N l c 3 N p b m c v Q 2 h h b m d l Z C B U e X B l L n t 0 a G V 0 Y S w x M n 0 m c X V v d D s s J n F 1 b 3 Q 7 U 2 V j d G l v b j E v V z Z U Y S 0 y M D I 0 L T A x L T I y L T A z I D Q w d W 0 t c 3 B v d D A w L V 9 w b 3 N 0 c H J v Y 2 V z c 2 l u Z y 9 D a G F u Z 2 V k I F R 5 c G U u e 3 R o Z X R h X 2 V y c i w x M 3 0 m c X V v d D s s J n F 1 b 3 Q 7 U 2 V j d G l v b j E v V z Z U Y S 0 y M D I 0 L T A x L T I y L T A z I D Q w d W 0 t c 3 B v d D A w L V 9 w b 3 N 0 c H J v Y 2 V z c 2 l u Z y 9 D a G F u Z 2 V k I F R 5 c G U u e 3 R h d V t z X S w x N H 0 m c X V v d D s s J n F 1 b 3 Q 7 U 2 V j d G l v b j E v V z Z U Y S 0 y M D I 0 L T A x L T I y L T A z I D Q w d W 0 t c 3 B v d D A w L V 9 w b 3 N 0 c H J v Y 2 V z c 2 l u Z y 9 D a G F u Z 2 V k I F R 5 c G U u e 3 R h d V 9 l c n J b c 1 0 s M T V 9 J n F 1 b 3 Q 7 L C Z x d W 9 0 O 1 N l Y 3 R p b 2 4 x L 1 c 2 V G E t M j A y N C 0 w M S 0 y M i 0 w M y A 0 M H V t L X N w b 3 Q w M C 1 f c G 9 z d H B y b 2 N l c 3 N p b m c v Q 2 h h b m d l Z C B U e X B l L n t D W 1 d t X i 0 y X S w x N n 0 m c X V v d D s s J n F 1 b 3 Q 7 U 2 V j d G l v b j E v V z Z U Y S 0 y M D I 0 L T A x L T I y L T A z I D Q w d W 0 t c 3 B v d D A w L V 9 w b 3 N 0 c H J v Y 2 V z c 2 l u Z y 9 D a G F u Z 2 V k I F R 5 c G U u e 0 N f Z X J y W 1 d t X i 0 y X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c 2 V G E t M j A y N C 0 w M S 0 y M i 0 w M y U y M D Q w d W 0 t c 3 B v d D A w L V 9 w b 3 N 0 c H J v Y 2 V z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Z U Y S 0 y M D I 0 L T A x L T I y L T A z J T I w N D B 1 b S 1 z c G 9 0 M D A t X 3 B v c 3 R w c m 9 j Z X N z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s T e K G b Q h P n u s v C O g E L L M A A A A A A g A A A A A A E G Y A A A A B A A A g A A A A e p W 6 H k o b y K E K V m 0 z X x h 5 X 5 Q U n L U y T U K q S b R L S W k G n G I A A A A A D o A A A A A C A A A g A A A A J p m Z c G d M k l 2 W p p 8 m G w + q E t / D v e D 7 C S 1 c V + F s + B A k h h 5 Q A A A A I h 6 O G 7 L t b M z 2 L I h n x m Y b u P n M o y D 0 f 9 / U F 1 q I K O 9 z l 6 m 2 o S e A 5 B d l H G s h k d R o 0 j Y k 6 Y m t 9 N q J j M a 7 4 m d v Q s H 1 X t d l s M 2 V L a p q 4 D I B B z w 9 J w Z A A A A A k j j K u F y k 2 R K A h M k 2 z J X y f y s p L C H S u d T / 3 C Y g y b s 5 l w S l z t 6 Q 5 Q P i y t 7 4 R m t n n w e r r k v k P f B s 8 H F 8 W q m R z i q H e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http://purl.org/dc/dcmitype/"/>
    <ds:schemaRef ds:uri="http://schemas.microsoft.com/office/2006/documentManagement/types"/>
    <ds:schemaRef ds:uri="cb9691b9-6864-4b4e-9d45-a7fab6b1f025"/>
    <ds:schemaRef ds:uri="http://purl.org/dc/elements/1.1/"/>
    <ds:schemaRef ds:uri="http://schemas.microsoft.com/office/2006/metadata/properties"/>
    <ds:schemaRef ds:uri="http://schemas.microsoft.com/office/infopath/2007/PartnerControls"/>
    <ds:schemaRef ds:uri="12da1371-c0bd-46af-a584-d0ca56511368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D73A0F6-946B-4231-A404-E91965FEA0B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Raw_Data_Vacancies</vt:lpstr>
      <vt:lpstr>Analysis_DPA</vt:lpstr>
      <vt:lpstr>TGS data</vt:lpstr>
      <vt:lpstr>Unirradiated avg</vt:lpstr>
      <vt:lpstr>DPA vs Diffusivity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Emilio Ahuactzin</cp:lastModifiedBy>
  <dcterms:created xsi:type="dcterms:W3CDTF">2015-09-30T10:23:26Z</dcterms:created>
  <dcterms:modified xsi:type="dcterms:W3CDTF">2024-02-03T14:43:16Z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