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codeName="ThisWorkbook"/>
  <xr:revisionPtr revIDLastSave="0" documentId="13_ncr:1_{88D8EB73-3AE3-4BD4-A848-6457E4A6B0AD}" xr6:coauthVersionLast="47" xr6:coauthVersionMax="47" xr10:uidLastSave="{00000000-0000-0000-0000-000000000000}"/>
  <bookViews>
    <workbookView minimized="1" xWindow="2310" yWindow="4080" windowWidth="21600" windowHeight="11295"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5" i="11" l="1"/>
  <c r="E35" i="11"/>
  <c r="F34" i="11"/>
  <c r="E34" i="11"/>
  <c r="F33" i="11"/>
  <c r="E32" i="11"/>
  <c r="F32" i="11" s="1"/>
  <c r="E31" i="11"/>
  <c r="F31" i="11" s="1"/>
  <c r="F30" i="11"/>
  <c r="E20" i="11"/>
  <c r="F20" i="11" s="1"/>
  <c r="F15" i="11"/>
  <c r="F14" i="11"/>
  <c r="F38" i="11"/>
  <c r="E38" i="11"/>
  <c r="F22" i="11"/>
  <c r="F21" i="11"/>
  <c r="F12" i="11"/>
  <c r="E13" i="11" s="1"/>
  <c r="F13" i="11" s="1"/>
  <c r="E17" i="11" s="1"/>
  <c r="F17" i="11" s="1"/>
  <c r="F11" i="11"/>
  <c r="E9" i="11"/>
  <c r="F9" i="11" s="1"/>
  <c r="H7" i="11"/>
  <c r="F26" i="11" l="1"/>
  <c r="E27" i="11" s="1"/>
  <c r="F27" i="11" s="1"/>
  <c r="H27" i="11" s="1"/>
  <c r="E10" i="11"/>
  <c r="E28" i="11"/>
  <c r="I5" i="11"/>
  <c r="I4" i="11" s="1"/>
  <c r="H46" i="11"/>
  <c r="H44" i="11"/>
  <c r="H34" i="11"/>
  <c r="H33" i="11"/>
  <c r="H32" i="11"/>
  <c r="H31" i="11"/>
  <c r="H29" i="11"/>
  <c r="H26" i="11"/>
  <c r="H25" i="11"/>
  <c r="H16" i="11"/>
  <c r="H8" i="11"/>
  <c r="F28" i="11" l="1"/>
  <c r="E18" i="11"/>
  <c r="F18" i="11" s="1"/>
  <c r="I6" i="11"/>
  <c r="H9" i="11" l="1"/>
  <c r="H30" i="11"/>
  <c r="H10" i="11"/>
  <c r="H17" i="11"/>
  <c r="H13" i="11"/>
  <c r="J5" i="11"/>
  <c r="K5" i="11" s="1"/>
  <c r="L5" i="11" s="1"/>
  <c r="M5" i="11" s="1"/>
  <c r="N5" i="11" s="1"/>
  <c r="O5" i="11" s="1"/>
  <c r="P5" i="11" s="1"/>
  <c r="P4" i="11" s="1"/>
  <c r="H28" i="11" l="1"/>
  <c r="H18" i="11"/>
  <c r="E19" i="11"/>
  <c r="H11" i="11"/>
  <c r="H12" i="11"/>
  <c r="Q5" i="11"/>
  <c r="R5" i="11" s="1"/>
  <c r="S5" i="11" s="1"/>
  <c r="T5" i="11" s="1"/>
  <c r="U5" i="11" s="1"/>
  <c r="V5" i="11" s="1"/>
  <c r="W5" i="11" s="1"/>
  <c r="J6" i="11"/>
  <c r="H21" i="11" l="1"/>
  <c r="H20" i="11"/>
  <c r="F19" i="11"/>
  <c r="H19"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T6" i="11" l="1"/>
  <c r="P6" i="11" l="1"/>
  <c r="R6" i="11" l="1"/>
  <c r="S6" i="11" l="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AW5" i="11" l="1"/>
  <c r="AX5" i="11" s="1"/>
  <c r="AV6" i="11"/>
  <c r="AU6" i="11"/>
  <c r="AW6" i="11"/>
  <c r="AY5" i="11" l="1"/>
  <c r="AZ5" i="11" l="1"/>
  <c r="AY6" i="11"/>
  <c r="AY4" i="11"/>
  <c r="AX6" i="11" s="1"/>
  <c r="BA5" i="11" l="1"/>
  <c r="AZ6" i="11"/>
  <c r="BB5" i="11" l="1"/>
  <c r="BA6" i="11"/>
  <c r="BB6" i="11" l="1"/>
  <c r="BC5" i="11"/>
  <c r="BD5" i="11" l="1"/>
  <c r="BC6" i="11"/>
  <c r="BE5" i="11" l="1"/>
  <c r="BD6" i="11"/>
  <c r="BF5" i="11" l="1"/>
  <c r="BF4" i="11" s="1"/>
  <c r="BE6" i="11" l="1"/>
  <c r="BF6" i="11"/>
  <c r="BG5" i="11"/>
  <c r="BG6" i="11" l="1"/>
  <c r="BH5" i="11"/>
  <c r="BI5" i="11" l="1"/>
  <c r="BH6" i="11"/>
  <c r="BJ5" i="11" l="1"/>
  <c r="BI6" i="11"/>
  <c r="BK5" i="11" l="1"/>
  <c r="BJ6" i="11"/>
  <c r="BL5" i="11" l="1"/>
  <c r="BL6" i="11" s="1"/>
  <c r="BK6" i="11"/>
</calcChain>
</file>

<file path=xl/sharedStrings.xml><?xml version="1.0" encoding="utf-8"?>
<sst xmlns="http://schemas.openxmlformats.org/spreadsheetml/2006/main" count="76" uniqueCount="74">
  <si>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</si>
  <si>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</si>
  <si>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</si>
  <si>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</si>
  <si>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</si>
  <si>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</si>
  <si>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</si>
  <si>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</si>
  <si>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</si>
  <si>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</si>
  <si>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</si>
  <si>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</si>
  <si>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</si>
  <si>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</si>
  <si>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</si>
  <si>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</si>
  <si>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</si>
  <si>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</si>
  <si>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</si>
  <si>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</si>
  <si>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</si>
  <si>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</si>
  <si>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</si>
  <si>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</si>
  <si>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</si>
  <si>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</si>
  <si>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</si>
  <si>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</si>
  <si>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</si>
  <si>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</si>
  <si>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</si>
  <si>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</si>
  <si>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</si>
  <si>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</si>
  <si>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</si>
  <si>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</si>
  <si>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</si>
  <si>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Proyecto de automatizacion del ensamble de juguetes</t>
  </si>
  <si>
    <t>Gestion del proyecto</t>
  </si>
  <si>
    <t>Diseño de logotipo y marca</t>
  </si>
  <si>
    <t>Diseño de sitio web</t>
  </si>
  <si>
    <t>Definicion de EDT</t>
  </si>
  <si>
    <t>Elaboracion diagrama de Gantt</t>
  </si>
  <si>
    <t>Identificacion de indicadores de Desempeño</t>
  </si>
  <si>
    <t>Evaluacion de viabilidad y rentabilidad</t>
  </si>
  <si>
    <t>E</t>
  </si>
  <si>
    <t>Estimacion de costos y presupuestos</t>
  </si>
  <si>
    <t xml:space="preserve">Propuesta global de planta </t>
  </si>
  <si>
    <t xml:space="preserve">Planteamiento de propuestas </t>
  </si>
  <si>
    <t>Selección y desglose de propuesta</t>
  </si>
  <si>
    <t>Elaboracion de SVM</t>
  </si>
  <si>
    <t>Estimacion de costos de equipos</t>
  </si>
  <si>
    <t>implementacion en technomatix</t>
  </si>
  <si>
    <t>Simulacion de Planta</t>
  </si>
  <si>
    <t>Obtension de indicadores</t>
  </si>
  <si>
    <t>Propuesta de comunicación con MES</t>
  </si>
  <si>
    <t>Arquitectura de comunicaciones</t>
  </si>
  <si>
    <t>Definicion de niveles</t>
  </si>
  <si>
    <t>Eleccion de protocolos</t>
  </si>
  <si>
    <t>Eleccion de softwares</t>
  </si>
  <si>
    <t>Celdas de manufactura</t>
  </si>
  <si>
    <t>Selección de SyA</t>
  </si>
  <si>
    <t>Diseño y programacion</t>
  </si>
  <si>
    <t>Configuracion de OPC</t>
  </si>
  <si>
    <t>Configuracion SCADA</t>
  </si>
  <si>
    <t>Alguritmo de control</t>
  </si>
  <si>
    <t xml:space="preserve">Simulacion </t>
  </si>
  <si>
    <t>Fabrica digital</t>
  </si>
  <si>
    <t>Diseño de gemelos digitales</t>
  </si>
  <si>
    <t>Calculo de trayectorias</t>
  </si>
  <si>
    <t>PLC</t>
  </si>
  <si>
    <t>Diagrama GRAFCET</t>
  </si>
  <si>
    <t>Configuracion OPC</t>
  </si>
  <si>
    <t>Implementacion en Ladder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</si>
</sst>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1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3" borderId="2" xfId="10" applyFill="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Fill="1">
      <alignment horizontal="center" vertical="center"/>
    </xf>
    <xf numFmtId="168" fontId="9" fillId="0" borderId="2" xfId="10">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9" fillId="39" borderId="2" xfId="48" applyBorder="1" applyAlignment="1">
      <alignment horizontal="left" vertical="center" indent="2"/>
    </xf>
    <xf numFmtId="0" fontId="9" fillId="39" borderId="2" xfId="48" applyBorder="1" applyAlignment="1">
      <alignment horizontal="center" vertical="center"/>
    </xf>
    <xf numFmtId="9" fontId="9" fillId="39" borderId="2" xfId="48" applyNumberFormat="1" applyBorder="1" applyAlignment="1">
      <alignment horizontal="center" vertical="center"/>
    </xf>
    <xf numFmtId="168" fontId="9" fillId="39" borderId="2" xfId="48" applyNumberFormat="1" applyBorder="1" applyAlignment="1">
      <alignment horizontal="center" vertical="center"/>
    </xf>
    <xf numFmtId="0" fontId="9" fillId="38" borderId="2" xfId="47" applyBorder="1" applyAlignment="1">
      <alignment horizontal="left" vertical="center" indent="2"/>
    </xf>
    <xf numFmtId="0" fontId="9" fillId="38" borderId="2" xfId="47" applyBorder="1" applyAlignment="1">
      <alignment horizontal="center" vertical="center"/>
    </xf>
    <xf numFmtId="9" fontId="9" fillId="38" borderId="2" xfId="47" applyNumberFormat="1" applyBorder="1" applyAlignment="1">
      <alignment horizontal="center" vertical="center"/>
    </xf>
    <xf numFmtId="168" fontId="9" fillId="38" borderId="2" xfId="47" applyNumberFormat="1" applyBorder="1" applyAlignment="1">
      <alignment horizontal="center" vertical="center"/>
    </xf>
    <xf numFmtId="0" fontId="9" fillId="43" borderId="2" xfId="52" applyBorder="1" applyAlignment="1">
      <alignment horizontal="left" vertical="center" indent="2"/>
    </xf>
    <xf numFmtId="0" fontId="9" fillId="43" borderId="2" xfId="52" applyBorder="1" applyAlignment="1">
      <alignment horizontal="center" vertical="center"/>
    </xf>
    <xf numFmtId="9" fontId="9" fillId="43" borderId="2" xfId="52" applyNumberFormat="1" applyBorder="1" applyAlignment="1">
      <alignment horizontal="center" vertical="center"/>
    </xf>
    <xf numFmtId="168" fontId="9" fillId="43" borderId="2" xfId="52" applyNumberFormat="1" applyBorder="1" applyAlignment="1">
      <alignment horizontal="center" vertical="center"/>
    </xf>
    <xf numFmtId="0" fontId="9" fillId="42" borderId="2" xfId="51" applyBorder="1" applyAlignment="1">
      <alignment horizontal="left" vertical="center" indent="2"/>
    </xf>
    <xf numFmtId="0" fontId="9" fillId="42" borderId="2" xfId="51" applyBorder="1" applyAlignment="1">
      <alignment horizontal="center" vertical="center"/>
    </xf>
    <xf numFmtId="9" fontId="9" fillId="42" borderId="2" xfId="51" applyNumberFormat="1" applyBorder="1" applyAlignment="1">
      <alignment horizontal="center" vertical="center"/>
    </xf>
    <xf numFmtId="168" fontId="9" fillId="42" borderId="2" xfId="51" applyNumberFormat="1" applyBorder="1" applyAlignment="1">
      <alignment horizontal="center" vertical="center"/>
    </xf>
    <xf numFmtId="0" fontId="9" fillId="0" borderId="0" xfId="8">
      <alignment horizontal="right" indent="1"/>
    </xf>
    <xf numFmtId="0" fontId="9" fillId="0" borderId="7" xfId="8" applyBorder="1">
      <alignment horizontal="right" indent="1"/>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70" fontId="9" fillId="0" borderId="3" xfId="9">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9"/>
  <sheetViews>
    <sheetView showGridLines="0" tabSelected="1" showRuler="0" zoomScale="70" zoomScaleNormal="70" zoomScalePageLayoutView="70" workbookViewId="0">
      <pane ySplit="6" topLeftCell="A8" activePane="bottomLeft" state="frozen"/>
      <selection pane="bottomLeft" activeCell="E5" sqref="E5"/>
    </sheetView>
  </sheetViews>
  <sheetFormatPr baseColWidth="10" defaultColWidth="9.140625" defaultRowHeight="30" customHeight="1" x14ac:dyDescent="0.25"/>
  <cols>
    <col min="1" max="1" width="2.7109375" style="45" customWidth="1"/>
    <col min="2" max="2" width="46.85546875" customWidth="1"/>
    <col min="3" max="3" width="30.7109375" customWidth="1"/>
    <col min="4" max="4" width="10.7109375" customWidth="1"/>
    <col min="5" max="5" width="10.42578125" style="5" customWidth="1"/>
    <col min="6" max="6" width="10.42578125" customWidth="1"/>
    <col min="7" max="7" width="3.140625" customWidth="1"/>
    <col min="8" max="8" width="6.140625" hidden="1" customWidth="1"/>
    <col min="9" max="14" width="3.140625" customWidth="1"/>
    <col min="15" max="15" width="9.5703125" customWidth="1"/>
    <col min="16" max="21" width="3.140625" customWidth="1"/>
    <col min="22" max="22" width="9.5703125" customWidth="1"/>
    <col min="23" max="28" width="3.140625" customWidth="1"/>
    <col min="29" max="29" width="6.7109375" customWidth="1"/>
    <col min="30" max="35" width="3.140625" customWidth="1"/>
    <col min="36" max="36" width="8.5703125" customWidth="1"/>
    <col min="37" max="42" width="3.140625" customWidth="1"/>
    <col min="43" max="43" width="10.7109375" customWidth="1"/>
    <col min="44" max="49" width="3.140625" customWidth="1"/>
    <col min="50" max="50" width="10" customWidth="1"/>
    <col min="51" max="64" width="3.140625" customWidth="1"/>
    <col min="69" max="70" width="10.28515625"/>
  </cols>
  <sheetData>
    <row r="1" spans="1:64" ht="30" customHeight="1" x14ac:dyDescent="0.45">
      <c r="A1" s="46" t="s">
        <v>0</v>
      </c>
      <c r="B1" s="49" t="s">
        <v>37</v>
      </c>
      <c r="C1" s="1"/>
      <c r="D1" s="2"/>
      <c r="E1" s="4"/>
      <c r="F1" s="34"/>
      <c r="H1" s="2"/>
      <c r="I1" s="67"/>
    </row>
    <row r="2" spans="1:64" ht="30" customHeight="1" x14ac:dyDescent="0.3">
      <c r="A2" s="45" t="s">
        <v>1</v>
      </c>
      <c r="B2" s="50"/>
      <c r="I2" s="68"/>
    </row>
    <row r="3" spans="1:64" ht="30" customHeight="1" x14ac:dyDescent="0.25">
      <c r="A3" s="45" t="s">
        <v>2</v>
      </c>
      <c r="B3" s="51"/>
      <c r="C3" s="104" t="s">
        <v>16</v>
      </c>
      <c r="D3" s="105"/>
      <c r="E3" s="109">
        <v>45620</v>
      </c>
      <c r="F3" s="109"/>
    </row>
    <row r="4" spans="1:64" ht="30" customHeight="1" x14ac:dyDescent="0.25">
      <c r="A4" s="46" t="s">
        <v>3</v>
      </c>
      <c r="C4" s="104" t="s">
        <v>17</v>
      </c>
      <c r="D4" s="105"/>
      <c r="E4" s="7">
        <v>8</v>
      </c>
      <c r="I4" s="106">
        <f>I5</f>
        <v>45670</v>
      </c>
      <c r="J4" s="107"/>
      <c r="K4" s="107"/>
      <c r="L4" s="107"/>
      <c r="M4" s="107"/>
      <c r="N4" s="107"/>
      <c r="O4" s="108"/>
      <c r="P4" s="106">
        <f>P5</f>
        <v>45677</v>
      </c>
      <c r="Q4" s="107"/>
      <c r="R4" s="107"/>
      <c r="S4" s="107"/>
      <c r="T4" s="107"/>
      <c r="U4" s="107"/>
      <c r="V4" s="108"/>
      <c r="W4" s="106">
        <f>W5</f>
        <v>45684</v>
      </c>
      <c r="X4" s="107"/>
      <c r="Y4" s="107"/>
      <c r="Z4" s="107"/>
      <c r="AA4" s="107"/>
      <c r="AB4" s="107"/>
      <c r="AC4" s="108"/>
      <c r="AD4" s="106">
        <f>AD5</f>
        <v>45691</v>
      </c>
      <c r="AE4" s="107"/>
      <c r="AF4" s="107"/>
      <c r="AG4" s="107"/>
      <c r="AH4" s="107"/>
      <c r="AI4" s="107"/>
      <c r="AJ4" s="108"/>
      <c r="AK4" s="106">
        <f>AK5</f>
        <v>45698</v>
      </c>
      <c r="AL4" s="107"/>
      <c r="AM4" s="107"/>
      <c r="AN4" s="107"/>
      <c r="AO4" s="107"/>
      <c r="AP4" s="107"/>
      <c r="AQ4" s="108"/>
      <c r="AR4" s="106">
        <f>AR5</f>
        <v>45705</v>
      </c>
      <c r="AS4" s="107"/>
      <c r="AT4" s="107"/>
      <c r="AU4" s="107"/>
      <c r="AV4" s="107"/>
      <c r="AW4" s="107"/>
      <c r="AX4" s="108"/>
      <c r="AY4" s="106">
        <f>AY5</f>
        <v>45712</v>
      </c>
      <c r="AZ4" s="107"/>
      <c r="BA4" s="107"/>
      <c r="BB4" s="107"/>
      <c r="BC4" s="107"/>
      <c r="BD4" s="107"/>
      <c r="BE4" s="108"/>
      <c r="BF4" s="106">
        <f>BF5</f>
        <v>45719</v>
      </c>
      <c r="BG4" s="107"/>
      <c r="BH4" s="107"/>
      <c r="BI4" s="107"/>
      <c r="BJ4" s="107"/>
      <c r="BK4" s="107"/>
      <c r="BL4" s="108"/>
    </row>
    <row r="5" spans="1:64" ht="15" customHeight="1" x14ac:dyDescent="0.25">
      <c r="A5" s="46" t="s">
        <v>4</v>
      </c>
      <c r="B5" s="66"/>
      <c r="C5" s="66"/>
      <c r="D5" s="66"/>
      <c r="E5" s="66"/>
      <c r="F5" s="66"/>
      <c r="G5" s="66"/>
      <c r="I5" s="85">
        <f>Inicio_del_proyecto-WEEKDAY(Inicio_del_proyecto,1)+2+7*(Semana_para_mostrar-1)</f>
        <v>45670</v>
      </c>
      <c r="J5" s="86">
        <f>I5+1</f>
        <v>45671</v>
      </c>
      <c r="K5" s="86">
        <f t="shared" ref="K5:AX5" si="0">J5+1</f>
        <v>45672</v>
      </c>
      <c r="L5" s="86">
        <f t="shared" si="0"/>
        <v>45673</v>
      </c>
      <c r="M5" s="86">
        <f t="shared" si="0"/>
        <v>45674</v>
      </c>
      <c r="N5" s="86">
        <f t="shared" si="0"/>
        <v>45675</v>
      </c>
      <c r="O5" s="87">
        <f t="shared" si="0"/>
        <v>45676</v>
      </c>
      <c r="P5" s="85">
        <f>O5+1</f>
        <v>45677</v>
      </c>
      <c r="Q5" s="86">
        <f>P5+1</f>
        <v>45678</v>
      </c>
      <c r="R5" s="86">
        <f t="shared" si="0"/>
        <v>45679</v>
      </c>
      <c r="S5" s="86">
        <f t="shared" si="0"/>
        <v>45680</v>
      </c>
      <c r="T5" s="86">
        <f t="shared" si="0"/>
        <v>45681</v>
      </c>
      <c r="U5" s="86">
        <f t="shared" si="0"/>
        <v>45682</v>
      </c>
      <c r="V5" s="87">
        <f t="shared" si="0"/>
        <v>45683</v>
      </c>
      <c r="W5" s="85">
        <f>V5+1</f>
        <v>45684</v>
      </c>
      <c r="X5" s="86">
        <f>W5+1</f>
        <v>45685</v>
      </c>
      <c r="Y5" s="86">
        <f t="shared" si="0"/>
        <v>45686</v>
      </c>
      <c r="Z5" s="86">
        <f t="shared" si="0"/>
        <v>45687</v>
      </c>
      <c r="AA5" s="86">
        <f t="shared" si="0"/>
        <v>45688</v>
      </c>
      <c r="AB5" s="86">
        <f t="shared" si="0"/>
        <v>45689</v>
      </c>
      <c r="AC5" s="87">
        <f t="shared" si="0"/>
        <v>45690</v>
      </c>
      <c r="AD5" s="85">
        <f>AC5+1</f>
        <v>45691</v>
      </c>
      <c r="AE5" s="86">
        <f>AD5+1</f>
        <v>45692</v>
      </c>
      <c r="AF5" s="86">
        <f t="shared" si="0"/>
        <v>45693</v>
      </c>
      <c r="AG5" s="86">
        <f t="shared" si="0"/>
        <v>45694</v>
      </c>
      <c r="AH5" s="86">
        <f t="shared" si="0"/>
        <v>45695</v>
      </c>
      <c r="AI5" s="86">
        <f t="shared" si="0"/>
        <v>45696</v>
      </c>
      <c r="AJ5" s="87">
        <f t="shared" si="0"/>
        <v>45697</v>
      </c>
      <c r="AK5" s="85">
        <f>AJ5+1</f>
        <v>45698</v>
      </c>
      <c r="AL5" s="86">
        <f>AK5+1</f>
        <v>45699</v>
      </c>
      <c r="AM5" s="86">
        <f t="shared" si="0"/>
        <v>45700</v>
      </c>
      <c r="AN5" s="86">
        <f t="shared" si="0"/>
        <v>45701</v>
      </c>
      <c r="AO5" s="86">
        <f t="shared" si="0"/>
        <v>45702</v>
      </c>
      <c r="AP5" s="86">
        <f t="shared" si="0"/>
        <v>45703</v>
      </c>
      <c r="AQ5" s="87">
        <f t="shared" si="0"/>
        <v>45704</v>
      </c>
      <c r="AR5" s="85">
        <f>AQ5+1</f>
        <v>45705</v>
      </c>
      <c r="AS5" s="86">
        <f>AR5+1</f>
        <v>45706</v>
      </c>
      <c r="AT5" s="86">
        <f t="shared" si="0"/>
        <v>45707</v>
      </c>
      <c r="AU5" s="86">
        <f t="shared" si="0"/>
        <v>45708</v>
      </c>
      <c r="AV5" s="86">
        <f t="shared" si="0"/>
        <v>45709</v>
      </c>
      <c r="AW5" s="86">
        <f t="shared" si="0"/>
        <v>45710</v>
      </c>
      <c r="AX5" s="87">
        <f t="shared" si="0"/>
        <v>45711</v>
      </c>
      <c r="AY5" s="85">
        <f>AX5+1</f>
        <v>45712</v>
      </c>
      <c r="AZ5" s="86">
        <f>AY5+1</f>
        <v>45713</v>
      </c>
      <c r="BA5" s="86">
        <f t="shared" ref="BA5:BE5" si="1">AZ5+1</f>
        <v>45714</v>
      </c>
      <c r="BB5" s="86">
        <f t="shared" si="1"/>
        <v>45715</v>
      </c>
      <c r="BC5" s="86">
        <f t="shared" si="1"/>
        <v>45716</v>
      </c>
      <c r="BD5" s="86">
        <f t="shared" si="1"/>
        <v>45717</v>
      </c>
      <c r="BE5" s="87">
        <f t="shared" si="1"/>
        <v>45718</v>
      </c>
      <c r="BF5" s="85">
        <f>BE5+1</f>
        <v>45719</v>
      </c>
      <c r="BG5" s="86">
        <f>BF5+1</f>
        <v>45720</v>
      </c>
      <c r="BH5" s="86">
        <f t="shared" ref="BH5:BL5" si="2">BG5+1</f>
        <v>45721</v>
      </c>
      <c r="BI5" s="86">
        <f t="shared" si="2"/>
        <v>45722</v>
      </c>
      <c r="BJ5" s="86">
        <f t="shared" si="2"/>
        <v>45723</v>
      </c>
      <c r="BK5" s="86">
        <f t="shared" si="2"/>
        <v>45724</v>
      </c>
      <c r="BL5" s="87">
        <f t="shared" si="2"/>
        <v>45725</v>
      </c>
    </row>
    <row r="6" spans="1:64" ht="30" customHeight="1" thickBot="1" x14ac:dyDescent="0.3">
      <c r="A6" s="46" t="s">
        <v>5</v>
      </c>
      <c r="B6" s="8" t="s">
        <v>14</v>
      </c>
      <c r="C6" s="9"/>
      <c r="D6" s="9" t="s">
        <v>18</v>
      </c>
      <c r="E6" s="9" t="s">
        <v>19</v>
      </c>
      <c r="F6" s="9" t="s">
        <v>20</v>
      </c>
      <c r="G6" s="9"/>
      <c r="H6" s="9" t="s">
        <v>21</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7</v>
      </c>
      <c r="B8" s="15" t="s">
        <v>38</v>
      </c>
      <c r="C8" s="52"/>
      <c r="D8" s="16"/>
      <c r="E8" s="70"/>
      <c r="F8" s="71"/>
      <c r="G8" s="14"/>
      <c r="H8" s="14" t="str">
        <f t="shared" ref="H8:H46"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6" t="s">
        <v>8</v>
      </c>
      <c r="B9" s="61" t="s">
        <v>39</v>
      </c>
      <c r="C9" s="53"/>
      <c r="D9" s="17">
        <v>0.5</v>
      </c>
      <c r="E9" s="72">
        <f>Inicio_del_proyecto</f>
        <v>45620</v>
      </c>
      <c r="F9" s="72">
        <f>E9+3</f>
        <v>45623</v>
      </c>
      <c r="G9" s="14"/>
      <c r="H9" s="14">
        <f t="shared" si="6"/>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9</v>
      </c>
      <c r="B10" s="61" t="s">
        <v>40</v>
      </c>
      <c r="C10" s="53"/>
      <c r="D10" s="17">
        <v>0.2</v>
      </c>
      <c r="E10" s="72">
        <f>F9</f>
        <v>45623</v>
      </c>
      <c r="F10" s="72">
        <v>45713</v>
      </c>
      <c r="G10" s="14"/>
      <c r="H10" s="14">
        <f t="shared" si="6"/>
        <v>91</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5"/>
      <c r="B11" s="61" t="s">
        <v>41</v>
      </c>
      <c r="C11" s="53"/>
      <c r="D11" s="17">
        <v>1</v>
      </c>
      <c r="E11" s="72">
        <v>45623</v>
      </c>
      <c r="F11" s="72">
        <f>E11+5</f>
        <v>45628</v>
      </c>
      <c r="G11" s="14"/>
      <c r="H11" s="14">
        <f t="shared" si="6"/>
        <v>6</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5"/>
      <c r="B12" s="61" t="s">
        <v>42</v>
      </c>
      <c r="C12" s="53"/>
      <c r="D12" s="17">
        <v>1</v>
      </c>
      <c r="E12" s="72">
        <v>45623</v>
      </c>
      <c r="F12" s="72">
        <f>E12+5</f>
        <v>45628</v>
      </c>
      <c r="G12" s="14"/>
      <c r="H12" s="14">
        <f t="shared" si="6"/>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5"/>
      <c r="B13" s="61" t="s">
        <v>43</v>
      </c>
      <c r="C13" s="53"/>
      <c r="D13" s="17"/>
      <c r="E13" s="72">
        <f>F12</f>
        <v>45628</v>
      </c>
      <c r="F13" s="72">
        <f>E13+7</f>
        <v>45635</v>
      </c>
      <c r="G13" s="14"/>
      <c r="H13" s="14">
        <f t="shared" si="6"/>
        <v>8</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5"/>
      <c r="B14" s="61" t="s">
        <v>44</v>
      </c>
      <c r="C14" s="53"/>
      <c r="D14" s="17"/>
      <c r="E14" s="72">
        <v>45675</v>
      </c>
      <c r="F14" s="72">
        <f>E14+2</f>
        <v>45677</v>
      </c>
      <c r="G14" s="14"/>
      <c r="H14" s="14"/>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5" t="s">
        <v>45</v>
      </c>
      <c r="B15" s="61" t="s">
        <v>46</v>
      </c>
      <c r="C15" s="53"/>
      <c r="D15" s="17"/>
      <c r="E15" s="72">
        <v>45675</v>
      </c>
      <c r="F15" s="72">
        <f>E15+2</f>
        <v>45677</v>
      </c>
      <c r="G15" s="14"/>
      <c r="H15" s="14"/>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6" t="s">
        <v>10</v>
      </c>
      <c r="B16" s="18" t="s">
        <v>47</v>
      </c>
      <c r="C16" s="54"/>
      <c r="D16" s="19"/>
      <c r="E16" s="73"/>
      <c r="F16" s="74"/>
      <c r="G16" s="14"/>
      <c r="H16" s="14" t="str">
        <f t="shared" si="6"/>
        <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6"/>
      <c r="B17" s="62" t="s">
        <v>48</v>
      </c>
      <c r="C17" s="55"/>
      <c r="D17" s="20">
        <v>1</v>
      </c>
      <c r="E17" s="75">
        <f>F13</f>
        <v>45635</v>
      </c>
      <c r="F17" s="75">
        <f>E17+7</f>
        <v>45642</v>
      </c>
      <c r="G17" s="14"/>
      <c r="H17" s="14">
        <f t="shared" si="6"/>
        <v>8</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c r="B18" s="62" t="s">
        <v>49</v>
      </c>
      <c r="C18" s="55"/>
      <c r="D18" s="20">
        <v>1</v>
      </c>
      <c r="E18" s="75">
        <f>E17+2</f>
        <v>45637</v>
      </c>
      <c r="F18" s="75">
        <f>E18+7</f>
        <v>45644</v>
      </c>
      <c r="G18" s="14"/>
      <c r="H18" s="14">
        <f t="shared" si="6"/>
        <v>8</v>
      </c>
      <c r="I18" s="31"/>
      <c r="J18" s="31"/>
      <c r="K18" s="31"/>
      <c r="L18" s="31"/>
      <c r="M18" s="31"/>
      <c r="N18" s="31"/>
      <c r="O18" s="31"/>
      <c r="P18" s="31"/>
      <c r="Q18" s="31"/>
      <c r="R18" s="31"/>
      <c r="S18" s="31"/>
      <c r="T18" s="31"/>
      <c r="U18" s="32"/>
      <c r="V18" s="32"/>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5"/>
      <c r="B19" s="62" t="s">
        <v>50</v>
      </c>
      <c r="C19" s="55"/>
      <c r="D19" s="20">
        <v>1</v>
      </c>
      <c r="E19" s="75">
        <f>F18</f>
        <v>45644</v>
      </c>
      <c r="F19" s="75">
        <f>E19+3</f>
        <v>45647</v>
      </c>
      <c r="G19" s="14"/>
      <c r="H19" s="14">
        <f t="shared" si="6"/>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5"/>
      <c r="B20" s="62" t="s">
        <v>51</v>
      </c>
      <c r="C20" s="55"/>
      <c r="D20" s="20">
        <v>1</v>
      </c>
      <c r="E20" s="75">
        <f>E14</f>
        <v>45675</v>
      </c>
      <c r="F20" s="75">
        <f>E20+2</f>
        <v>45677</v>
      </c>
      <c r="G20" s="14"/>
      <c r="H20" s="14">
        <f t="shared" si="6"/>
        <v>3</v>
      </c>
      <c r="I20" s="31"/>
      <c r="J20" s="31"/>
      <c r="K20" s="31"/>
      <c r="L20" s="31"/>
      <c r="M20" s="31"/>
      <c r="N20" s="31"/>
      <c r="O20" s="31"/>
      <c r="P20" s="31"/>
      <c r="Q20" s="31"/>
      <c r="R20" s="31"/>
      <c r="S20" s="31"/>
      <c r="T20" s="31"/>
      <c r="U20" s="31"/>
      <c r="V20" s="31"/>
      <c r="W20" s="31"/>
      <c r="X20" s="31"/>
      <c r="Y20" s="32"/>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c r="B21" s="62" t="s">
        <v>52</v>
      </c>
      <c r="C21" s="55"/>
      <c r="D21" s="20">
        <v>1</v>
      </c>
      <c r="E21" s="75">
        <v>45672</v>
      </c>
      <c r="F21" s="75">
        <f>E21+3</f>
        <v>45675</v>
      </c>
      <c r="G21" s="14"/>
      <c r="H21" s="14">
        <f t="shared" si="6"/>
        <v>4</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5"/>
      <c r="B22" s="62" t="s">
        <v>53</v>
      </c>
      <c r="C22" s="55"/>
      <c r="D22" s="20">
        <v>1</v>
      </c>
      <c r="E22" s="75">
        <v>45672</v>
      </c>
      <c r="F22" s="75">
        <f>E22+3</f>
        <v>45675</v>
      </c>
      <c r="G22" s="14"/>
      <c r="H22" s="14"/>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5"/>
      <c r="B23" s="62" t="s">
        <v>54</v>
      </c>
      <c r="C23" s="55"/>
      <c r="D23" s="20"/>
      <c r="E23" s="75">
        <v>45675</v>
      </c>
      <c r="F23" s="75">
        <v>45675</v>
      </c>
      <c r="G23" s="14"/>
      <c r="H23" s="14"/>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45"/>
      <c r="B24" s="62" t="s">
        <v>55</v>
      </c>
      <c r="C24" s="55"/>
      <c r="D24" s="20"/>
      <c r="E24" s="75">
        <v>45679</v>
      </c>
      <c r="F24" s="75">
        <v>45684</v>
      </c>
      <c r="G24" s="14"/>
      <c r="H24" s="14"/>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45" t="s">
        <v>11</v>
      </c>
      <c r="B25" s="21" t="s">
        <v>56</v>
      </c>
      <c r="C25" s="56"/>
      <c r="D25" s="22"/>
      <c r="E25" s="76"/>
      <c r="F25" s="77"/>
      <c r="G25" s="14"/>
      <c r="H25" s="14" t="str">
        <f t="shared" si="6"/>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5"/>
      <c r="B26" s="63" t="s">
        <v>57</v>
      </c>
      <c r="C26" s="57"/>
      <c r="D26" s="23">
        <v>0</v>
      </c>
      <c r="E26" s="78">
        <v>45684</v>
      </c>
      <c r="F26" s="78">
        <f>E26+5</f>
        <v>45689</v>
      </c>
      <c r="G26" s="14"/>
      <c r="H26" s="14">
        <f t="shared" si="6"/>
        <v>6</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45"/>
      <c r="B27" s="63" t="s">
        <v>58</v>
      </c>
      <c r="C27" s="57"/>
      <c r="D27" s="23">
        <v>0</v>
      </c>
      <c r="E27" s="78">
        <f>F26+1</f>
        <v>45690</v>
      </c>
      <c r="F27" s="78">
        <f>E27+4</f>
        <v>45694</v>
      </c>
      <c r="G27" s="14"/>
      <c r="H27" s="14">
        <f t="shared" si="6"/>
        <v>5</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45"/>
      <c r="B28" s="63" t="s">
        <v>59</v>
      </c>
      <c r="C28" s="57"/>
      <c r="D28" s="23">
        <v>0</v>
      </c>
      <c r="E28" s="78">
        <f>E27+5</f>
        <v>45695</v>
      </c>
      <c r="F28" s="78">
        <f>E28+5</f>
        <v>45700</v>
      </c>
      <c r="G28" s="14"/>
      <c r="H28" s="14">
        <f t="shared" si="6"/>
        <v>6</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5" t="s">
        <v>11</v>
      </c>
      <c r="B29" s="24" t="s">
        <v>60</v>
      </c>
      <c r="C29" s="58"/>
      <c r="D29" s="25"/>
      <c r="E29" s="79"/>
      <c r="F29" s="80"/>
      <c r="G29" s="14"/>
      <c r="H29" s="14" t="str">
        <f t="shared" si="6"/>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45"/>
      <c r="B30" s="64" t="s">
        <v>61</v>
      </c>
      <c r="C30" s="59"/>
      <c r="D30" s="26">
        <v>0</v>
      </c>
      <c r="E30" s="81">
        <v>45684</v>
      </c>
      <c r="F30" s="81">
        <f>E30+3</f>
        <v>45687</v>
      </c>
      <c r="G30" s="14"/>
      <c r="H30" s="14">
        <f t="shared" si="6"/>
        <v>4</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45"/>
      <c r="B31" s="64" t="s">
        <v>62</v>
      </c>
      <c r="C31" s="59"/>
      <c r="D31" s="26">
        <v>0</v>
      </c>
      <c r="E31" s="81">
        <f>F30</f>
        <v>45687</v>
      </c>
      <c r="F31" s="81">
        <f t="shared" ref="F31:F32" si="7">E31+3</f>
        <v>45690</v>
      </c>
      <c r="G31" s="14"/>
      <c r="H31" s="14">
        <f t="shared" si="6"/>
        <v>4</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45"/>
      <c r="B32" s="64" t="s">
        <v>63</v>
      </c>
      <c r="C32" s="59"/>
      <c r="D32" s="26">
        <v>0</v>
      </c>
      <c r="E32" s="81">
        <f>F31</f>
        <v>45690</v>
      </c>
      <c r="F32" s="81">
        <f t="shared" si="7"/>
        <v>45693</v>
      </c>
      <c r="G32" s="14"/>
      <c r="H32" s="14">
        <f t="shared" si="6"/>
        <v>4</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45"/>
      <c r="B33" s="64" t="s">
        <v>64</v>
      </c>
      <c r="C33" s="59"/>
      <c r="D33" s="26">
        <v>0</v>
      </c>
      <c r="E33" s="81">
        <v>45698</v>
      </c>
      <c r="F33" s="81">
        <f>E33+5</f>
        <v>45703</v>
      </c>
      <c r="G33" s="14"/>
      <c r="H33" s="14">
        <f t="shared" si="6"/>
        <v>6</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
      <c r="A34" s="45"/>
      <c r="B34" s="64" t="s">
        <v>65</v>
      </c>
      <c r="C34" s="59"/>
      <c r="D34" s="26">
        <v>0</v>
      </c>
      <c r="E34" s="81">
        <f>F33</f>
        <v>45703</v>
      </c>
      <c r="F34" s="81">
        <f>E34+2</f>
        <v>45705</v>
      </c>
      <c r="G34" s="14"/>
      <c r="H34" s="14">
        <f t="shared" si="6"/>
        <v>3</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3">
      <c r="A35" s="45"/>
      <c r="B35" s="64" t="s">
        <v>66</v>
      </c>
      <c r="C35" s="59"/>
      <c r="D35" s="26">
        <v>0</v>
      </c>
      <c r="E35" s="81">
        <f>F34</f>
        <v>45705</v>
      </c>
      <c r="F35" s="81">
        <f>E35+1</f>
        <v>45706</v>
      </c>
      <c r="G35" s="14"/>
      <c r="H35" s="14"/>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x14ac:dyDescent="0.3">
      <c r="A36" s="45"/>
      <c r="B36" s="88" t="s">
        <v>67</v>
      </c>
      <c r="C36" s="89"/>
      <c r="D36" s="90"/>
      <c r="E36" s="91"/>
      <c r="F36" s="91"/>
      <c r="G36" s="14"/>
      <c r="H36" s="14"/>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3" customFormat="1" ht="30" customHeight="1" thickBot="1" x14ac:dyDescent="0.3">
      <c r="A37" s="45"/>
      <c r="B37" s="92" t="s">
        <v>64</v>
      </c>
      <c r="C37" s="93"/>
      <c r="D37" s="94">
        <v>0</v>
      </c>
      <c r="E37" s="95">
        <v>45698</v>
      </c>
      <c r="F37" s="95">
        <v>45703</v>
      </c>
      <c r="G37" s="14"/>
      <c r="H37" s="14"/>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s="3" customFormat="1" ht="30" customHeight="1" thickBot="1" x14ac:dyDescent="0.3">
      <c r="A38" s="45"/>
      <c r="B38" s="92" t="s">
        <v>68</v>
      </c>
      <c r="C38" s="93"/>
      <c r="D38" s="94">
        <v>0</v>
      </c>
      <c r="E38" s="95">
        <f>F21</f>
        <v>45675</v>
      </c>
      <c r="F38" s="95">
        <f>E38+2</f>
        <v>45677</v>
      </c>
      <c r="G38" s="14"/>
      <c r="H38" s="14"/>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s="3" customFormat="1" ht="30" customHeight="1" thickBot="1" x14ac:dyDescent="0.3">
      <c r="A39" s="45"/>
      <c r="B39" s="92" t="s">
        <v>69</v>
      </c>
      <c r="C39" s="93"/>
      <c r="D39" s="94">
        <v>0</v>
      </c>
      <c r="E39" s="95">
        <v>45698</v>
      </c>
      <c r="F39" s="95">
        <v>45703</v>
      </c>
      <c r="G39" s="14"/>
      <c r="H39" s="14"/>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s="3" customFormat="1" ht="30" customHeight="1" thickBot="1" x14ac:dyDescent="0.3">
      <c r="A40" s="45"/>
      <c r="B40" s="96" t="s">
        <v>70</v>
      </c>
      <c r="C40" s="97"/>
      <c r="D40" s="98"/>
      <c r="E40" s="99"/>
      <c r="F40" s="99"/>
      <c r="G40" s="14"/>
      <c r="H40" s="14"/>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row>
    <row r="41" spans="1:64" s="3" customFormat="1" ht="30" customHeight="1" thickBot="1" x14ac:dyDescent="0.3">
      <c r="A41" s="45"/>
      <c r="B41" s="100" t="s">
        <v>71</v>
      </c>
      <c r="C41" s="101"/>
      <c r="D41" s="102">
        <v>0</v>
      </c>
      <c r="E41" s="103">
        <v>45701</v>
      </c>
      <c r="F41" s="103">
        <v>45703</v>
      </c>
      <c r="G41" s="14"/>
      <c r="H41" s="14"/>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row>
    <row r="42" spans="1:64" s="3" customFormat="1" ht="30" customHeight="1" thickBot="1" x14ac:dyDescent="0.3">
      <c r="A42" s="45"/>
      <c r="B42" s="100" t="s">
        <v>73</v>
      </c>
      <c r="C42" s="101"/>
      <c r="D42" s="102">
        <v>0</v>
      </c>
      <c r="E42" s="103">
        <v>45703</v>
      </c>
      <c r="F42" s="103">
        <v>45705</v>
      </c>
      <c r="G42" s="14"/>
      <c r="H42" s="14"/>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row>
    <row r="43" spans="1:64" s="3" customFormat="1" ht="30" customHeight="1" thickBot="1" x14ac:dyDescent="0.3">
      <c r="A43" s="45"/>
      <c r="B43" s="100" t="s">
        <v>72</v>
      </c>
      <c r="C43" s="101"/>
      <c r="D43" s="102">
        <v>0</v>
      </c>
      <c r="E43" s="103">
        <v>45703</v>
      </c>
      <c r="F43" s="103">
        <v>45705</v>
      </c>
      <c r="G43" s="14"/>
      <c r="H43" s="14"/>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row>
    <row r="44" spans="1:64" s="3" customFormat="1" ht="30" customHeight="1" thickBot="1" x14ac:dyDescent="0.3">
      <c r="A44" s="45" t="s">
        <v>12</v>
      </c>
      <c r="B44" s="65"/>
      <c r="C44" s="60"/>
      <c r="D44" s="13"/>
      <c r="E44" s="82"/>
      <c r="F44" s="82"/>
      <c r="G44" s="14"/>
      <c r="H44" s="14" t="str">
        <f t="shared" si="6"/>
        <v/>
      </c>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row>
    <row r="45" spans="1:64" s="3" customFormat="1" ht="30" customHeight="1" thickBot="1" x14ac:dyDescent="0.3">
      <c r="A45" s="45"/>
      <c r="B45" s="65"/>
      <c r="C45" s="60"/>
      <c r="D45" s="13"/>
      <c r="E45" s="82"/>
      <c r="F45" s="82"/>
      <c r="G45" s="14"/>
      <c r="H45" s="14"/>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row>
    <row r="46" spans="1:64" s="3" customFormat="1" ht="30" customHeight="1" thickBot="1" x14ac:dyDescent="0.3">
      <c r="A46" s="46" t="s">
        <v>13</v>
      </c>
      <c r="B46" s="27" t="s">
        <v>15</v>
      </c>
      <c r="C46" s="28"/>
      <c r="D46" s="29"/>
      <c r="E46" s="83"/>
      <c r="F46" s="84"/>
      <c r="G46" s="30"/>
      <c r="H46" s="30" t="str">
        <f t="shared" si="6"/>
        <v/>
      </c>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row>
    <row r="47" spans="1:64" ht="30" customHeight="1" x14ac:dyDescent="0.25">
      <c r="G47" s="6"/>
    </row>
    <row r="48" spans="1:64" ht="30" customHeight="1" x14ac:dyDescent="0.25">
      <c r="C48" s="11"/>
      <c r="F48" s="47"/>
    </row>
    <row r="49" spans="3:3" ht="30" customHeight="1" x14ac:dyDescent="0.25">
      <c r="C49"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4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6">
    <cfRule type="expression" dxfId="2" priority="33">
      <formula>AND(TODAY()&gt;=I$5,TODAY()&lt;J$5)</formula>
    </cfRule>
  </conditionalFormatting>
  <conditionalFormatting sqref="I7:BL4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42" fitToHeight="0" orientation="landscape" r:id="rId1"/>
  <headerFooter differentFirst="1" scaleWithDoc="0">
    <oddFooter>Page &amp;P of &amp;N</oddFooter>
  </headerFooter>
  <ignoredErrors>
    <ignoredError sqref="F20 F27:F28 E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35" customWidth="1"/>
    <col min="2" max="16384" width="9.140625" style="2"/>
  </cols>
  <sheetData>
    <row r="1" spans="1:2" ht="46.5" customHeight="1" x14ac:dyDescent="0.2"/>
    <row r="2" spans="1:2" s="37" customFormat="1" ht="15.75" x14ac:dyDescent="0.25">
      <c r="A2" s="36" t="s">
        <v>22</v>
      </c>
      <c r="B2" s="36"/>
    </row>
    <row r="3" spans="1:2" s="41" customFormat="1" ht="27" customHeight="1" x14ac:dyDescent="0.25">
      <c r="A3" s="69" t="s">
        <v>23</v>
      </c>
      <c r="B3" s="42"/>
    </row>
    <row r="4" spans="1:2" s="38" customFormat="1" ht="26.25" x14ac:dyDescent="0.4">
      <c r="A4" s="39" t="s">
        <v>24</v>
      </c>
    </row>
    <row r="5" spans="1:2" ht="74.099999999999994" customHeight="1" x14ac:dyDescent="0.2">
      <c r="A5" s="40" t="s">
        <v>25</v>
      </c>
    </row>
    <row r="6" spans="1:2" ht="26.25" customHeight="1" x14ac:dyDescent="0.2">
      <c r="A6" s="39" t="s">
        <v>26</v>
      </c>
    </row>
    <row r="7" spans="1:2" s="35" customFormat="1" ht="228" customHeight="1" x14ac:dyDescent="0.25">
      <c r="A7" s="44" t="s">
        <v>27</v>
      </c>
    </row>
    <row r="8" spans="1:2" s="38" customFormat="1" ht="26.25" x14ac:dyDescent="0.4">
      <c r="A8" s="39" t="s">
        <v>28</v>
      </c>
    </row>
    <row r="9" spans="1:2" ht="75" x14ac:dyDescent="0.2">
      <c r="A9" s="40" t="s">
        <v>29</v>
      </c>
    </row>
    <row r="10" spans="1:2" s="35" customFormat="1" ht="27.95" customHeight="1" x14ac:dyDescent="0.25">
      <c r="A10" s="43" t="s">
        <v>30</v>
      </c>
    </row>
    <row r="11" spans="1:2" s="38" customFormat="1" ht="26.25" x14ac:dyDescent="0.4">
      <c r="A11" s="39" t="s">
        <v>31</v>
      </c>
    </row>
    <row r="12" spans="1:2" ht="30" x14ac:dyDescent="0.2">
      <c r="A12" s="40" t="s">
        <v>32</v>
      </c>
    </row>
    <row r="13" spans="1:2" s="35" customFormat="1" ht="27.95" customHeight="1" x14ac:dyDescent="0.25">
      <c r="A13" s="43" t="s">
        <v>33</v>
      </c>
    </row>
    <row r="14" spans="1:2" s="38" customFormat="1" ht="26.25" x14ac:dyDescent="0.4">
      <c r="A14" s="39" t="s">
        <v>34</v>
      </c>
    </row>
    <row r="15" spans="1:2" ht="93.75" customHeight="1" x14ac:dyDescent="0.2">
      <c r="A15" s="40" t="s">
        <v>35</v>
      </c>
    </row>
    <row r="16" spans="1:2" ht="90" x14ac:dyDescent="0.2">
      <c r="A16" s="40"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2025-01-22T04:37:30Z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