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Standard curves" sheetId="2" r:id="rId1"/>
    <sheet name="Berta_SYBR" sheetId="1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D15" i="1"/>
  <c r="C15" i="1"/>
  <c r="D12" i="1"/>
  <c r="D14" i="1"/>
  <c r="C12" i="1"/>
  <c r="C14" i="1"/>
  <c r="D13" i="1"/>
  <c r="C13" i="1"/>
  <c r="D11" i="1"/>
  <c r="C11" i="1"/>
</calcChain>
</file>

<file path=xl/sharedStrings.xml><?xml version="1.0" encoding="utf-8"?>
<sst xmlns="http://schemas.openxmlformats.org/spreadsheetml/2006/main" count="25" uniqueCount="23">
  <si>
    <t>actin</t>
  </si>
  <si>
    <t>UV</t>
  </si>
  <si>
    <t>NA</t>
  </si>
  <si>
    <t>THRESHOLD</t>
  </si>
  <si>
    <t>NTC - H2O</t>
  </si>
  <si>
    <t>INTERCEPT</t>
  </si>
  <si>
    <t>SLOPE</t>
  </si>
  <si>
    <t>EFFICIENCY (%)</t>
  </si>
  <si>
    <t>Efficiency</t>
  </si>
  <si>
    <t>R2</t>
  </si>
  <si>
    <t>note</t>
  </si>
  <si>
    <t>primer set</t>
  </si>
  <si>
    <t>0113/0114</t>
  </si>
  <si>
    <t>0356/0772</t>
  </si>
  <si>
    <t>date performed</t>
  </si>
  <si>
    <t>Target gene</t>
  </si>
  <si>
    <t>Target</t>
  </si>
  <si>
    <t>Intercept</t>
  </si>
  <si>
    <t>Slope</t>
  </si>
  <si>
    <t>A. mellifera actin</t>
  </si>
  <si>
    <t>universal bacterial 16S rRNA gene</t>
  </si>
  <si>
    <t>univ</t>
  </si>
  <si>
    <t>plasmid 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</si>
</sst>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#,##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1" applyFont="1" applyFill="1"/>
    <xf numFmtId="0" fontId="2" fillId="0" borderId="0" xfId="1" applyFont="1"/>
    <xf numFmtId="0" fontId="2" fillId="0" borderId="0" xfId="0" applyFont="1"/>
    <xf numFmtId="0" fontId="0" fillId="0" borderId="0" xfId="0" applyFont="1"/>
    <xf numFmtId="0" fontId="4" fillId="0" borderId="0" xfId="1" applyFont="1" applyFill="1"/>
    <xf numFmtId="0" fontId="2" fillId="0" borderId="0" xfId="1" applyFont="1" applyFill="1"/>
    <xf numFmtId="166" fontId="2" fillId="0" borderId="0" xfId="1" applyNumberFormat="1" applyFont="1" applyFill="1"/>
    <xf numFmtId="0" fontId="0" fillId="0" borderId="0" xfId="0" applyFill="1"/>
    <xf numFmtId="167" fontId="0" fillId="0" borderId="0" xfId="0" applyNumberFormat="1"/>
    <xf numFmtId="167" fontId="5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7" sqref="G7"/>
    </sheetView>
  </sheetViews>
  <sheetFormatPr baseColWidth="10" defaultRowHeight="16" x14ac:dyDescent="0"/>
  <cols>
    <col min="1" max="1" width="33" customWidth="1"/>
    <col min="2" max="2" width="15.375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5">
      <c r="A2" t="s">
        <v>19</v>
      </c>
      <c r="B2" t="s">
        <v>0</v>
      </c>
      <c r="C2" s="8">
        <v>35.094211987086709</v>
      </c>
      <c r="D2" s="8">
        <v>-3.2699442250388011</v>
      </c>
      <c r="E2" s="8">
        <v>2.0221604576285861</v>
      </c>
    </row>
    <row r="3" spans="1:5">
      <c r="A3" t="s">
        <v>20</v>
      </c>
      <c r="B3" t="s">
        <v>21</v>
      </c>
      <c r="C3" s="8">
        <v>36.582193647112163</v>
      </c>
      <c r="D3" s="8">
        <v>-3.3508589608328685</v>
      </c>
      <c r="E3" s="8">
        <v>1.9880666641665377</v>
      </c>
    </row>
    <row r="4" spans="1:5" ht="15" customHeight="1">
      <c r="A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9" sqref="E19"/>
    </sheetView>
  </sheetViews>
  <sheetFormatPr baseColWidth="10" defaultRowHeight="16" x14ac:dyDescent="0"/>
  <cols>
    <col min="6" max="6" width="10.875" customWidth="1"/>
    <col min="7" max="7" width="13.375" customWidth="1"/>
  </cols>
  <sheetData>
    <row r="1" spans="1:4" ht="21">
      <c r="B1" t="s">
        <v>22</v>
      </c>
      <c r="C1" s="1" t="s">
        <v>0</v>
      </c>
      <c r="D1" s="1" t="s">
        <v>1</v>
      </c>
    </row>
    <row r="2" spans="1:4">
      <c r="B2" s="3">
        <v>10000000</v>
      </c>
      <c r="C2" s="9">
        <v>12.235953330993652</v>
      </c>
      <c r="D2" s="9">
        <v>13.016386032104492</v>
      </c>
    </row>
    <row r="3" spans="1:4">
      <c r="B3" s="3">
        <f>B2/10</f>
        <v>1000000</v>
      </c>
      <c r="C3" s="9">
        <v>15.511733055114746</v>
      </c>
      <c r="D3" s="9">
        <v>16.261907577514648</v>
      </c>
    </row>
    <row r="4" spans="1:4">
      <c r="B4" s="3">
        <f t="shared" ref="B4:B8" si="0">B3/10</f>
        <v>100000</v>
      </c>
      <c r="C4" s="9">
        <v>18.613567352294922</v>
      </c>
      <c r="D4" s="9">
        <v>19.978721618652344</v>
      </c>
    </row>
    <row r="5" spans="1:4">
      <c r="B5" s="3">
        <f t="shared" si="0"/>
        <v>10000</v>
      </c>
      <c r="C5" s="9">
        <v>21.904642105102539</v>
      </c>
      <c r="D5" s="9">
        <v>23.36085319519043</v>
      </c>
    </row>
    <row r="6" spans="1:4">
      <c r="B6" s="3">
        <f t="shared" si="0"/>
        <v>1000</v>
      </c>
      <c r="C6" s="9">
        <v>25.49169921875</v>
      </c>
      <c r="D6" s="9">
        <v>26.714181900024414</v>
      </c>
    </row>
    <row r="7" spans="1:4">
      <c r="B7" s="3">
        <f t="shared" si="0"/>
        <v>100</v>
      </c>
      <c r="C7" s="9">
        <v>28.618719100952148</v>
      </c>
      <c r="D7" s="9">
        <v>30.096199035644531</v>
      </c>
    </row>
    <row r="8" spans="1:4">
      <c r="B8" s="3">
        <f t="shared" si="0"/>
        <v>10</v>
      </c>
      <c r="C8" s="9">
        <v>31.7247314453125</v>
      </c>
      <c r="D8" s="9">
        <v>32.823055267333984</v>
      </c>
    </row>
    <row r="9" spans="1:4">
      <c r="A9" s="5" t="s">
        <v>3</v>
      </c>
    </row>
    <row r="10" spans="1:4">
      <c r="A10" s="6" t="s">
        <v>4</v>
      </c>
      <c r="C10" t="s">
        <v>2</v>
      </c>
      <c r="D10" s="10">
        <v>33.604053497314453</v>
      </c>
    </row>
    <row r="11" spans="1:4">
      <c r="A11" s="6" t="s">
        <v>5</v>
      </c>
      <c r="C11">
        <f>INTERCEPT(C2:C8,LOG($B$2:$B$8))</f>
        <v>35.094211987086709</v>
      </c>
      <c r="D11">
        <f>INTERCEPT(D2:D8,LOG($B$2:$B$8))</f>
        <v>36.582193647112163</v>
      </c>
    </row>
    <row r="12" spans="1:4">
      <c r="A12" s="6" t="s">
        <v>6</v>
      </c>
      <c r="C12">
        <f>SLOPE(C2:C8,LOG($B$2:$B$8))</f>
        <v>-3.2699442250388011</v>
      </c>
      <c r="D12">
        <f>SLOPE(D2:D8,LOG($B$2:$B$8))</f>
        <v>-3.3508589608328685</v>
      </c>
    </row>
    <row r="13" spans="1:4">
      <c r="A13" s="6" t="s">
        <v>7</v>
      </c>
      <c r="C13">
        <f>(10^(-1/C12)-1)*100</f>
        <v>102.21604576285861</v>
      </c>
      <c r="D13">
        <f>(10^(-1/D12)-1)*100</f>
        <v>98.806666416653769</v>
      </c>
    </row>
    <row r="14" spans="1:4">
      <c r="A14" s="6" t="s">
        <v>8</v>
      </c>
      <c r="C14">
        <f>10^(-1/C12)</f>
        <v>2.0221604576285861</v>
      </c>
      <c r="D14">
        <f>10^(-1/D12)</f>
        <v>1.9880666641665377</v>
      </c>
    </row>
    <row r="15" spans="1:4">
      <c r="A15" s="7" t="s">
        <v>9</v>
      </c>
      <c r="C15">
        <f>RSQ(LOG($B$2:$B$8),C2:C8)</f>
        <v>0.99970416352340519</v>
      </c>
      <c r="D15">
        <f>RSQ(LOG($B$2:$B$8),D2:D8)</f>
        <v>0.99885136492946236</v>
      </c>
    </row>
    <row r="16" spans="1:4">
      <c r="A16" s="6" t="s">
        <v>10</v>
      </c>
    </row>
    <row r="17" spans="1:4">
      <c r="A17" s="6" t="s">
        <v>11</v>
      </c>
      <c r="C17" s="2" t="s">
        <v>12</v>
      </c>
      <c r="D17" s="6" t="s">
        <v>13</v>
      </c>
    </row>
    <row r="18" spans="1:4">
      <c r="A18" s="2" t="s">
        <v>14</v>
      </c>
      <c r="C18">
        <v>181001</v>
      </c>
      <c r="D18">
        <v>181001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curves</vt:lpstr>
      <vt:lpstr>Berta_SYBR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Kešnerová</dc:creator>
  <cp:lastModifiedBy>Joanito Liberti</cp:lastModifiedBy>
  <dcterms:created xsi:type="dcterms:W3CDTF">2018-09-27T11:54:31Z</dcterms:created>
  <dcterms:modified xsi:type="dcterms:W3CDTF">2021-12-23T18:45:12Z</dcterms:modified>
</cp:coreProperties>
</file>