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7.CAMPUS.008\Desktop\Zaj_2\"/>
    </mc:Choice>
  </mc:AlternateContent>
  <xr:revisionPtr revIDLastSave="0" documentId="13_ncr:1_{CC09D530-1BA4-4482-915F-CFF811D5CE23}" xr6:coauthVersionLast="47" xr6:coauthVersionMax="47" xr10:uidLastSave="{00000000-0000-0000-0000-000000000000}"/>
  <bookViews>
    <workbookView xWindow="-120" yWindow="-120" windowWidth="29040" windowHeight="15840" xr2:uid="{754980AB-067C-401E-8A47-17C3443C4010}"/>
  </bookViews>
  <sheets>
    <sheet name="wyniki_estymacji_model1" sheetId="1" r:id="rId1"/>
  </sheets>
  <definedNames>
    <definedName name="V_bWG">wyniki_estymacji_model1!$N$14:$R$18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36" i="1"/>
  <c r="D4" i="1"/>
  <c r="V36" i="1" a="1"/>
  <c r="V36" i="1" s="1"/>
  <c r="V37" i="1" s="1"/>
  <c r="J32" i="1" s="1"/>
  <c r="J28" i="1"/>
  <c r="D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C7" authorId="0" shapeId="0" xr:uid="{15AD02BA-B8FA-4C9B-BE55-0C37673D3691}">
      <text>
        <r>
          <rPr>
            <b/>
            <sz val="9"/>
            <color indexed="81"/>
            <rFont val="Tahoma"/>
            <family val="2"/>
            <charset val="238"/>
          </rPr>
          <t>logarytm areału</t>
        </r>
      </text>
    </comment>
    <comment ref="D7" authorId="0" shapeId="0" xr:uid="{B8C5E774-4A53-41C0-A8C7-5F0DF4AC843E}">
      <text>
        <r>
          <rPr>
            <b/>
            <sz val="9"/>
            <color indexed="81"/>
            <rFont val="Tahoma"/>
            <charset val="1"/>
          </rPr>
          <t>Parametry elastyczności</t>
        </r>
      </text>
    </comment>
    <comment ref="C11" authorId="0" shapeId="0" xr:uid="{53B68C39-155D-4D0F-9701-9CD92E8DBBC1}">
      <text>
        <r>
          <rPr>
            <b/>
            <sz val="9"/>
            <color indexed="81"/>
            <rFont val="Tahoma"/>
            <family val="2"/>
            <charset val="238"/>
          </rPr>
          <t>To nie logarytm</t>
        </r>
      </text>
    </comment>
    <comment ref="D11" authorId="0" shapeId="0" xr:uid="{166BCC73-8F3A-4DF3-944B-A688E35240AA}">
      <text>
        <r>
          <rPr>
            <b/>
            <sz val="9"/>
            <color indexed="81"/>
            <rFont val="Tahoma"/>
            <family val="2"/>
            <charset val="238"/>
          </rPr>
          <t>Te liczby interpretujemy inaczej (quasi-elastyczność)</t>
        </r>
      </text>
    </comment>
    <comment ref="J28" authorId="0" shapeId="0" xr:uid="{FD73B349-550C-4AE1-822A-BB17D3E09EEF}">
      <text>
        <r>
          <rPr>
            <b/>
            <sz val="9"/>
            <color indexed="81"/>
            <rFont val="Tahoma"/>
            <family val="2"/>
            <charset val="238"/>
          </rPr>
          <t>Suma elastyczności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<sst xmlns="http://schemas.openxmlformats.org/spreadsheetml/2006/main" count="69" uniqueCount="62">
  <si>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parametr</t>
  </si>
  <si>
    <t>zmienna</t>
  </si>
  <si>
    <t>bWG</t>
  </si>
  <si>
    <t>sd</t>
  </si>
  <si>
    <t>|iloraz_t|</t>
  </si>
  <si>
    <t>p-value</t>
  </si>
  <si>
    <t>beta1</t>
  </si>
  <si>
    <t>beta2</t>
  </si>
  <si>
    <t>beta3</t>
  </si>
  <si>
    <t>beta4</t>
  </si>
  <si>
    <t>beta5</t>
  </si>
  <si>
    <t>beta_</t>
  </si>
  <si>
    <t>&lt;- elastyczności produkcji względem nakładów</t>
  </si>
  <si>
    <t>1%-wy wzrost areału użytków rolnych powoduje wzrost produkcji ryżu przeciętnie o 0,55% z błędem +/- 0,08%, ceteris paribus.</t>
  </si>
  <si>
    <t>1%-wy wzrost nakładu pracy powoduje wzrost produkcji ryżu przeciętnie o 0,25% z błędem +/- 0,06%, ceteris paribus.</t>
  </si>
  <si>
    <t>1%-wy wzrost zużycia nawozów powoduje wzrost produkcji ryżu przeciętnie o 0,17% z błędem +/- 0,04%, ceteris paribus.</t>
  </si>
  <si>
    <t>1%-wy wzrost innych nakładów (czynników produkcji) powoduje wzrost produkcji ryżu przeciętnie o 0,03% z błędem +/- 0,03%, ceteris paribus.</t>
  </si>
  <si>
    <t>INTERPRETACJE</t>
  </si>
  <si>
    <t>Oceny alestyczności są dodatnie - zgodnie z wiedzą ekonomiczną - to dobrze świadczy o modelu</t>
  </si>
  <si>
    <t>Rozróżniamy 3 rodzaje efektów skali:</t>
  </si>
  <si>
    <r>
      <rPr>
        <b/>
        <sz val="11"/>
        <color theme="1"/>
        <rFont val="Calibri"/>
        <family val="2"/>
        <charset val="238"/>
        <scheme val="minor"/>
      </rPr>
      <t>rosnące</t>
    </r>
    <r>
      <rPr>
        <sz val="11"/>
        <color theme="1"/>
        <rFont val="Calibri"/>
        <family val="2"/>
        <charset val="238"/>
        <scheme val="minor"/>
      </rPr>
      <t xml:space="preserve"> – tzw. korzyści skali – występują, gdy długookresowy koszt całkowity spada wraz ze wzrostem produkcji,</t>
    </r>
  </si>
  <si>
    <r>
      <rPr>
        <b/>
        <sz val="11"/>
        <color theme="1"/>
        <rFont val="Calibri"/>
        <family val="2"/>
        <charset val="238"/>
        <scheme val="minor"/>
      </rPr>
      <t>malejące</t>
    </r>
    <r>
      <rPr>
        <sz val="11"/>
        <color theme="1"/>
        <rFont val="Calibri"/>
        <family val="2"/>
        <charset val="238"/>
        <scheme val="minor"/>
      </rPr>
      <t xml:space="preserve"> – inaczej koszty skali lub niekorzyści skali – straty wynikające ze skali działalności – występują, gdy długookresowy przeciętny koszt całkowity rośnie wraz ze wzrostem produkcji,</t>
    </r>
  </si>
  <si>
    <r>
      <rPr>
        <b/>
        <sz val="11"/>
        <color theme="1"/>
        <rFont val="Calibri"/>
        <family val="2"/>
        <charset val="238"/>
        <scheme val="minor"/>
      </rPr>
      <t>stałe</t>
    </r>
    <r>
      <rPr>
        <sz val="11"/>
        <color theme="1"/>
        <rFont val="Calibri"/>
        <family val="2"/>
        <charset val="238"/>
        <scheme val="minor"/>
      </rPr>
      <t xml:space="preserve"> – długookresowy przeciętny koszt całkowity jest stały niezależnie od poziomu produkcji</t>
    </r>
  </si>
  <si>
    <t>=</t>
  </si>
  <si>
    <r>
      <rPr>
        <b/>
        <sz val="11"/>
        <color theme="1"/>
        <rFont val="Calibri"/>
        <family val="2"/>
        <charset val="238"/>
        <scheme val="minor"/>
      </rPr>
      <t xml:space="preserve">Korzyści skali (RTS) </t>
    </r>
    <r>
      <rPr>
        <sz val="11"/>
        <color theme="1"/>
        <rFont val="Calibri"/>
        <family val="2"/>
        <charset val="238"/>
        <scheme val="minor"/>
      </rPr>
      <t>- suma elastyczności (tutaj beta1 + … + beta4)</t>
    </r>
  </si>
  <si>
    <t>= 1</t>
  </si>
  <si>
    <t>ln AREA</t>
  </si>
  <si>
    <t>ln LABOR</t>
  </si>
  <si>
    <t>ln NPK</t>
  </si>
  <si>
    <t>ln OTHER</t>
  </si>
  <si>
    <t>trend</t>
  </si>
  <si>
    <t>&gt; 1</t>
  </si>
  <si>
    <t>&lt; 1</t>
  </si>
  <si>
    <t>Z roku na rok produkcja za sprawą neutralnego postępu techniczno-organizacyjnego wzrasta średnio o 1% (0,01*100%) z błędem +/- 0,8% (0,008*100%).</t>
  </si>
  <si>
    <r>
      <t xml:space="preserve">Malejące korzyści skali, czyli 1% wzrost wszystkich nakładów powoduje wzrost produkcji o </t>
    </r>
    <r>
      <rPr>
        <b/>
        <sz val="11"/>
        <rFont val="Calibri"/>
        <family val="2"/>
        <charset val="238"/>
        <scheme val="minor"/>
      </rPr>
      <t>mniej niż 1%</t>
    </r>
    <r>
      <rPr>
        <sz val="11"/>
        <rFont val="Calibri"/>
        <family val="2"/>
        <charset val="238"/>
        <scheme val="minor"/>
      </rPr>
      <t>.</t>
    </r>
  </si>
  <si>
    <r>
      <t xml:space="preserve">Rosnące korzyści skali, czyli 1% wzrost wszystkich nakładów powoduje wzrost produkcji o </t>
    </r>
    <r>
      <rPr>
        <b/>
        <sz val="11"/>
        <color theme="1"/>
        <rFont val="Calibri"/>
        <family val="2"/>
        <charset val="238"/>
        <scheme val="minor"/>
      </rPr>
      <t>więcej niż 1%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</si>
  <si>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0,9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</si>
  <si>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1,2</t>
    </r>
  </si>
  <si>
    <t>&lt;-- optymalna skala działalności to stałe korzyści skali, bo wszystko jest proporcjonalne.</t>
  </si>
  <si>
    <t>vs</t>
  </si>
  <si>
    <t>Błąd szacunku dla RTS = 1 vs H0: RTS != 1</t>
  </si>
  <si>
    <t>RTS = c*beta</t>
  </si>
  <si>
    <t>c =</t>
  </si>
  <si>
    <t>a != 0</t>
  </si>
  <si>
    <t>V(bWG) =</t>
  </si>
  <si>
    <t>AREA</t>
  </si>
  <si>
    <t>LABOR</t>
  </si>
  <si>
    <t>NPK</t>
  </si>
  <si>
    <t>OTHER</t>
  </si>
  <si>
    <t>V(RTS) = V(c*b) = c'V(b)*c =</t>
  </si>
  <si>
    <t>Var(a*Z) = a^2 * Var(Z)</t>
  </si>
  <si>
    <t>D(RTS) = V(RTS)^(1/2) =</t>
  </si>
  <si>
    <r>
      <t>Stałe korzyści skali, czyli 1% wzrost wszystkich nakładów powoduje wzrost produkcji o</t>
    </r>
    <r>
      <rPr>
        <b/>
        <sz val="11"/>
        <color theme="1"/>
        <rFont val="Calibri"/>
        <family val="2"/>
        <charset val="238"/>
        <scheme val="minor"/>
      </rPr>
      <t xml:space="preserve"> dokładnie 1% (+/- 0,07%)</t>
    </r>
    <r>
      <rPr>
        <sz val="11"/>
        <color theme="1"/>
        <rFont val="Calibri"/>
        <family val="2"/>
        <charset val="238"/>
        <scheme val="minor"/>
      </rPr>
      <t>.</t>
    </r>
  </si>
  <si>
    <t>TESTY</t>
  </si>
  <si>
    <t>statystyka t =</t>
  </si>
  <si>
    <t>df =</t>
  </si>
  <si>
    <t>p-value =</t>
  </si>
  <si>
    <t>N*T-k-N</t>
  </si>
  <si>
    <t>liczba obserwacji N =</t>
  </si>
  <si>
    <t>czas T =</t>
  </si>
  <si>
    <t>liczba wierszy K =</t>
  </si>
  <si>
    <t>&lt;-- nie ma podstaw do odrzucenia H0 mówiącej, że…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</si>
</sst>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12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64" fontId="0" fillId="0" borderId="0" xfId="0" applyNumberFormat="1"/>
    <xf numFmtId="0" fontId="0" fillId="34" borderId="0" xfId="0" applyFill="1"/>
    <xf numFmtId="164" fontId="0" fillId="34" borderId="0" xfId="0" applyNumberFormat="1" applyFill="1"/>
    <xf numFmtId="11" fontId="0" fillId="34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center"/>
    </xf>
    <xf numFmtId="0" fontId="16" fillId="36" borderId="0" xfId="0" applyFont="1" applyFill="1"/>
    <xf numFmtId="2" fontId="0" fillId="0" borderId="0" xfId="0" applyNumberFormat="1"/>
    <xf numFmtId="0" fontId="0" fillId="0" borderId="0" xfId="0" applyAlignment="1">
      <alignment horizontal="left"/>
    </xf>
    <xf numFmtId="2" fontId="0" fillId="34" borderId="0" xfId="0" applyNumberFormat="1" applyFill="1"/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5" borderId="0" xfId="0" applyFill="1"/>
    <xf numFmtId="0" fontId="0" fillId="38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2" fillId="39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40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25" xfId="0" applyBorder="1"/>
    <xf numFmtId="0" fontId="0" fillId="0" borderId="0" xfId="0" applyBorder="1"/>
    <xf numFmtId="11" fontId="0" fillId="0" borderId="0" xfId="0" applyNumberFormat="1" applyBorder="1"/>
    <xf numFmtId="11" fontId="0" fillId="0" borderId="15" xfId="0" applyNumberFormat="1" applyBorder="1"/>
    <xf numFmtId="0" fontId="0" fillId="0" borderId="26" xfId="0" applyBorder="1"/>
    <xf numFmtId="11" fontId="0" fillId="0" borderId="16" xfId="0" applyNumberFormat="1" applyBorder="1"/>
    <xf numFmtId="11" fontId="0" fillId="0" borderId="17" xfId="0" applyNumberFormat="1" applyBorder="1"/>
    <xf numFmtId="0" fontId="0" fillId="0" borderId="25" xfId="0" applyBorder="1" applyAlignment="1">
      <alignment horizontal="left"/>
    </xf>
    <xf numFmtId="0" fontId="0" fillId="0" borderId="0" xfId="0" applyBorder="1" applyAlignment="1">
      <alignment horizontal="left"/>
    </xf>
    <xf numFmtId="0" fontId="20" fillId="0" borderId="25" xfId="0" applyFont="1" applyBorder="1" applyAlignment="1">
      <alignment horizontal="left"/>
    </xf>
    <xf numFmtId="0" fontId="24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0E3-1EB3-44D3-812A-0A68A0BC40D0}">
  <dimension ref="B2:Z39"/>
  <sheetViews>
    <sheetView tabSelected="1" topLeftCell="A7" workbookViewId="0">
      <selection activeCell="D38" sqref="D38"/>
    </sheetView>
  </sheetViews>
  <sheetFormatPr defaultRowHeight="15" x14ac:dyDescent="0.25"/>
  <cols>
    <col min="3" max="3" width="12.5703125" customWidth="1"/>
    <col min="4" max="4" width="12.7109375" bestFit="1" customWidth="1"/>
    <col min="9" max="9" width="9.85546875" bestFit="1" customWidth="1"/>
    <col min="10" max="10" width="8" customWidth="1"/>
  </cols>
  <sheetData>
    <row r="2" spans="2:24" x14ac:dyDescent="0.25">
      <c r="B2" t="s">
        <v>58</v>
      </c>
      <c r="D2">
        <v>43</v>
      </c>
    </row>
    <row r="3" spans="2:24" x14ac:dyDescent="0.25">
      <c r="B3" t="s">
        <v>59</v>
      </c>
      <c r="D3">
        <v>8</v>
      </c>
    </row>
    <row r="4" spans="2:24" x14ac:dyDescent="0.25">
      <c r="B4" t="s">
        <v>60</v>
      </c>
      <c r="D4">
        <f>ROWS(D7:D11)</f>
        <v>5</v>
      </c>
    </row>
    <row r="5" spans="2:24" ht="15.75" thickBot="1" x14ac:dyDescent="0.3"/>
    <row r="6" spans="2:24" ht="16.5" thickBot="1" x14ac:dyDescent="0.3">
      <c r="B6" s="11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3" t="s">
        <v>5</v>
      </c>
      <c r="J6" s="21" t="s">
        <v>17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2:24" x14ac:dyDescent="0.25">
      <c r="B7" s="2" t="s">
        <v>6</v>
      </c>
      <c r="C7" s="2" t="s">
        <v>26</v>
      </c>
      <c r="D7" s="10">
        <v>0.54684507597347898</v>
      </c>
      <c r="E7" s="3">
        <v>7.9620202071183796E-2</v>
      </c>
      <c r="F7" s="10">
        <v>6.8681699084935204</v>
      </c>
      <c r="G7" s="4">
        <v>3.8335112861887E-11</v>
      </c>
      <c r="J7" s="22" t="s">
        <v>13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2:24" x14ac:dyDescent="0.25">
      <c r="B8" t="s">
        <v>7</v>
      </c>
      <c r="C8" t="s">
        <v>27</v>
      </c>
      <c r="D8" s="8">
        <v>0.25429440742748599</v>
      </c>
      <c r="E8" s="1">
        <v>6.9051933785704803E-2</v>
      </c>
      <c r="F8" s="8">
        <v>3.68265439483072</v>
      </c>
      <c r="G8">
        <v>2.7431062193561401E-4</v>
      </c>
      <c r="J8" s="23" t="s">
        <v>14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2:24" x14ac:dyDescent="0.25">
      <c r="B9" s="2" t="s">
        <v>8</v>
      </c>
      <c r="C9" s="2" t="s">
        <v>28</v>
      </c>
      <c r="D9" s="10">
        <v>0.171680304443876</v>
      </c>
      <c r="E9" s="3">
        <v>4.8551795340748598E-2</v>
      </c>
      <c r="F9" s="10">
        <v>3.5360238120749301</v>
      </c>
      <c r="G9" s="2">
        <v>4.712829987219E-4</v>
      </c>
      <c r="J9" s="22" t="s">
        <v>15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2:24" x14ac:dyDescent="0.25">
      <c r="B10" t="s">
        <v>9</v>
      </c>
      <c r="C10" t="s">
        <v>29</v>
      </c>
      <c r="D10" s="8">
        <v>2.7156682178808698E-2</v>
      </c>
      <c r="E10" s="1">
        <v>2.5696410812375201E-2</v>
      </c>
      <c r="F10" s="8">
        <v>1.05682783393742</v>
      </c>
      <c r="G10">
        <v>0.29145191953650901</v>
      </c>
      <c r="J10" s="23" t="s">
        <v>16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2:24" x14ac:dyDescent="0.25">
      <c r="B11" s="2" t="s">
        <v>10</v>
      </c>
      <c r="C11" s="17" t="s">
        <v>30</v>
      </c>
      <c r="D11" s="5">
        <v>1.01456692350766E-2</v>
      </c>
      <c r="E11" s="5">
        <v>7.7028029780091302E-3</v>
      </c>
      <c r="F11" s="10">
        <v>1.31713991180115</v>
      </c>
      <c r="G11" s="2">
        <v>0.18881044718284601</v>
      </c>
      <c r="J11" s="22" t="s">
        <v>33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3" spans="2:24" x14ac:dyDescent="0.25">
      <c r="B13" s="7" t="s">
        <v>11</v>
      </c>
      <c r="C13" s="19" t="s">
        <v>12</v>
      </c>
      <c r="D13" s="19"/>
      <c r="E13" s="19"/>
      <c r="F13" s="19"/>
      <c r="G13" s="19"/>
      <c r="H13" s="19"/>
      <c r="I13" s="19"/>
      <c r="J13" s="19"/>
      <c r="N13" t="s">
        <v>45</v>
      </c>
      <c r="O13" t="s">
        <v>46</v>
      </c>
      <c r="P13" t="s">
        <v>47</v>
      </c>
      <c r="Q13" t="s">
        <v>48</v>
      </c>
      <c r="R13" t="s">
        <v>30</v>
      </c>
    </row>
    <row r="14" spans="2:24" x14ac:dyDescent="0.25">
      <c r="B14" s="18" t="s">
        <v>18</v>
      </c>
      <c r="C14" s="18"/>
      <c r="D14" s="18"/>
      <c r="E14" s="18"/>
      <c r="F14" s="18"/>
      <c r="G14" s="18"/>
      <c r="H14" s="18"/>
      <c r="I14" s="18"/>
      <c r="J14" s="18"/>
      <c r="M14" t="s">
        <v>44</v>
      </c>
      <c r="N14" s="33">
        <v>6.3393765778561499E-3</v>
      </c>
      <c r="O14" s="34">
        <v>-2.7141263555159E-3</v>
      </c>
      <c r="P14" s="34">
        <v>-1.04575778650289E-3</v>
      </c>
      <c r="Q14" s="34">
        <v>-3.3871584832736101E-4</v>
      </c>
      <c r="R14" s="35">
        <v>1.15778141736685E-4</v>
      </c>
    </row>
    <row r="15" spans="2:24" x14ac:dyDescent="0.25">
      <c r="N15" s="36">
        <v>-2.7141263555159E-3</v>
      </c>
      <c r="O15" s="37">
        <v>4.7681695595453598E-3</v>
      </c>
      <c r="P15" s="37">
        <v>-6.3123797382357504E-4</v>
      </c>
      <c r="Q15" s="38">
        <v>-1.4988568082871499E-5</v>
      </c>
      <c r="R15" s="39">
        <v>7.85143925774751E-5</v>
      </c>
    </row>
    <row r="16" spans="2:24" x14ac:dyDescent="0.25">
      <c r="N16" s="36">
        <v>-1.04575778650289E-3</v>
      </c>
      <c r="O16" s="37">
        <v>-6.3123797382357504E-4</v>
      </c>
      <c r="P16" s="37">
        <v>2.3572768308099401E-3</v>
      </c>
      <c r="Q16" s="38">
        <v>-7.7137413897126699E-5</v>
      </c>
      <c r="R16" s="39">
        <v>-7.5943806530558202E-5</v>
      </c>
    </row>
    <row r="17" spans="3:26" x14ac:dyDescent="0.25">
      <c r="N17" s="36">
        <v>-3.3871584832736101E-4</v>
      </c>
      <c r="O17" s="38">
        <v>-1.4988568082871499E-5</v>
      </c>
      <c r="P17" s="38">
        <v>-7.7137413897126699E-5</v>
      </c>
      <c r="Q17" s="37">
        <v>6.6030552863835404E-4</v>
      </c>
      <c r="R17" s="39">
        <v>-7.16103733999513E-5</v>
      </c>
    </row>
    <row r="18" spans="3:26" x14ac:dyDescent="0.25">
      <c r="N18" s="40">
        <v>1.15778141736685E-4</v>
      </c>
      <c r="O18" s="41">
        <v>7.85143925774751E-5</v>
      </c>
      <c r="P18" s="41">
        <v>-7.5943806530558202E-5</v>
      </c>
      <c r="Q18" s="41">
        <v>-7.16103733999513E-5</v>
      </c>
      <c r="R18" s="42">
        <v>5.9333173718026302E-5</v>
      </c>
    </row>
    <row r="23" spans="3:26" ht="15.75" x14ac:dyDescent="0.25">
      <c r="C23" s="20" t="s">
        <v>19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3:26" x14ac:dyDescent="0.25">
      <c r="C24" s="24" t="s">
        <v>20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3:26" x14ac:dyDescent="0.25">
      <c r="C25" s="24" t="s">
        <v>21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3:26" x14ac:dyDescent="0.25">
      <c r="C26" s="24" t="s">
        <v>22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8" spans="3:26" x14ac:dyDescent="0.25">
      <c r="C28" s="23" t="s">
        <v>24</v>
      </c>
      <c r="D28" s="23"/>
      <c r="E28" s="23"/>
      <c r="F28" s="23"/>
      <c r="G28" s="23"/>
      <c r="H28" s="23"/>
      <c r="I28" s="6" t="s">
        <v>23</v>
      </c>
      <c r="J28" s="27">
        <f>SUM(D7:D10)</f>
        <v>0.99997647002364975</v>
      </c>
      <c r="K28" s="14" t="s">
        <v>25</v>
      </c>
      <c r="L28" s="43" t="s">
        <v>52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28" t="s">
        <v>38</v>
      </c>
      <c r="X28" s="28"/>
      <c r="Y28" s="28"/>
      <c r="Z28" s="28"/>
    </row>
    <row r="29" spans="3:26" ht="15" customHeight="1" x14ac:dyDescent="0.25">
      <c r="J29" t="s">
        <v>36</v>
      </c>
      <c r="K29" s="15" t="s">
        <v>32</v>
      </c>
      <c r="L29" s="45" t="s">
        <v>34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8"/>
      <c r="X29" s="28"/>
      <c r="Y29" s="28"/>
      <c r="Z29" s="28"/>
    </row>
    <row r="30" spans="3:26" x14ac:dyDescent="0.25">
      <c r="J30" t="s">
        <v>37</v>
      </c>
      <c r="K30" s="16" t="s">
        <v>31</v>
      </c>
      <c r="L30" s="43" t="s">
        <v>35</v>
      </c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2" spans="3:26" x14ac:dyDescent="0.25">
      <c r="C32" s="25" t="s">
        <v>40</v>
      </c>
      <c r="D32" s="25"/>
      <c r="E32" s="25"/>
      <c r="F32" s="25"/>
      <c r="G32" s="25"/>
      <c r="H32" s="25"/>
      <c r="I32" s="29" t="s">
        <v>23</v>
      </c>
      <c r="J32" s="27">
        <f>V37</f>
        <v>6.69417702525886E-2</v>
      </c>
      <c r="K32" t="s">
        <v>39</v>
      </c>
      <c r="L32">
        <v>1</v>
      </c>
    </row>
    <row r="33" spans="2:25" x14ac:dyDescent="0.25">
      <c r="S33" t="s">
        <v>41</v>
      </c>
      <c r="U33" t="s">
        <v>6</v>
      </c>
      <c r="V33" t="s">
        <v>7</v>
      </c>
      <c r="W33" t="s">
        <v>8</v>
      </c>
      <c r="X33" t="s">
        <v>9</v>
      </c>
      <c r="Y33" t="s">
        <v>10</v>
      </c>
    </row>
    <row r="34" spans="2:25" x14ac:dyDescent="0.25">
      <c r="C34" t="s">
        <v>53</v>
      </c>
      <c r="T34" t="s">
        <v>42</v>
      </c>
      <c r="U34" s="30">
        <v>1</v>
      </c>
      <c r="V34" s="31">
        <v>1</v>
      </c>
      <c r="W34" s="31">
        <v>1</v>
      </c>
      <c r="X34" s="31">
        <v>1</v>
      </c>
      <c r="Y34" s="32">
        <v>0</v>
      </c>
    </row>
    <row r="35" spans="2:25" x14ac:dyDescent="0.25">
      <c r="C35" t="s">
        <v>54</v>
      </c>
      <c r="D35">
        <f>(J28-L32)/J32</f>
        <v>-3.5149916504239914E-4</v>
      </c>
    </row>
    <row r="36" spans="2:25" x14ac:dyDescent="0.25">
      <c r="B36" s="46" t="s">
        <v>57</v>
      </c>
      <c r="C36" t="s">
        <v>55</v>
      </c>
      <c r="D36">
        <f>D2*D3-D4-D2</f>
        <v>296</v>
      </c>
      <c r="S36" s="23" t="s">
        <v>49</v>
      </c>
      <c r="T36" s="23"/>
      <c r="U36" s="23"/>
      <c r="V36" cm="1">
        <f t="array" ref="V36">MMULT(MMULT(U34:Y34,V_bWG),TRANSPOSE(U34:Y34))</f>
        <v>4.4812006045503554E-3</v>
      </c>
    </row>
    <row r="37" spans="2:25" x14ac:dyDescent="0.25">
      <c r="C37" t="s">
        <v>56</v>
      </c>
      <c r="D37">
        <f>_xlfn.T.DIST.2T(ABS(D35),D36)</f>
        <v>0.9997197810198315</v>
      </c>
      <c r="E37" t="s">
        <v>61</v>
      </c>
      <c r="S37" s="23" t="s">
        <v>51</v>
      </c>
      <c r="T37" s="23"/>
      <c r="U37" s="23"/>
      <c r="V37">
        <f>SQRT(V36)</f>
        <v>6.69417702525886E-2</v>
      </c>
    </row>
    <row r="38" spans="2:25" x14ac:dyDescent="0.25">
      <c r="S38" s="23" t="s">
        <v>50</v>
      </c>
      <c r="T38" s="23"/>
      <c r="U38" s="23"/>
    </row>
    <row r="39" spans="2:25" x14ac:dyDescent="0.25">
      <c r="S39" s="9" t="s">
        <v>43</v>
      </c>
    </row>
  </sheetData>
  <mergeCells count="21">
    <mergeCell ref="S38:U38"/>
    <mergeCell ref="L28:V28"/>
    <mergeCell ref="L30:V30"/>
    <mergeCell ref="L29:V29"/>
    <mergeCell ref="J8:X8"/>
    <mergeCell ref="J7:X7"/>
    <mergeCell ref="J6:X6"/>
    <mergeCell ref="S36:U36"/>
    <mergeCell ref="S37:U37"/>
    <mergeCell ref="W28:Z29"/>
    <mergeCell ref="J11:X11"/>
    <mergeCell ref="J10:X10"/>
    <mergeCell ref="J9:X9"/>
    <mergeCell ref="C26:T26"/>
    <mergeCell ref="C25:T25"/>
    <mergeCell ref="C24:T24"/>
    <mergeCell ref="C28:H28"/>
    <mergeCell ref="C32:H32"/>
    <mergeCell ref="B14:J14"/>
    <mergeCell ref="C13:J13"/>
    <mergeCell ref="C23:T23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wyniki_estymacji_model1</vt:lpstr>
      <vt:lpstr>V_bWG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s-A121-07</cp:lastModifiedBy>
  <dcterms:created xsi:type="dcterms:W3CDTF">2025-03-05T18:37:45Z</dcterms:created>
  <dcterms:modified xsi:type="dcterms:W3CDTF">2025-03-11T17:14:13Z</dcterms:modified>
</cp:coreProperties>
</file>